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8936-9035 МОСТ СЗ 5 филиалов\9035 Мост Коми\ЕСЭД 2 круг\"/>
    </mc:Choice>
  </mc:AlternateContent>
  <bookViews>
    <workbookView xWindow="0" yWindow="0" windowWidth="25200" windowHeight="11850" tabRatio="785" firstSheet="2" activeTab="2"/>
  </bookViews>
  <sheets>
    <sheet name="ЕБПР 2020 ПИР+СМР" sheetId="35" state="hidden" r:id="rId1"/>
    <sheet name="ЕБПР МОСТ СМР МРФ-РФ" sheetId="42" state="hidden" r:id="rId2"/>
    <sheet name="СМР " sheetId="50" r:id="rId3"/>
    <sheet name="УКВ БМ (версия 2020) " sheetId="36" state="hidden" r:id="rId4"/>
    <sheet name="ПИР " sheetId="59" r:id="rId5"/>
    <sheet name="Спецификация ПИР" sheetId="52" state="hidden" r:id="rId6"/>
    <sheet name="Спецификация_ПИР" sheetId="48" state="hidden" r:id="rId7"/>
  </sheets>
  <externalReferences>
    <externalReference r:id="rId8"/>
  </externalReferences>
  <definedNames>
    <definedName name="_xlnm._FilterDatabase" localSheetId="0" hidden="1">'ЕБПР 2020 ПИР+СМР'!$A$7:$I$76</definedName>
    <definedName name="_xlnm._FilterDatabase" localSheetId="1" hidden="1">'ЕБПР МОСТ СМР МРФ-РФ'!$A$8:$Z$310</definedName>
    <definedName name="_xlnm._FilterDatabase" localSheetId="4" hidden="1">'ПИР '!$A$5:$CQ$94</definedName>
    <definedName name="_xlnm._FilterDatabase" localSheetId="2" hidden="1">'СМР '!$A$8:$L$439</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Area" localSheetId="0">'ЕБПР 2020 ПИР+СМР'!$A$1:$K$552</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H8" i="59" l="1"/>
  <c r="H14" i="59"/>
  <c r="H15" i="59"/>
  <c r="H16" i="59"/>
  <c r="H17" i="59"/>
  <c r="H18" i="59"/>
  <c r="H19" i="59"/>
  <c r="H20" i="59"/>
  <c r="H21" i="59"/>
  <c r="H22" i="59"/>
  <c r="H24" i="59"/>
  <c r="H25" i="59"/>
  <c r="H26" i="59"/>
  <c r="H27" i="59"/>
  <c r="H28" i="59"/>
  <c r="H31" i="59"/>
  <c r="H32" i="59"/>
  <c r="H33" i="59"/>
  <c r="H34" i="59"/>
  <c r="H35" i="59"/>
  <c r="H36" i="59"/>
  <c r="H37" i="59"/>
  <c r="H38" i="59"/>
  <c r="H39" i="59"/>
  <c r="H40" i="59"/>
  <c r="H41" i="59"/>
  <c r="H42" i="59"/>
  <c r="H43" i="59"/>
  <c r="H44" i="59"/>
  <c r="H45" i="59"/>
  <c r="H46" i="59"/>
  <c r="H47" i="59"/>
  <c r="H48" i="59"/>
  <c r="H49" i="59"/>
  <c r="H50" i="59"/>
  <c r="H51" i="59"/>
  <c r="H52" i="59"/>
  <c r="H55" i="59"/>
  <c r="H56" i="59"/>
  <c r="H57" i="59"/>
  <c r="H58" i="59"/>
  <c r="H59" i="59"/>
  <c r="H60" i="59"/>
  <c r="H61" i="59"/>
  <c r="H62" i="59"/>
  <c r="H63" i="59"/>
  <c r="H65" i="59"/>
  <c r="H66" i="59"/>
  <c r="H67" i="59"/>
  <c r="H69" i="59"/>
  <c r="H70" i="59"/>
  <c r="H71" i="59"/>
  <c r="H72" i="59"/>
  <c r="H73" i="59"/>
  <c r="H75" i="59"/>
  <c r="H76" i="59"/>
  <c r="H77" i="59"/>
  <c r="H78" i="59"/>
  <c r="H79" i="59"/>
  <c r="H80" i="59"/>
  <c r="H81" i="59"/>
  <c r="H82" i="59"/>
  <c r="H83" i="59"/>
  <c r="H84" i="59"/>
  <c r="H86" i="59"/>
  <c r="H87" i="59"/>
  <c r="H88" i="59"/>
  <c r="H89" i="59"/>
  <c r="H90" i="59"/>
  <c r="H91" i="59"/>
  <c r="H92" i="59"/>
  <c r="H93" i="59"/>
  <c r="H97" i="59"/>
  <c r="H99" i="59"/>
  <c r="H100" i="59"/>
  <c r="H101" i="59"/>
  <c r="H102" i="59"/>
  <c r="H103" i="59"/>
  <c r="H104" i="59"/>
  <c r="H105" i="59"/>
  <c r="H106" i="59"/>
  <c r="H107" i="59"/>
  <c r="H108" i="59"/>
  <c r="H109" i="59"/>
  <c r="H110" i="59"/>
  <c r="H112" i="59"/>
  <c r="H113" i="59"/>
  <c r="H114" i="59"/>
  <c r="H116" i="59"/>
  <c r="H117" i="59"/>
  <c r="H118" i="59"/>
  <c r="H119" i="59"/>
  <c r="H120" i="59"/>
  <c r="H121" i="59"/>
  <c r="H7" i="59"/>
  <c r="L11" i="50"/>
  <c r="M11" i="50"/>
  <c r="N11" i="50"/>
  <c r="L12" i="50"/>
  <c r="M12" i="50"/>
  <c r="N12" i="50"/>
  <c r="L13" i="50"/>
  <c r="M13" i="50"/>
  <c r="N13" i="50"/>
  <c r="L15" i="50"/>
  <c r="M15" i="50"/>
  <c r="N15" i="50"/>
  <c r="L16" i="50"/>
  <c r="M16" i="50"/>
  <c r="N16" i="50"/>
  <c r="L17" i="50"/>
  <c r="M17" i="50"/>
  <c r="N17" i="50"/>
  <c r="L18" i="50"/>
  <c r="M18" i="50"/>
  <c r="N18" i="50"/>
  <c r="L19" i="50"/>
  <c r="M19" i="50"/>
  <c r="N19" i="50"/>
  <c r="L20" i="50"/>
  <c r="M20" i="50"/>
  <c r="N20" i="50"/>
  <c r="L21" i="50"/>
  <c r="M21" i="50"/>
  <c r="N21" i="50"/>
  <c r="L23" i="50"/>
  <c r="M23" i="50"/>
  <c r="N23" i="50"/>
  <c r="L24" i="50"/>
  <c r="M24" i="50"/>
  <c r="N24" i="50"/>
  <c r="L25" i="50"/>
  <c r="M25" i="50"/>
  <c r="N25" i="50"/>
  <c r="L26" i="50"/>
  <c r="M26" i="50"/>
  <c r="N26" i="50"/>
  <c r="L27" i="50"/>
  <c r="M27" i="50"/>
  <c r="N27" i="50"/>
  <c r="L28" i="50"/>
  <c r="M28" i="50"/>
  <c r="N28" i="50"/>
  <c r="L29" i="50"/>
  <c r="M29" i="50"/>
  <c r="N29" i="50"/>
  <c r="L31" i="50"/>
  <c r="M31" i="50"/>
  <c r="N31" i="50"/>
  <c r="L32" i="50"/>
  <c r="M32" i="50"/>
  <c r="N32" i="50"/>
  <c r="L33" i="50"/>
  <c r="M33" i="50"/>
  <c r="N33" i="50"/>
  <c r="L34" i="50"/>
  <c r="M34" i="50"/>
  <c r="N34" i="50"/>
  <c r="L35" i="50"/>
  <c r="M35" i="50"/>
  <c r="N35" i="50"/>
  <c r="L36" i="50"/>
  <c r="M36" i="50"/>
  <c r="N36" i="50"/>
  <c r="L37" i="50"/>
  <c r="M37" i="50"/>
  <c r="N37" i="50"/>
  <c r="L39" i="50"/>
  <c r="M39" i="50"/>
  <c r="N39" i="50"/>
  <c r="L40" i="50"/>
  <c r="M40" i="50"/>
  <c r="N40" i="50"/>
  <c r="L41" i="50"/>
  <c r="M41" i="50"/>
  <c r="N41" i="50"/>
  <c r="L42" i="50"/>
  <c r="M42" i="50"/>
  <c r="N42" i="50"/>
  <c r="L43" i="50"/>
  <c r="M43" i="50"/>
  <c r="N43" i="50"/>
  <c r="L44" i="50"/>
  <c r="M44" i="50"/>
  <c r="N44" i="50"/>
  <c r="L46" i="50"/>
  <c r="M46" i="50"/>
  <c r="N46" i="50"/>
  <c r="L47" i="50"/>
  <c r="M47" i="50"/>
  <c r="N47" i="50"/>
  <c r="L48" i="50"/>
  <c r="M48" i="50"/>
  <c r="N48" i="50"/>
  <c r="L49" i="50"/>
  <c r="M49" i="50"/>
  <c r="N49" i="50"/>
  <c r="L50" i="50"/>
  <c r="M50" i="50"/>
  <c r="N50" i="50"/>
  <c r="L52" i="50"/>
  <c r="M52" i="50"/>
  <c r="N52" i="50"/>
  <c r="O52" i="50"/>
  <c r="L53" i="50"/>
  <c r="M53" i="50"/>
  <c r="N53" i="50"/>
  <c r="O53" i="50"/>
  <c r="L54" i="50"/>
  <c r="M54" i="50"/>
  <c r="N54" i="50"/>
  <c r="O54" i="50"/>
  <c r="L55" i="50"/>
  <c r="M55" i="50"/>
  <c r="N55" i="50"/>
  <c r="O55" i="50"/>
  <c r="L56" i="50"/>
  <c r="M56" i="50"/>
  <c r="N56" i="50"/>
  <c r="O56" i="50"/>
  <c r="L57" i="50"/>
  <c r="M57" i="50"/>
  <c r="N57" i="50"/>
  <c r="O57" i="50"/>
  <c r="L58" i="50"/>
  <c r="M58" i="50"/>
  <c r="N58" i="50"/>
  <c r="O58" i="50"/>
  <c r="L59" i="50"/>
  <c r="M59" i="50"/>
  <c r="N59" i="50"/>
  <c r="O59" i="50"/>
  <c r="L60" i="50"/>
  <c r="M60" i="50"/>
  <c r="N60" i="50"/>
  <c r="O60" i="50"/>
  <c r="L62" i="50"/>
  <c r="M62" i="50"/>
  <c r="N62" i="50"/>
  <c r="O62" i="50"/>
  <c r="L63" i="50"/>
  <c r="M63" i="50"/>
  <c r="N63" i="50"/>
  <c r="O63" i="50"/>
  <c r="L64" i="50"/>
  <c r="M64" i="50"/>
  <c r="N64" i="50"/>
  <c r="O64" i="50"/>
  <c r="L65" i="50"/>
  <c r="M65" i="50"/>
  <c r="N65" i="50"/>
  <c r="O65" i="50"/>
  <c r="L66" i="50"/>
  <c r="M66" i="50"/>
  <c r="N66" i="50"/>
  <c r="O66" i="50"/>
  <c r="L67" i="50"/>
  <c r="M67" i="50"/>
  <c r="N67" i="50"/>
  <c r="O67" i="50"/>
  <c r="L68" i="50"/>
  <c r="M68" i="50"/>
  <c r="N68" i="50"/>
  <c r="O68" i="50"/>
  <c r="L69" i="50"/>
  <c r="M69" i="50"/>
  <c r="N69" i="50"/>
  <c r="O69" i="50"/>
  <c r="L70" i="50"/>
  <c r="M70" i="50"/>
  <c r="N70" i="50"/>
  <c r="O70" i="50"/>
  <c r="L72" i="50"/>
  <c r="M72" i="50"/>
  <c r="N72" i="50"/>
  <c r="O72" i="50"/>
  <c r="L73" i="50"/>
  <c r="M73" i="50"/>
  <c r="N73" i="50"/>
  <c r="O73" i="50"/>
  <c r="L74" i="50"/>
  <c r="M74" i="50"/>
  <c r="N74" i="50"/>
  <c r="O74" i="50"/>
  <c r="L75" i="50"/>
  <c r="M75" i="50"/>
  <c r="N75" i="50"/>
  <c r="O75" i="50"/>
  <c r="L76" i="50"/>
  <c r="M76" i="50"/>
  <c r="N76" i="50"/>
  <c r="O76" i="50"/>
  <c r="L77" i="50"/>
  <c r="M77" i="50"/>
  <c r="N77" i="50"/>
  <c r="O77" i="50"/>
  <c r="L78" i="50"/>
  <c r="M78" i="50"/>
  <c r="N78" i="50"/>
  <c r="O78" i="50"/>
  <c r="L79" i="50"/>
  <c r="M79" i="50"/>
  <c r="N79" i="50"/>
  <c r="O79" i="50"/>
  <c r="L80" i="50"/>
  <c r="M80" i="50"/>
  <c r="N80" i="50"/>
  <c r="O80" i="50"/>
  <c r="L82" i="50"/>
  <c r="M82" i="50"/>
  <c r="N82" i="50"/>
  <c r="L83" i="50"/>
  <c r="M83" i="50"/>
  <c r="N83" i="50"/>
  <c r="L84" i="50"/>
  <c r="M84" i="50"/>
  <c r="N84" i="50"/>
  <c r="L85" i="50"/>
  <c r="M85" i="50"/>
  <c r="N85" i="50"/>
  <c r="L86" i="50"/>
  <c r="M86" i="50"/>
  <c r="N86" i="50"/>
  <c r="L87" i="50"/>
  <c r="M87" i="50"/>
  <c r="N87" i="50"/>
  <c r="L88" i="50"/>
  <c r="M88" i="50"/>
  <c r="N88" i="50"/>
  <c r="L89" i="50"/>
  <c r="M89" i="50"/>
  <c r="N89" i="50"/>
  <c r="L90" i="50"/>
  <c r="M90" i="50"/>
  <c r="N90" i="50"/>
  <c r="L91" i="50"/>
  <c r="M91" i="50"/>
  <c r="N91" i="50"/>
  <c r="L92" i="50"/>
  <c r="M92" i="50"/>
  <c r="N92" i="50"/>
  <c r="L93" i="50"/>
  <c r="M93" i="50"/>
  <c r="N93" i="50"/>
  <c r="L94" i="50"/>
  <c r="M94" i="50"/>
  <c r="N94" i="50"/>
  <c r="L96" i="50"/>
  <c r="M96" i="50"/>
  <c r="N96" i="50"/>
  <c r="L97" i="50"/>
  <c r="M97" i="50"/>
  <c r="N97" i="50"/>
  <c r="L99" i="50"/>
  <c r="M99" i="50"/>
  <c r="N99" i="50"/>
  <c r="L100" i="50"/>
  <c r="M100" i="50"/>
  <c r="N100" i="50"/>
  <c r="L101" i="50"/>
  <c r="M101" i="50"/>
  <c r="N101" i="50"/>
  <c r="L103" i="50"/>
  <c r="M103" i="50"/>
  <c r="N103" i="50"/>
  <c r="L104" i="50"/>
  <c r="M104" i="50"/>
  <c r="N104" i="50"/>
  <c r="L105" i="50"/>
  <c r="M105" i="50"/>
  <c r="N105" i="50"/>
  <c r="L107" i="50"/>
  <c r="M107" i="50"/>
  <c r="N107" i="50"/>
  <c r="L108" i="50"/>
  <c r="M108" i="50"/>
  <c r="N108" i="50"/>
  <c r="L109" i="50"/>
  <c r="M109" i="50"/>
  <c r="N109" i="50"/>
  <c r="L111" i="50"/>
  <c r="M111" i="50"/>
  <c r="N111" i="50"/>
  <c r="O111" i="50"/>
  <c r="L112" i="50"/>
  <c r="M112" i="50"/>
  <c r="N112" i="50"/>
  <c r="O112" i="50"/>
  <c r="L113" i="50"/>
  <c r="M113" i="50"/>
  <c r="N113" i="50"/>
  <c r="O113" i="50"/>
  <c r="L114" i="50"/>
  <c r="M114" i="50"/>
  <c r="N114" i="50"/>
  <c r="O114" i="50"/>
  <c r="L115" i="50"/>
  <c r="M115" i="50"/>
  <c r="N115" i="50"/>
  <c r="O115" i="50"/>
  <c r="L116" i="50"/>
  <c r="M116" i="50"/>
  <c r="N116" i="50"/>
  <c r="O116" i="50"/>
  <c r="L117" i="50"/>
  <c r="M117" i="50"/>
  <c r="N117" i="50"/>
  <c r="O117" i="50"/>
  <c r="L118" i="50"/>
  <c r="M118" i="50"/>
  <c r="N118" i="50"/>
  <c r="O118" i="50"/>
  <c r="L119" i="50"/>
  <c r="M119" i="50"/>
  <c r="N119" i="50"/>
  <c r="O119" i="50"/>
  <c r="L120" i="50"/>
  <c r="M120" i="50"/>
  <c r="N120" i="50"/>
  <c r="O120" i="50"/>
  <c r="L121" i="50"/>
  <c r="M121" i="50"/>
  <c r="N121" i="50"/>
  <c r="O121" i="50"/>
  <c r="L122" i="50"/>
  <c r="M122" i="50"/>
  <c r="N122" i="50"/>
  <c r="O122" i="50"/>
  <c r="L124" i="50"/>
  <c r="M124" i="50"/>
  <c r="N124" i="50"/>
  <c r="O124" i="50"/>
  <c r="L125" i="50"/>
  <c r="M125" i="50"/>
  <c r="N125" i="50"/>
  <c r="O125" i="50"/>
  <c r="L126" i="50"/>
  <c r="M126" i="50"/>
  <c r="N126" i="50"/>
  <c r="O126" i="50"/>
  <c r="L127" i="50"/>
  <c r="M127" i="50"/>
  <c r="N127" i="50"/>
  <c r="O127" i="50"/>
  <c r="L128" i="50"/>
  <c r="M128" i="50"/>
  <c r="N128" i="50"/>
  <c r="O128" i="50"/>
  <c r="L129" i="50"/>
  <c r="M129" i="50"/>
  <c r="N129" i="50"/>
  <c r="O129" i="50"/>
  <c r="L130" i="50"/>
  <c r="M130" i="50"/>
  <c r="N130" i="50"/>
  <c r="O130" i="50"/>
  <c r="L131" i="50"/>
  <c r="M131" i="50"/>
  <c r="N131" i="50"/>
  <c r="O131" i="50"/>
  <c r="L132" i="50"/>
  <c r="M132" i="50"/>
  <c r="N132" i="50"/>
  <c r="O132" i="50"/>
  <c r="L133" i="50"/>
  <c r="M133" i="50"/>
  <c r="N133" i="50"/>
  <c r="O133" i="50"/>
  <c r="L134" i="50"/>
  <c r="M134" i="50"/>
  <c r="N134" i="50"/>
  <c r="O134" i="50"/>
  <c r="L135" i="50"/>
  <c r="M135" i="50"/>
  <c r="N135" i="50"/>
  <c r="O135" i="50"/>
  <c r="L137" i="50"/>
  <c r="M137" i="50"/>
  <c r="N137" i="50"/>
  <c r="O137" i="50"/>
  <c r="L138" i="50"/>
  <c r="M138" i="50"/>
  <c r="N138" i="50"/>
  <c r="O138" i="50"/>
  <c r="L139" i="50"/>
  <c r="M139" i="50"/>
  <c r="N139" i="50"/>
  <c r="O139" i="50"/>
  <c r="L140" i="50"/>
  <c r="M140" i="50"/>
  <c r="N140" i="50"/>
  <c r="O140" i="50"/>
  <c r="L141" i="50"/>
  <c r="M141" i="50"/>
  <c r="N141" i="50"/>
  <c r="O141" i="50"/>
  <c r="L142" i="50"/>
  <c r="M142" i="50"/>
  <c r="N142" i="50"/>
  <c r="O142" i="50"/>
  <c r="L143" i="50"/>
  <c r="M143" i="50"/>
  <c r="N143" i="50"/>
  <c r="O143" i="50"/>
  <c r="L144" i="50"/>
  <c r="M144" i="50"/>
  <c r="N144" i="50"/>
  <c r="O144" i="50"/>
  <c r="L145" i="50"/>
  <c r="M145" i="50"/>
  <c r="N145" i="50"/>
  <c r="O145" i="50"/>
  <c r="L146" i="50"/>
  <c r="M146" i="50"/>
  <c r="N146" i="50"/>
  <c r="O146" i="50"/>
  <c r="L147" i="50"/>
  <c r="M147" i="50"/>
  <c r="N147" i="50"/>
  <c r="O147" i="50"/>
  <c r="L148" i="50"/>
  <c r="M148" i="50"/>
  <c r="N148" i="50"/>
  <c r="O148" i="50"/>
  <c r="L158" i="50"/>
  <c r="M158" i="50"/>
  <c r="N158" i="50"/>
  <c r="L159" i="50"/>
  <c r="M159" i="50"/>
  <c r="N159" i="50"/>
  <c r="L160" i="50"/>
  <c r="M160" i="50"/>
  <c r="N160" i="50"/>
  <c r="L161" i="50"/>
  <c r="M161" i="50"/>
  <c r="N161" i="50"/>
  <c r="L162" i="50"/>
  <c r="M162" i="50"/>
  <c r="N162" i="50"/>
  <c r="L164" i="50"/>
  <c r="M164" i="50"/>
  <c r="N164" i="50"/>
  <c r="L165" i="50"/>
  <c r="M165" i="50"/>
  <c r="N165" i="50"/>
  <c r="L167" i="50"/>
  <c r="M167" i="50"/>
  <c r="N167" i="50"/>
  <c r="L168" i="50"/>
  <c r="M168" i="50"/>
  <c r="N168" i="50"/>
  <c r="L170" i="50"/>
  <c r="M170" i="50"/>
  <c r="N170" i="50"/>
  <c r="L171" i="50"/>
  <c r="M171" i="50"/>
  <c r="N171" i="50"/>
  <c r="L172" i="50"/>
  <c r="M172" i="50"/>
  <c r="N172" i="50"/>
  <c r="L173" i="50"/>
  <c r="M173" i="50"/>
  <c r="N173" i="50"/>
  <c r="L174" i="50"/>
  <c r="M174" i="50"/>
  <c r="N174" i="50"/>
  <c r="L175" i="50"/>
  <c r="M175" i="50"/>
  <c r="N175" i="50"/>
  <c r="L176" i="50"/>
  <c r="M176" i="50"/>
  <c r="N176" i="50"/>
  <c r="L177" i="50"/>
  <c r="M177" i="50"/>
  <c r="N177" i="50"/>
  <c r="L178" i="50"/>
  <c r="M178" i="50"/>
  <c r="N178" i="50"/>
  <c r="L179" i="50"/>
  <c r="M179" i="50"/>
  <c r="N179" i="50"/>
  <c r="L180" i="50"/>
  <c r="M180" i="50"/>
  <c r="N180" i="50"/>
  <c r="L181" i="50"/>
  <c r="M181" i="50"/>
  <c r="N181" i="50"/>
  <c r="L182" i="50"/>
  <c r="M182" i="50"/>
  <c r="N182" i="50"/>
  <c r="L183" i="50"/>
  <c r="M183" i="50"/>
  <c r="N183" i="50"/>
  <c r="L184" i="50"/>
  <c r="M184" i="50"/>
  <c r="N184" i="50"/>
  <c r="L185" i="50"/>
  <c r="M185" i="50"/>
  <c r="N185" i="50"/>
  <c r="L187" i="50"/>
  <c r="M187" i="50"/>
  <c r="N187" i="50"/>
  <c r="L188" i="50"/>
  <c r="M188" i="50"/>
  <c r="N188" i="50"/>
  <c r="L189" i="50"/>
  <c r="M189" i="50"/>
  <c r="N189" i="50"/>
  <c r="L190" i="50"/>
  <c r="M190" i="50"/>
  <c r="N190" i="50"/>
  <c r="L191" i="50"/>
  <c r="M191" i="50"/>
  <c r="N191" i="50"/>
  <c r="L192" i="50"/>
  <c r="M192" i="50"/>
  <c r="N192" i="50"/>
  <c r="L193" i="50"/>
  <c r="M193" i="50"/>
  <c r="N193" i="50"/>
  <c r="L194" i="50"/>
  <c r="M194" i="50"/>
  <c r="N194" i="50"/>
  <c r="L195" i="50"/>
  <c r="M195" i="50"/>
  <c r="N195" i="50"/>
  <c r="L197" i="50"/>
  <c r="M197" i="50"/>
  <c r="N197" i="50"/>
  <c r="L198" i="50"/>
  <c r="M198" i="50"/>
  <c r="N198" i="50"/>
  <c r="L199" i="50"/>
  <c r="M199" i="50"/>
  <c r="N199" i="50"/>
  <c r="L200" i="50"/>
  <c r="M200" i="50"/>
  <c r="N200" i="50"/>
  <c r="L201" i="50"/>
  <c r="M201" i="50"/>
  <c r="N201" i="50"/>
  <c r="L202" i="50"/>
  <c r="M202" i="50"/>
  <c r="N202" i="50"/>
  <c r="L203" i="50"/>
  <c r="M203" i="50"/>
  <c r="N203" i="50"/>
  <c r="L204" i="50"/>
  <c r="M204" i="50"/>
  <c r="N204" i="50"/>
  <c r="L213" i="50"/>
  <c r="M213" i="50"/>
  <c r="N213" i="50"/>
  <c r="L214" i="50"/>
  <c r="M214" i="50"/>
  <c r="N214" i="50"/>
  <c r="L215" i="50"/>
  <c r="M215" i="50"/>
  <c r="N215" i="50"/>
  <c r="L216" i="50"/>
  <c r="M216" i="50"/>
  <c r="N216" i="50"/>
  <c r="L217" i="50"/>
  <c r="M217" i="50"/>
  <c r="N217" i="50"/>
  <c r="L218" i="50"/>
  <c r="M218" i="50"/>
  <c r="N218" i="50"/>
  <c r="L219" i="50"/>
  <c r="M219" i="50"/>
  <c r="N219" i="50"/>
  <c r="L221" i="50"/>
  <c r="M221" i="50"/>
  <c r="N221" i="50"/>
  <c r="L222" i="50"/>
  <c r="M222" i="50"/>
  <c r="N222" i="50"/>
  <c r="L223" i="50"/>
  <c r="M223" i="50"/>
  <c r="N223" i="50"/>
  <c r="L224" i="50"/>
  <c r="M224" i="50"/>
  <c r="N224" i="50"/>
  <c r="L225" i="50"/>
  <c r="M225" i="50"/>
  <c r="N225" i="50"/>
  <c r="L226" i="50"/>
  <c r="M226" i="50"/>
  <c r="N226" i="50"/>
  <c r="L227" i="50"/>
  <c r="M227" i="50"/>
  <c r="N227" i="50"/>
  <c r="L228" i="50"/>
  <c r="M228" i="50"/>
  <c r="N228" i="50"/>
  <c r="L229" i="50"/>
  <c r="M229" i="50"/>
  <c r="N229" i="50"/>
  <c r="L230" i="50"/>
  <c r="M230" i="50"/>
  <c r="N230" i="50"/>
  <c r="L231" i="50"/>
  <c r="M231" i="50"/>
  <c r="N231" i="50"/>
  <c r="L232" i="50"/>
  <c r="M232" i="50"/>
  <c r="N232" i="50"/>
  <c r="L233" i="50"/>
  <c r="M233" i="50"/>
  <c r="N233" i="50"/>
  <c r="L234" i="50"/>
  <c r="M234" i="50"/>
  <c r="N234" i="50"/>
  <c r="L235" i="50"/>
  <c r="M235" i="50"/>
  <c r="N235" i="50"/>
  <c r="L236" i="50"/>
  <c r="M236" i="50"/>
  <c r="N236" i="50"/>
  <c r="L237" i="50"/>
  <c r="M237" i="50"/>
  <c r="N237" i="50"/>
  <c r="L238" i="50"/>
  <c r="M238" i="50"/>
  <c r="N238" i="50"/>
  <c r="L239" i="50"/>
  <c r="M239" i="50"/>
  <c r="N239" i="50"/>
  <c r="L240" i="50"/>
  <c r="M240" i="50"/>
  <c r="N240" i="50"/>
  <c r="L241" i="50"/>
  <c r="M241" i="50"/>
  <c r="N241" i="50"/>
  <c r="L244" i="50"/>
  <c r="M244" i="50"/>
  <c r="N244" i="50"/>
  <c r="L245" i="50"/>
  <c r="M245" i="50"/>
  <c r="N245" i="50"/>
  <c r="L246" i="50"/>
  <c r="M246" i="50"/>
  <c r="N246" i="50"/>
  <c r="L247" i="50"/>
  <c r="M247" i="50"/>
  <c r="N247" i="50"/>
  <c r="L248" i="50"/>
  <c r="M248" i="50"/>
  <c r="N248" i="50"/>
  <c r="L249" i="50"/>
  <c r="M249" i="50"/>
  <c r="N249" i="50"/>
  <c r="L250" i="50"/>
  <c r="M250" i="50"/>
  <c r="N250" i="50"/>
  <c r="L251" i="50"/>
  <c r="M251" i="50"/>
  <c r="N251" i="50"/>
  <c r="L252" i="50"/>
  <c r="M252" i="50"/>
  <c r="N252" i="50"/>
  <c r="L253" i="50"/>
  <c r="M253" i="50"/>
  <c r="N253" i="50"/>
  <c r="L255" i="50"/>
  <c r="M255" i="50"/>
  <c r="N255" i="50"/>
  <c r="L256" i="50"/>
  <c r="M256" i="50"/>
  <c r="N256" i="50"/>
  <c r="L257" i="50"/>
  <c r="M257" i="50"/>
  <c r="N257" i="50"/>
  <c r="L258" i="50"/>
  <c r="M258" i="50"/>
  <c r="N258" i="50"/>
  <c r="L259" i="50"/>
  <c r="M259" i="50"/>
  <c r="N259" i="50"/>
  <c r="L260" i="50"/>
  <c r="M260" i="50"/>
  <c r="N260" i="50"/>
  <c r="L261" i="50"/>
  <c r="M261" i="50"/>
  <c r="N261" i="50"/>
  <c r="L262" i="50"/>
  <c r="M262" i="50"/>
  <c r="N262" i="50"/>
  <c r="L264" i="50"/>
  <c r="M264" i="50"/>
  <c r="N264" i="50"/>
  <c r="L265" i="50"/>
  <c r="M265" i="50"/>
  <c r="N265" i="50"/>
  <c r="L266" i="50"/>
  <c r="M266" i="50"/>
  <c r="N266" i="50"/>
  <c r="L267" i="50"/>
  <c r="M267" i="50"/>
  <c r="N267" i="50"/>
  <c r="L268" i="50"/>
  <c r="M268" i="50"/>
  <c r="N268" i="50"/>
  <c r="L269" i="50"/>
  <c r="M269" i="50"/>
  <c r="N269" i="50"/>
  <c r="L270" i="50"/>
  <c r="M270" i="50"/>
  <c r="N270" i="50"/>
  <c r="L271" i="50"/>
  <c r="M271" i="50"/>
  <c r="N271" i="50"/>
  <c r="L272" i="50"/>
  <c r="M272" i="50"/>
  <c r="N272" i="50"/>
  <c r="L273" i="50"/>
  <c r="M273" i="50"/>
  <c r="N273" i="50"/>
  <c r="L274" i="50"/>
  <c r="M274" i="50"/>
  <c r="N274" i="50"/>
  <c r="L275" i="50"/>
  <c r="M275" i="50"/>
  <c r="N275" i="50"/>
  <c r="L276" i="50"/>
  <c r="M276" i="50"/>
  <c r="N276" i="50"/>
  <c r="L277" i="50"/>
  <c r="M277" i="50"/>
  <c r="N277" i="50"/>
  <c r="L278" i="50"/>
  <c r="M278" i="50"/>
  <c r="N278" i="50"/>
  <c r="L279" i="50"/>
  <c r="M279" i="50"/>
  <c r="N279" i="50"/>
  <c r="L280" i="50"/>
  <c r="M280" i="50"/>
  <c r="N280" i="50"/>
  <c r="L281" i="50"/>
  <c r="M281" i="50"/>
  <c r="N281" i="50"/>
  <c r="L282" i="50"/>
  <c r="M282" i="50"/>
  <c r="N282" i="50"/>
  <c r="L283" i="50"/>
  <c r="M283" i="50"/>
  <c r="N283" i="50"/>
  <c r="L284" i="50"/>
  <c r="M284" i="50"/>
  <c r="N284" i="50"/>
  <c r="L285" i="50"/>
  <c r="M285" i="50"/>
  <c r="N285" i="50"/>
  <c r="L287" i="50"/>
  <c r="M287" i="50"/>
  <c r="N287" i="50"/>
  <c r="L288" i="50"/>
  <c r="M288" i="50"/>
  <c r="N288" i="50"/>
  <c r="L289" i="50"/>
  <c r="M289" i="50"/>
  <c r="N289" i="50"/>
  <c r="L290" i="50"/>
  <c r="M290" i="50"/>
  <c r="N290" i="50"/>
  <c r="L291" i="50"/>
  <c r="M291" i="50"/>
  <c r="N291" i="50"/>
  <c r="L292" i="50"/>
  <c r="M292" i="50"/>
  <c r="N292" i="50"/>
  <c r="L293" i="50"/>
  <c r="M293" i="50"/>
  <c r="N293" i="50"/>
  <c r="L294" i="50"/>
  <c r="M294" i="50"/>
  <c r="N294" i="50"/>
  <c r="L295" i="50"/>
  <c r="M295" i="50"/>
  <c r="N295" i="50"/>
  <c r="L296" i="50"/>
  <c r="M296" i="50"/>
  <c r="N296" i="50"/>
  <c r="L298" i="50"/>
  <c r="M298" i="50"/>
  <c r="N298" i="50"/>
  <c r="L299" i="50"/>
  <c r="M299" i="50"/>
  <c r="N299" i="50"/>
  <c r="L300" i="50"/>
  <c r="M300" i="50"/>
  <c r="N300" i="50"/>
  <c r="L301" i="50"/>
  <c r="M301" i="50"/>
  <c r="N301" i="50"/>
  <c r="L302" i="50"/>
  <c r="M302" i="50"/>
  <c r="N302" i="50"/>
  <c r="L303" i="50"/>
  <c r="M303" i="50"/>
  <c r="N303" i="50"/>
  <c r="L304" i="50"/>
  <c r="M304" i="50"/>
  <c r="N304" i="50"/>
  <c r="L305" i="50"/>
  <c r="M305" i="50"/>
  <c r="N305" i="50"/>
  <c r="L306" i="50"/>
  <c r="M306" i="50"/>
  <c r="N306" i="50"/>
  <c r="L307" i="50"/>
  <c r="M307" i="50"/>
  <c r="N307" i="50"/>
  <c r="L308" i="50"/>
  <c r="M308" i="50"/>
  <c r="N308" i="50"/>
  <c r="L310" i="50"/>
  <c r="M310" i="50"/>
  <c r="N310" i="50"/>
  <c r="L311" i="50"/>
  <c r="M311" i="50"/>
  <c r="N311" i="50"/>
  <c r="L312" i="50"/>
  <c r="M312" i="50"/>
  <c r="N312" i="50"/>
  <c r="L313" i="50"/>
  <c r="M313" i="50"/>
  <c r="N313" i="50"/>
  <c r="L314" i="50"/>
  <c r="M314" i="50"/>
  <c r="N314" i="50"/>
  <c r="L315" i="50"/>
  <c r="M315" i="50"/>
  <c r="N315" i="50"/>
  <c r="L316" i="50"/>
  <c r="M316" i="50"/>
  <c r="N316" i="50"/>
  <c r="L317" i="50"/>
  <c r="M317" i="50"/>
  <c r="N317" i="50"/>
  <c r="L318" i="50"/>
  <c r="M318" i="50"/>
  <c r="N318" i="50"/>
  <c r="L319" i="50"/>
  <c r="M319" i="50"/>
  <c r="N319" i="50"/>
  <c r="L320" i="50"/>
  <c r="M320" i="50"/>
  <c r="N320" i="50"/>
  <c r="L321" i="50"/>
  <c r="M321" i="50"/>
  <c r="N321" i="50"/>
  <c r="L322" i="50"/>
  <c r="M322" i="50"/>
  <c r="N322" i="50"/>
  <c r="L323" i="50"/>
  <c r="M323" i="50"/>
  <c r="N323" i="50"/>
  <c r="L324" i="50"/>
  <c r="M324" i="50"/>
  <c r="N324" i="50"/>
  <c r="L325" i="50"/>
  <c r="M325" i="50"/>
  <c r="N325" i="50"/>
  <c r="L326" i="50"/>
  <c r="M326" i="50"/>
  <c r="N326" i="50"/>
  <c r="L327" i="50"/>
  <c r="M327" i="50"/>
  <c r="N327" i="50"/>
  <c r="L328" i="50"/>
  <c r="M328" i="50"/>
  <c r="N328" i="50"/>
  <c r="L331" i="50"/>
  <c r="M331" i="50"/>
  <c r="N331" i="50"/>
  <c r="L332" i="50"/>
  <c r="M332" i="50"/>
  <c r="N332" i="50"/>
  <c r="L333" i="50"/>
  <c r="M333" i="50"/>
  <c r="N333" i="50"/>
  <c r="L334" i="50"/>
  <c r="M334" i="50"/>
  <c r="N334" i="50"/>
  <c r="L335" i="50"/>
  <c r="M335" i="50"/>
  <c r="N335" i="50"/>
  <c r="L337" i="50"/>
  <c r="M337" i="50"/>
  <c r="N337" i="50"/>
  <c r="L338" i="50"/>
  <c r="M338" i="50"/>
  <c r="N338" i="50"/>
  <c r="L340" i="50"/>
  <c r="M340" i="50"/>
  <c r="N340" i="50"/>
  <c r="L341" i="50"/>
  <c r="M341" i="50"/>
  <c r="N341" i="50"/>
  <c r="L342" i="50"/>
  <c r="M342" i="50"/>
  <c r="N342" i="50"/>
  <c r="L345" i="50"/>
  <c r="M345" i="50"/>
  <c r="N345" i="50"/>
  <c r="L346" i="50"/>
  <c r="M346" i="50"/>
  <c r="N346" i="50"/>
  <c r="L347" i="50"/>
  <c r="M347" i="50"/>
  <c r="N347" i="50"/>
  <c r="L348" i="50"/>
  <c r="M348" i="50"/>
  <c r="N348" i="50"/>
  <c r="L349" i="50"/>
  <c r="M349" i="50"/>
  <c r="N349" i="50"/>
  <c r="L353" i="50"/>
  <c r="M353" i="50"/>
  <c r="N353" i="50"/>
  <c r="L354" i="50"/>
  <c r="M354" i="50"/>
  <c r="N354" i="50"/>
  <c r="L355" i="50"/>
  <c r="M355" i="50"/>
  <c r="N355" i="50"/>
  <c r="L356" i="50"/>
  <c r="M356" i="50"/>
  <c r="N356" i="50"/>
  <c r="L359" i="50"/>
  <c r="M359" i="50"/>
  <c r="N359" i="50"/>
  <c r="L360" i="50"/>
  <c r="M360" i="50"/>
  <c r="N360" i="50"/>
  <c r="L362" i="50"/>
  <c r="M362" i="50"/>
  <c r="N362" i="50"/>
  <c r="L363" i="50"/>
  <c r="M363" i="50"/>
  <c r="N363" i="50"/>
  <c r="L364" i="50"/>
  <c r="M364" i="50"/>
  <c r="N364" i="50"/>
  <c r="L365" i="50"/>
  <c r="M365" i="50"/>
  <c r="N365" i="50"/>
  <c r="L366" i="50"/>
  <c r="M366" i="50"/>
  <c r="N366" i="50"/>
  <c r="L367" i="50"/>
  <c r="M367" i="50"/>
  <c r="N367" i="50"/>
  <c r="L368" i="50"/>
  <c r="M368" i="50"/>
  <c r="N368" i="50"/>
  <c r="L369" i="50"/>
  <c r="M369" i="50"/>
  <c r="N369" i="50"/>
  <c r="L370" i="50"/>
  <c r="M370" i="50"/>
  <c r="N370" i="50"/>
  <c r="L372" i="50"/>
  <c r="M372" i="50"/>
  <c r="N372" i="50"/>
  <c r="L373" i="50"/>
  <c r="M373" i="50"/>
  <c r="N373" i="50"/>
  <c r="L374" i="50"/>
  <c r="M374" i="50"/>
  <c r="N374" i="50"/>
  <c r="L375" i="50"/>
  <c r="M375" i="50"/>
  <c r="N375" i="50"/>
  <c r="L376" i="50"/>
  <c r="M376" i="50"/>
  <c r="N376" i="50"/>
  <c r="L377" i="50"/>
  <c r="M377" i="50"/>
  <c r="N377" i="50"/>
  <c r="L378" i="50"/>
  <c r="M378" i="50"/>
  <c r="N378" i="50"/>
  <c r="L379" i="50"/>
  <c r="M379" i="50"/>
  <c r="N379" i="50"/>
  <c r="L380" i="50"/>
  <c r="M380" i="50"/>
  <c r="N380" i="50"/>
  <c r="L381" i="50"/>
  <c r="M381" i="50"/>
  <c r="N381" i="50"/>
  <c r="L382" i="50"/>
  <c r="M382" i="50"/>
  <c r="N382" i="50"/>
  <c r="L383" i="50"/>
  <c r="M383" i="50"/>
  <c r="N383" i="50"/>
  <c r="L384" i="50"/>
  <c r="M384" i="50"/>
  <c r="N384" i="50"/>
  <c r="L385" i="50"/>
  <c r="M385" i="50"/>
  <c r="N385" i="50"/>
  <c r="L386" i="50"/>
  <c r="M386" i="50"/>
  <c r="N386" i="50"/>
  <c r="L387" i="50"/>
  <c r="M387" i="50"/>
  <c r="N387" i="50"/>
  <c r="L388" i="50"/>
  <c r="M388" i="50"/>
  <c r="N388" i="50"/>
  <c r="L389" i="50"/>
  <c r="M389" i="50"/>
  <c r="N389" i="50"/>
  <c r="L390" i="50"/>
  <c r="M390" i="50"/>
  <c r="N390" i="50"/>
  <c r="L391" i="50"/>
  <c r="M391" i="50"/>
  <c r="N391" i="50"/>
  <c r="L393" i="50"/>
  <c r="M393" i="50"/>
  <c r="N393" i="50"/>
  <c r="L394" i="50"/>
  <c r="M394" i="50"/>
  <c r="N394" i="50"/>
  <c r="L395" i="50"/>
  <c r="M395" i="50"/>
  <c r="N395" i="50"/>
  <c r="L396" i="50"/>
  <c r="M396" i="50"/>
  <c r="N396" i="50"/>
  <c r="L397" i="50"/>
  <c r="M397" i="50"/>
  <c r="N397" i="50"/>
  <c r="L398" i="50"/>
  <c r="M398" i="50"/>
  <c r="N398" i="50"/>
  <c r="L399" i="50"/>
  <c r="M399" i="50"/>
  <c r="N399" i="50"/>
  <c r="L400" i="50"/>
  <c r="M400" i="50"/>
  <c r="N400" i="50"/>
  <c r="L401" i="50"/>
  <c r="M401" i="50"/>
  <c r="N401" i="50"/>
  <c r="L402" i="50"/>
  <c r="M402" i="50"/>
  <c r="N402" i="50"/>
  <c r="L403" i="50"/>
  <c r="M403" i="50"/>
  <c r="N403" i="50"/>
  <c r="L404" i="50"/>
  <c r="M404" i="50"/>
  <c r="N404" i="50"/>
  <c r="L405" i="50"/>
  <c r="M405" i="50"/>
  <c r="N405" i="50"/>
  <c r="L406" i="50"/>
  <c r="M406" i="50"/>
  <c r="N406" i="50"/>
  <c r="L407" i="50"/>
  <c r="M407" i="50"/>
  <c r="N407" i="50"/>
  <c r="L409" i="50"/>
  <c r="M409" i="50"/>
  <c r="N409" i="50"/>
  <c r="L410" i="50"/>
  <c r="M410" i="50"/>
  <c r="N410" i="50"/>
  <c r="L411" i="50"/>
  <c r="M411" i="50"/>
  <c r="N411" i="50"/>
  <c r="L412" i="50"/>
  <c r="M412" i="50"/>
  <c r="N412" i="50"/>
  <c r="L413" i="50"/>
  <c r="M413" i="50"/>
  <c r="N413" i="50"/>
  <c r="L414" i="50"/>
  <c r="M414" i="50"/>
  <c r="N414" i="50"/>
  <c r="L415" i="50"/>
  <c r="M415" i="50"/>
  <c r="N415" i="50"/>
  <c r="L417" i="50"/>
  <c r="M417" i="50"/>
  <c r="N417" i="50"/>
  <c r="L418" i="50"/>
  <c r="M418" i="50"/>
  <c r="N418" i="50"/>
  <c r="L420" i="50"/>
  <c r="M420" i="50"/>
  <c r="N420" i="50"/>
  <c r="L421" i="50"/>
  <c r="M421" i="50"/>
  <c r="N421" i="50"/>
  <c r="L422" i="50"/>
  <c r="M422" i="50"/>
  <c r="N422" i="50"/>
  <c r="L423" i="50"/>
  <c r="M423" i="50"/>
  <c r="N423" i="50"/>
  <c r="L424" i="50"/>
  <c r="M424" i="50"/>
  <c r="N424" i="50"/>
  <c r="L425" i="50"/>
  <c r="M425" i="50"/>
  <c r="N425" i="50"/>
  <c r="L426" i="50"/>
  <c r="M426" i="50"/>
  <c r="N426" i="50"/>
  <c r="L427" i="50"/>
  <c r="M427" i="50"/>
  <c r="N427" i="50"/>
  <c r="L428" i="50"/>
  <c r="M428" i="50"/>
  <c r="N428" i="50"/>
  <c r="L429" i="50"/>
  <c r="M429" i="50"/>
  <c r="N429" i="50"/>
  <c r="L431" i="50"/>
  <c r="M431" i="50"/>
  <c r="N431" i="50"/>
  <c r="L432" i="50"/>
  <c r="M432" i="50"/>
  <c r="N432" i="50"/>
  <c r="L433" i="50"/>
  <c r="M433" i="50"/>
  <c r="N433" i="50"/>
  <c r="L434" i="50"/>
  <c r="M434" i="50"/>
  <c r="N434" i="50"/>
  <c r="L435" i="50"/>
  <c r="M435" i="50"/>
  <c r="N435" i="50"/>
  <c r="L436" i="50"/>
  <c r="M436" i="50"/>
  <c r="N436" i="50"/>
  <c r="L437" i="50"/>
  <c r="M437" i="50"/>
  <c r="N437" i="50"/>
  <c r="L438" i="50"/>
  <c r="M438" i="50"/>
  <c r="N438" i="50"/>
  <c r="L439" i="50"/>
  <c r="M439" i="50"/>
  <c r="N439" i="50"/>
  <c r="M10" i="50"/>
  <c r="N10" i="50"/>
  <c r="L10" i="50"/>
  <c r="I309" i="42" l="1"/>
  <c r="H309" i="42"/>
  <c r="I308" i="42"/>
  <c r="H308" i="42"/>
  <c r="I307" i="42"/>
  <c r="H307" i="42"/>
  <c r="I306" i="42"/>
  <c r="H306" i="42"/>
  <c r="I305" i="42"/>
  <c r="H305" i="42"/>
  <c r="I304" i="42"/>
  <c r="H304" i="42"/>
  <c r="I303" i="42"/>
  <c r="H303" i="42"/>
  <c r="I302" i="42"/>
  <c r="H302" i="42"/>
  <c r="I301" i="42"/>
  <c r="H301" i="42"/>
  <c r="I300" i="42"/>
  <c r="H300" i="42"/>
  <c r="I299" i="42"/>
  <c r="H299" i="42"/>
  <c r="I298" i="42"/>
  <c r="H298" i="42"/>
  <c r="I297" i="42"/>
  <c r="H297" i="42"/>
  <c r="I296" i="42"/>
  <c r="H296" i="42"/>
  <c r="I295" i="42"/>
  <c r="H295" i="42"/>
  <c r="I294" i="42"/>
  <c r="H294" i="42"/>
  <c r="I293" i="42"/>
  <c r="H293" i="42"/>
  <c r="I292" i="42"/>
  <c r="H292" i="42"/>
  <c r="I291" i="42"/>
  <c r="H291" i="42"/>
  <c r="I290" i="42"/>
  <c r="H290" i="42"/>
  <c r="I289" i="42"/>
  <c r="H289" i="42"/>
  <c r="I288" i="42"/>
  <c r="H288" i="42"/>
  <c r="I287" i="42"/>
  <c r="H287" i="42"/>
  <c r="I286" i="42"/>
  <c r="H286" i="42"/>
  <c r="I285" i="42"/>
  <c r="H285" i="42"/>
  <c r="I284" i="42"/>
  <c r="H284" i="42"/>
  <c r="I283" i="42"/>
  <c r="H283" i="42"/>
  <c r="I282" i="42"/>
  <c r="H282" i="42"/>
  <c r="I281" i="42"/>
  <c r="H281" i="42"/>
  <c r="I280" i="42"/>
  <c r="H280" i="42"/>
  <c r="I279" i="42"/>
  <c r="H279" i="42"/>
  <c r="I277" i="42"/>
  <c r="H277" i="42"/>
  <c r="I272" i="42"/>
  <c r="H272" i="42"/>
  <c r="I271" i="42"/>
  <c r="H271" i="42"/>
  <c r="I263" i="42"/>
  <c r="H263" i="42"/>
  <c r="I262" i="42"/>
  <c r="H262" i="42"/>
  <c r="I261" i="42"/>
  <c r="H261" i="42"/>
  <c r="I259" i="42"/>
  <c r="H259" i="42"/>
  <c r="I258" i="42"/>
  <c r="H258" i="42"/>
  <c r="I257" i="42"/>
  <c r="H257" i="42"/>
  <c r="I256" i="42"/>
  <c r="H256" i="42"/>
  <c r="I255" i="42"/>
  <c r="H255" i="42"/>
  <c r="I254" i="42"/>
  <c r="H254" i="42"/>
  <c r="I253" i="42"/>
  <c r="H253" i="42"/>
  <c r="I252" i="42"/>
  <c r="H252" i="42"/>
  <c r="I250" i="42"/>
  <c r="H250" i="42"/>
  <c r="I249" i="42"/>
  <c r="H249" i="42"/>
  <c r="I248" i="42"/>
  <c r="H248" i="42"/>
  <c r="I247" i="42"/>
  <c r="H247" i="42"/>
  <c r="I246" i="42"/>
  <c r="H246" i="42"/>
  <c r="I245" i="42"/>
  <c r="H245" i="42"/>
  <c r="I244" i="42"/>
  <c r="H244" i="42"/>
  <c r="I243" i="42"/>
  <c r="H243" i="42"/>
  <c r="I241" i="42"/>
  <c r="H241" i="42"/>
  <c r="I240" i="42"/>
  <c r="H240" i="42"/>
  <c r="I239" i="42"/>
  <c r="H239" i="42"/>
  <c r="I238" i="42"/>
  <c r="H238" i="42"/>
  <c r="I237" i="42"/>
  <c r="H237" i="42"/>
  <c r="I236" i="42"/>
  <c r="H236" i="42"/>
  <c r="I235" i="42"/>
  <c r="H235" i="42"/>
  <c r="I234" i="42"/>
  <c r="H234" i="42"/>
  <c r="I233" i="42"/>
  <c r="H233" i="42"/>
  <c r="I232" i="42"/>
  <c r="H232" i="42"/>
  <c r="I229" i="42"/>
  <c r="H229" i="42"/>
  <c r="I228" i="42"/>
  <c r="H228" i="42"/>
  <c r="I227" i="42"/>
  <c r="H227" i="42"/>
  <c r="I226" i="42"/>
  <c r="H226" i="42"/>
  <c r="I225" i="42"/>
  <c r="H225" i="42"/>
  <c r="I224" i="42"/>
  <c r="H224" i="42"/>
  <c r="I223" i="42"/>
  <c r="H223" i="42"/>
  <c r="I222" i="42"/>
  <c r="H222" i="42"/>
  <c r="I221" i="42"/>
  <c r="H221" i="42"/>
  <c r="I220" i="42"/>
  <c r="H220" i="42"/>
  <c r="I219" i="42"/>
  <c r="H219" i="42"/>
  <c r="I218" i="42"/>
  <c r="H218" i="42"/>
  <c r="I217" i="42"/>
  <c r="H217" i="42"/>
  <c r="I216" i="42"/>
  <c r="H216" i="42"/>
  <c r="I215" i="42"/>
  <c r="H215" i="42"/>
  <c r="I214" i="42"/>
  <c r="H214" i="42"/>
  <c r="I213" i="42"/>
  <c r="H213" i="42"/>
  <c r="I212" i="42"/>
  <c r="H212" i="42"/>
  <c r="I211" i="42"/>
  <c r="H211" i="42"/>
  <c r="I210" i="42"/>
  <c r="H210" i="42"/>
  <c r="I209" i="42"/>
  <c r="H209" i="42"/>
  <c r="I207" i="42"/>
  <c r="H207" i="42"/>
  <c r="I206" i="42"/>
  <c r="H206" i="42"/>
  <c r="I205" i="42"/>
  <c r="H205" i="42"/>
  <c r="I204" i="42"/>
  <c r="H204" i="42"/>
  <c r="I203" i="42"/>
  <c r="H203" i="42"/>
  <c r="I202" i="42"/>
  <c r="H202" i="42"/>
  <c r="I198" i="42"/>
  <c r="H198" i="42"/>
  <c r="I197" i="42"/>
  <c r="H197" i="42"/>
  <c r="I196" i="42"/>
  <c r="H196" i="42"/>
  <c r="I195" i="42"/>
  <c r="H195" i="42"/>
  <c r="I194" i="42"/>
  <c r="H194" i="42"/>
  <c r="I193" i="42"/>
  <c r="H193" i="42"/>
  <c r="I192" i="42"/>
  <c r="H192" i="42"/>
  <c r="I191" i="42"/>
  <c r="H191" i="42"/>
  <c r="I189" i="42"/>
  <c r="H189" i="42"/>
  <c r="I188" i="42"/>
  <c r="H188" i="42"/>
  <c r="I187" i="42"/>
  <c r="H187" i="42"/>
  <c r="I186" i="42"/>
  <c r="H186" i="42"/>
  <c r="I185" i="42"/>
  <c r="H185" i="42"/>
  <c r="I184" i="42"/>
  <c r="H184" i="42"/>
  <c r="I183" i="42"/>
  <c r="H183" i="42"/>
  <c r="I182" i="42"/>
  <c r="H182" i="42"/>
  <c r="I181" i="42"/>
  <c r="H181" i="42"/>
  <c r="I179" i="42"/>
  <c r="H179" i="42"/>
  <c r="I178" i="42"/>
  <c r="H178" i="42"/>
  <c r="I177" i="42"/>
  <c r="H177" i="42"/>
  <c r="I176" i="42"/>
  <c r="H176" i="42"/>
  <c r="I175" i="42"/>
  <c r="H175" i="42"/>
  <c r="I174" i="42"/>
  <c r="H174" i="42"/>
  <c r="I173" i="42"/>
  <c r="H173" i="42"/>
  <c r="I172" i="42"/>
  <c r="H172" i="42"/>
  <c r="I171" i="42"/>
  <c r="H171" i="42"/>
  <c r="I170" i="42"/>
  <c r="H170" i="42"/>
  <c r="I169" i="42"/>
  <c r="H169" i="42"/>
  <c r="I168" i="42"/>
  <c r="H168" i="42"/>
  <c r="I167" i="42"/>
  <c r="H167" i="42"/>
  <c r="I165" i="42"/>
  <c r="H165" i="42"/>
  <c r="I164" i="42"/>
  <c r="H164" i="42"/>
  <c r="I162" i="42"/>
  <c r="H162" i="42"/>
  <c r="I161" i="42"/>
  <c r="H161" i="42"/>
  <c r="I159" i="42"/>
  <c r="H159" i="42"/>
  <c r="I158" i="42"/>
  <c r="H158" i="42"/>
  <c r="I156" i="42"/>
  <c r="H156" i="42"/>
  <c r="I155" i="42"/>
  <c r="H155" i="42"/>
  <c r="I154" i="42"/>
  <c r="H154" i="42"/>
  <c r="I153" i="42"/>
  <c r="H153" i="42"/>
  <c r="I148" i="42"/>
  <c r="H148" i="42"/>
  <c r="I147" i="42"/>
  <c r="H147" i="42"/>
  <c r="I146" i="42"/>
  <c r="H146" i="42"/>
  <c r="I145" i="42"/>
  <c r="H145" i="42"/>
  <c r="I144" i="42"/>
  <c r="H144" i="42"/>
  <c r="I143" i="42"/>
  <c r="H143" i="42"/>
  <c r="I142" i="42"/>
  <c r="H142" i="42"/>
  <c r="I141" i="42"/>
  <c r="H141" i="42"/>
  <c r="I140" i="42"/>
  <c r="H140" i="42"/>
  <c r="I139" i="42"/>
  <c r="H139" i="42"/>
  <c r="I138" i="42"/>
  <c r="H138" i="42"/>
  <c r="I137" i="42"/>
  <c r="H137" i="42"/>
  <c r="I135" i="42"/>
  <c r="H135" i="42"/>
  <c r="I134" i="42"/>
  <c r="H134" i="42"/>
  <c r="I133" i="42"/>
  <c r="H133" i="42"/>
  <c r="I132" i="42"/>
  <c r="H132" i="42"/>
  <c r="I131" i="42"/>
  <c r="H131" i="42"/>
  <c r="I130" i="42"/>
  <c r="H130" i="42"/>
  <c r="I129" i="42"/>
  <c r="H129" i="42"/>
  <c r="I128" i="42"/>
  <c r="H128" i="42"/>
  <c r="I127" i="42"/>
  <c r="H127" i="42"/>
  <c r="I126" i="42"/>
  <c r="H126" i="42"/>
  <c r="I125" i="42"/>
  <c r="H125" i="42"/>
  <c r="I124" i="42"/>
  <c r="H124" i="42"/>
  <c r="I122" i="42"/>
  <c r="H122" i="42"/>
  <c r="I121" i="42"/>
  <c r="H121" i="42"/>
  <c r="I120" i="42"/>
  <c r="H120" i="42"/>
  <c r="I119" i="42"/>
  <c r="H119" i="42"/>
  <c r="I118" i="42"/>
  <c r="H118" i="42"/>
  <c r="I117" i="42"/>
  <c r="H117" i="42"/>
  <c r="I116" i="42"/>
  <c r="H116" i="42"/>
  <c r="I115" i="42"/>
  <c r="H115" i="42"/>
  <c r="I114" i="42"/>
  <c r="H114" i="42"/>
  <c r="I113" i="42"/>
  <c r="H113" i="42"/>
  <c r="I112" i="42"/>
  <c r="H112" i="42"/>
  <c r="I111" i="42"/>
  <c r="H111" i="42"/>
  <c r="I109" i="42"/>
  <c r="H109" i="42"/>
  <c r="I108" i="42"/>
  <c r="H108" i="42"/>
  <c r="I107" i="42"/>
  <c r="H107" i="42"/>
  <c r="I105" i="42"/>
  <c r="H105" i="42"/>
  <c r="I104" i="42"/>
  <c r="H104" i="42"/>
  <c r="I103" i="42"/>
  <c r="H103" i="42"/>
  <c r="I101" i="42"/>
  <c r="H101" i="42"/>
  <c r="I100" i="42"/>
  <c r="H100" i="42"/>
  <c r="I99" i="42"/>
  <c r="H99" i="42"/>
  <c r="I97" i="42"/>
  <c r="H97" i="42"/>
  <c r="I96" i="42"/>
  <c r="H96" i="42"/>
  <c r="I94" i="42"/>
  <c r="H94" i="42"/>
  <c r="I93" i="42"/>
  <c r="H93" i="42"/>
  <c r="I92" i="42"/>
  <c r="H92" i="42"/>
  <c r="I91" i="42"/>
  <c r="H91" i="42"/>
  <c r="I90" i="42"/>
  <c r="H90" i="42"/>
  <c r="I89" i="42"/>
  <c r="H89" i="42"/>
  <c r="I88" i="42"/>
  <c r="H88" i="42"/>
  <c r="I87" i="42"/>
  <c r="H87" i="42"/>
  <c r="I86" i="42"/>
  <c r="H86" i="42"/>
  <c r="I85" i="42"/>
  <c r="H85" i="42"/>
  <c r="I84" i="42"/>
  <c r="H84" i="42"/>
  <c r="I83" i="42"/>
  <c r="H83" i="42"/>
  <c r="I82" i="42"/>
  <c r="H82" i="42"/>
  <c r="I80" i="42"/>
  <c r="H80" i="42"/>
  <c r="I79" i="42"/>
  <c r="H79" i="42"/>
  <c r="I78" i="42"/>
  <c r="H78" i="42"/>
  <c r="I77" i="42"/>
  <c r="H77" i="42"/>
  <c r="I76" i="42"/>
  <c r="H76" i="42"/>
  <c r="I75" i="42"/>
  <c r="H75" i="42"/>
  <c r="I74" i="42"/>
  <c r="H74" i="42"/>
  <c r="I73" i="42"/>
  <c r="H73" i="42"/>
  <c r="I72" i="42"/>
  <c r="H72" i="42"/>
  <c r="I70" i="42"/>
  <c r="H70" i="42"/>
  <c r="I69" i="42"/>
  <c r="H69" i="42"/>
  <c r="I68" i="42"/>
  <c r="H68" i="42"/>
  <c r="I67" i="42"/>
  <c r="H67" i="42"/>
  <c r="I66" i="42"/>
  <c r="H66" i="42"/>
  <c r="I65" i="42"/>
  <c r="H65" i="42"/>
  <c r="I64" i="42"/>
  <c r="H64" i="42"/>
  <c r="I63" i="42"/>
  <c r="H63" i="42"/>
  <c r="I62" i="42"/>
  <c r="H62" i="42"/>
  <c r="I60" i="42"/>
  <c r="H60" i="42"/>
  <c r="I59" i="42"/>
  <c r="H59" i="42"/>
  <c r="I58" i="42"/>
  <c r="H58" i="42"/>
  <c r="I57" i="42"/>
  <c r="H57" i="42"/>
  <c r="I56" i="42"/>
  <c r="H56" i="42"/>
  <c r="I55" i="42"/>
  <c r="H55" i="42"/>
  <c r="I54" i="42"/>
  <c r="H54" i="42"/>
  <c r="I53" i="42"/>
  <c r="H53" i="42"/>
  <c r="I52" i="42"/>
  <c r="H52" i="42"/>
  <c r="I50" i="42"/>
  <c r="H50" i="42"/>
  <c r="I49" i="42"/>
  <c r="H49" i="42"/>
  <c r="I48" i="42"/>
  <c r="H48" i="42"/>
  <c r="I47" i="42"/>
  <c r="H47" i="42"/>
  <c r="I46" i="42"/>
  <c r="H46" i="42"/>
  <c r="I44" i="42"/>
  <c r="H44" i="42"/>
  <c r="I43" i="42"/>
  <c r="H43" i="42"/>
  <c r="I42" i="42"/>
  <c r="H42" i="42"/>
  <c r="I41" i="42"/>
  <c r="H41" i="42"/>
  <c r="I40" i="42"/>
  <c r="H40" i="42"/>
  <c r="I39" i="42"/>
  <c r="H39" i="42"/>
  <c r="I37" i="42"/>
  <c r="H37" i="42"/>
  <c r="I36" i="42"/>
  <c r="H36" i="42"/>
  <c r="I35" i="42"/>
  <c r="H35" i="42"/>
  <c r="I34" i="42"/>
  <c r="H34" i="42"/>
  <c r="I33" i="42"/>
  <c r="H33" i="42"/>
  <c r="I32" i="42"/>
  <c r="H32" i="42"/>
  <c r="I31" i="42"/>
  <c r="H31" i="42"/>
  <c r="I29" i="42"/>
  <c r="H29" i="42"/>
  <c r="I28" i="42"/>
  <c r="H28" i="42"/>
  <c r="I27" i="42"/>
  <c r="H27" i="42"/>
  <c r="I26" i="42"/>
  <c r="H26" i="42"/>
  <c r="I25" i="42"/>
  <c r="H25" i="42"/>
  <c r="I24" i="42"/>
  <c r="H24" i="42"/>
  <c r="I23" i="42"/>
  <c r="H23" i="42"/>
  <c r="I21" i="42"/>
  <c r="H21" i="42"/>
  <c r="I20" i="42"/>
  <c r="H20" i="42"/>
  <c r="I19" i="42"/>
  <c r="H19" i="42"/>
  <c r="I18" i="42"/>
  <c r="H18" i="42"/>
  <c r="I17" i="42"/>
  <c r="H17" i="42"/>
  <c r="I16" i="42"/>
  <c r="H16" i="42"/>
  <c r="I15" i="42"/>
  <c r="H15" i="42"/>
  <c r="I13" i="42"/>
  <c r="H13" i="42"/>
  <c r="I12" i="42"/>
  <c r="H12" i="42"/>
  <c r="I11" i="42"/>
  <c r="H11" i="42"/>
  <c r="I10" i="42"/>
  <c r="H10" i="42"/>
  <c r="N111" i="42" l="1"/>
  <c r="S294" i="42"/>
  <c r="Q294" i="42"/>
  <c r="O294" i="42"/>
  <c r="N294" i="42"/>
  <c r="M294" i="42"/>
  <c r="R294" i="42" s="1"/>
  <c r="K294" i="42"/>
  <c r="S293" i="42"/>
  <c r="Q293" i="42"/>
  <c r="O293" i="42"/>
  <c r="N293" i="42"/>
  <c r="M293" i="42"/>
  <c r="P293" i="42" s="1"/>
  <c r="K293" i="42"/>
  <c r="S292" i="42"/>
  <c r="Q292" i="42"/>
  <c r="O292" i="42"/>
  <c r="N292" i="42"/>
  <c r="M292" i="42"/>
  <c r="R292" i="42" s="1"/>
  <c r="K292" i="42"/>
  <c r="S291" i="42"/>
  <c r="Q291" i="42"/>
  <c r="O291" i="42"/>
  <c r="N291" i="42"/>
  <c r="M291" i="42"/>
  <c r="P291" i="42" s="1"/>
  <c r="K291" i="42"/>
  <c r="S290" i="42"/>
  <c r="Q290" i="42"/>
  <c r="O290" i="42"/>
  <c r="N290" i="42"/>
  <c r="M290" i="42"/>
  <c r="R290" i="42" s="1"/>
  <c r="K290" i="42"/>
  <c r="S289" i="42"/>
  <c r="Q289" i="42"/>
  <c r="O289" i="42"/>
  <c r="N289" i="42"/>
  <c r="M289" i="42"/>
  <c r="P289" i="42" s="1"/>
  <c r="K289" i="42"/>
  <c r="S288" i="42"/>
  <c r="Q288" i="42"/>
  <c r="O288" i="42"/>
  <c r="N288" i="42"/>
  <c r="M288" i="42"/>
  <c r="R288" i="42" s="1"/>
  <c r="K288" i="42"/>
  <c r="S287" i="42"/>
  <c r="Q287" i="42"/>
  <c r="O287" i="42"/>
  <c r="N287" i="42"/>
  <c r="M287" i="42"/>
  <c r="P287" i="42" s="1"/>
  <c r="K287" i="42"/>
  <c r="S286" i="42"/>
  <c r="Q286" i="42"/>
  <c r="O286" i="42"/>
  <c r="N286" i="42"/>
  <c r="M286" i="42"/>
  <c r="R286" i="42" s="1"/>
  <c r="K286" i="42"/>
  <c r="S285" i="42"/>
  <c r="Q285" i="42"/>
  <c r="O285" i="42"/>
  <c r="N285" i="42"/>
  <c r="M285" i="42"/>
  <c r="P285" i="42" s="1"/>
  <c r="K285" i="42"/>
  <c r="S284" i="42"/>
  <c r="Q284" i="42"/>
  <c r="O284" i="42"/>
  <c r="N284" i="42"/>
  <c r="M284" i="42"/>
  <c r="R284" i="42" s="1"/>
  <c r="K284" i="42"/>
  <c r="S204" i="42"/>
  <c r="Q204" i="42"/>
  <c r="O204" i="42"/>
  <c r="N204" i="42"/>
  <c r="M204" i="42"/>
  <c r="P204" i="42" s="1"/>
  <c r="K204" i="42"/>
  <c r="S203" i="42"/>
  <c r="Q203" i="42"/>
  <c r="O203" i="42"/>
  <c r="N203" i="42"/>
  <c r="M203" i="42"/>
  <c r="R203" i="42" s="1"/>
  <c r="K203" i="42"/>
  <c r="S202" i="42"/>
  <c r="Q202" i="42"/>
  <c r="O202" i="42"/>
  <c r="N202" i="42"/>
  <c r="M202" i="42"/>
  <c r="P202" i="42" s="1"/>
  <c r="K202" i="42"/>
  <c r="S91" i="42"/>
  <c r="R91" i="42"/>
  <c r="Q91" i="42"/>
  <c r="P91" i="42"/>
  <c r="O91" i="42"/>
  <c r="N91" i="42"/>
  <c r="M91" i="42"/>
  <c r="L91" i="42"/>
  <c r="K91" i="42"/>
  <c r="J91" i="42"/>
  <c r="S90" i="42"/>
  <c r="R90" i="42"/>
  <c r="Q90" i="42"/>
  <c r="P90" i="42"/>
  <c r="O90" i="42"/>
  <c r="N90" i="42"/>
  <c r="M90" i="42"/>
  <c r="L90" i="42"/>
  <c r="K90" i="42"/>
  <c r="J90" i="42"/>
  <c r="S89" i="42"/>
  <c r="R89" i="42"/>
  <c r="Q89" i="42"/>
  <c r="P89" i="42"/>
  <c r="O89" i="42"/>
  <c r="N89" i="42"/>
  <c r="M89" i="42"/>
  <c r="L89" i="42"/>
  <c r="K89" i="42"/>
  <c r="J89" i="42"/>
  <c r="S88" i="42"/>
  <c r="R88" i="42"/>
  <c r="Q88" i="42"/>
  <c r="P88" i="42"/>
  <c r="O88" i="42"/>
  <c r="N88" i="42"/>
  <c r="M88" i="42"/>
  <c r="L88" i="42"/>
  <c r="K88" i="42"/>
  <c r="J88" i="42"/>
  <c r="S87" i="42"/>
  <c r="R87" i="42"/>
  <c r="Q87" i="42"/>
  <c r="P87" i="42"/>
  <c r="O87" i="42"/>
  <c r="N87" i="42"/>
  <c r="M87" i="42"/>
  <c r="L87" i="42"/>
  <c r="K87" i="42"/>
  <c r="J87" i="42"/>
  <c r="S86" i="42"/>
  <c r="R86" i="42"/>
  <c r="Q86" i="42"/>
  <c r="P86" i="42"/>
  <c r="O86" i="42"/>
  <c r="N86" i="42"/>
  <c r="M86" i="42"/>
  <c r="L86" i="42"/>
  <c r="K86" i="42"/>
  <c r="J86" i="42"/>
  <c r="S85" i="42"/>
  <c r="R85" i="42"/>
  <c r="Q85" i="42"/>
  <c r="P85" i="42"/>
  <c r="O85" i="42"/>
  <c r="N85" i="42"/>
  <c r="M85" i="42"/>
  <c r="L85" i="42"/>
  <c r="K85" i="42"/>
  <c r="J85" i="42"/>
  <c r="S84" i="42"/>
  <c r="R84" i="42"/>
  <c r="Q84" i="42"/>
  <c r="P84" i="42"/>
  <c r="O84" i="42"/>
  <c r="N84" i="42"/>
  <c r="M84" i="42"/>
  <c r="L84" i="42"/>
  <c r="K84" i="42"/>
  <c r="J84" i="42"/>
  <c r="S83" i="42"/>
  <c r="R83" i="42"/>
  <c r="Q83" i="42"/>
  <c r="P83" i="42"/>
  <c r="O83" i="42"/>
  <c r="N83" i="42"/>
  <c r="M83" i="42"/>
  <c r="L83" i="42"/>
  <c r="K83" i="42"/>
  <c r="J83" i="42"/>
  <c r="S82" i="42"/>
  <c r="R82" i="42"/>
  <c r="Q82" i="42"/>
  <c r="P82" i="42"/>
  <c r="O82" i="42"/>
  <c r="N82" i="42"/>
  <c r="M82" i="42"/>
  <c r="L82" i="42"/>
  <c r="K82" i="42"/>
  <c r="J82" i="42"/>
  <c r="L294" i="42" l="1"/>
  <c r="P294" i="42"/>
  <c r="J290" i="42"/>
  <c r="L290" i="42"/>
  <c r="L284" i="42"/>
  <c r="J286" i="42"/>
  <c r="L292" i="42"/>
  <c r="P292" i="42"/>
  <c r="J294" i="42"/>
  <c r="J284" i="42"/>
  <c r="J288" i="42"/>
  <c r="L288" i="42"/>
  <c r="L203" i="42"/>
  <c r="P203" i="42"/>
  <c r="P284" i="42"/>
  <c r="L286" i="42"/>
  <c r="P286" i="42"/>
  <c r="P288" i="42"/>
  <c r="P290" i="42"/>
  <c r="J203" i="42"/>
  <c r="J292" i="42"/>
  <c r="J202" i="42"/>
  <c r="R285" i="42"/>
  <c r="R291" i="42"/>
  <c r="J293" i="42"/>
  <c r="R293" i="42"/>
  <c r="R202" i="42"/>
  <c r="J204" i="42"/>
  <c r="R204" i="42"/>
  <c r="J285" i="42"/>
  <c r="J287" i="42"/>
  <c r="R287" i="42"/>
  <c r="J289" i="42"/>
  <c r="R289" i="42"/>
  <c r="J291" i="42"/>
  <c r="L202" i="42"/>
  <c r="L204" i="42"/>
  <c r="L285" i="42"/>
  <c r="L287" i="42"/>
  <c r="L289" i="42"/>
  <c r="L291" i="42"/>
  <c r="L293" i="42"/>
  <c r="O309" i="42" l="1"/>
  <c r="N309" i="42"/>
  <c r="O308" i="42"/>
  <c r="N308" i="42"/>
  <c r="O307" i="42"/>
  <c r="N307" i="42"/>
  <c r="O306" i="42"/>
  <c r="N306" i="42"/>
  <c r="O305" i="42"/>
  <c r="N305" i="42"/>
  <c r="O304" i="42"/>
  <c r="N304" i="42"/>
  <c r="O303" i="42"/>
  <c r="N303" i="42"/>
  <c r="O302" i="42"/>
  <c r="N302" i="42"/>
  <c r="O301" i="42"/>
  <c r="N301" i="42"/>
  <c r="O300" i="42"/>
  <c r="N300" i="42"/>
  <c r="O299" i="42"/>
  <c r="N299" i="42"/>
  <c r="O298" i="42"/>
  <c r="N298" i="42"/>
  <c r="O297" i="42"/>
  <c r="N297" i="42"/>
  <c r="O296" i="42"/>
  <c r="N296" i="42"/>
  <c r="O295" i="42"/>
  <c r="N295" i="42"/>
  <c r="O283" i="42"/>
  <c r="N283" i="42"/>
  <c r="O282" i="42"/>
  <c r="N282" i="42"/>
  <c r="O281" i="42"/>
  <c r="N281" i="42"/>
  <c r="O280" i="42"/>
  <c r="N280" i="42"/>
  <c r="O279" i="42"/>
  <c r="N279" i="42"/>
  <c r="O272" i="42"/>
  <c r="N272" i="42"/>
  <c r="O271" i="42"/>
  <c r="N271" i="42"/>
  <c r="O263" i="42"/>
  <c r="N263" i="42"/>
  <c r="O262" i="42"/>
  <c r="N262" i="42"/>
  <c r="O261" i="42"/>
  <c r="N261" i="42"/>
  <c r="O259" i="42"/>
  <c r="N259" i="42"/>
  <c r="O258" i="42"/>
  <c r="N258" i="42"/>
  <c r="O257" i="42"/>
  <c r="N257" i="42"/>
  <c r="O256" i="42"/>
  <c r="N256" i="42"/>
  <c r="O255" i="42"/>
  <c r="N255" i="42"/>
  <c r="O254" i="42"/>
  <c r="N254" i="42"/>
  <c r="O253" i="42"/>
  <c r="N253" i="42"/>
  <c r="O252" i="42"/>
  <c r="N252" i="42"/>
  <c r="O250" i="42"/>
  <c r="N250" i="42"/>
  <c r="O249" i="42"/>
  <c r="N249" i="42"/>
  <c r="O248" i="42"/>
  <c r="N248" i="42"/>
  <c r="O247" i="42"/>
  <c r="N247" i="42"/>
  <c r="O246" i="42"/>
  <c r="N246" i="42"/>
  <c r="O245" i="42"/>
  <c r="N245" i="42"/>
  <c r="O244" i="42"/>
  <c r="N244" i="42"/>
  <c r="O243" i="42"/>
  <c r="N243" i="42"/>
  <c r="O241" i="42"/>
  <c r="N241" i="42"/>
  <c r="O240" i="42"/>
  <c r="N240" i="42"/>
  <c r="O239" i="42"/>
  <c r="N239" i="42"/>
  <c r="O238" i="42"/>
  <c r="N238" i="42"/>
  <c r="O237" i="42"/>
  <c r="N237" i="42"/>
  <c r="O236" i="42"/>
  <c r="N236" i="42"/>
  <c r="O235" i="42"/>
  <c r="N235" i="42"/>
  <c r="O234" i="42"/>
  <c r="N234" i="42"/>
  <c r="O233" i="42"/>
  <c r="N233" i="42"/>
  <c r="O232" i="42"/>
  <c r="N232" i="42"/>
  <c r="O229" i="42"/>
  <c r="N229" i="42"/>
  <c r="O228" i="42"/>
  <c r="N228" i="42"/>
  <c r="O227" i="42"/>
  <c r="N227" i="42"/>
  <c r="O226" i="42"/>
  <c r="N226" i="42"/>
  <c r="O225" i="42"/>
  <c r="N225" i="42"/>
  <c r="O224" i="42"/>
  <c r="N224" i="42"/>
  <c r="O223" i="42"/>
  <c r="N223" i="42"/>
  <c r="O222" i="42"/>
  <c r="N222" i="42"/>
  <c r="O221" i="42"/>
  <c r="N221" i="42"/>
  <c r="O220" i="42"/>
  <c r="N220" i="42"/>
  <c r="O219" i="42"/>
  <c r="N219" i="42"/>
  <c r="O218" i="42"/>
  <c r="N218" i="42"/>
  <c r="O217" i="42"/>
  <c r="N217" i="42"/>
  <c r="O216" i="42"/>
  <c r="N216" i="42"/>
  <c r="O215" i="42"/>
  <c r="N215" i="42"/>
  <c r="O214" i="42"/>
  <c r="N214" i="42"/>
  <c r="O213" i="42"/>
  <c r="N213" i="42"/>
  <c r="O212" i="42"/>
  <c r="N212" i="42"/>
  <c r="O211" i="42"/>
  <c r="N211" i="42"/>
  <c r="O210" i="42"/>
  <c r="N210" i="42"/>
  <c r="O209" i="42"/>
  <c r="N209" i="42"/>
  <c r="O207" i="42"/>
  <c r="N207" i="42"/>
  <c r="O206" i="42"/>
  <c r="N206" i="42"/>
  <c r="O205" i="42"/>
  <c r="N205" i="42"/>
  <c r="O198" i="42"/>
  <c r="N198" i="42"/>
  <c r="O197" i="42"/>
  <c r="N197" i="42"/>
  <c r="O196" i="42"/>
  <c r="N196" i="42"/>
  <c r="O195" i="42"/>
  <c r="N195" i="42"/>
  <c r="O194" i="42"/>
  <c r="N194" i="42"/>
  <c r="O193" i="42"/>
  <c r="N193" i="42"/>
  <c r="O192" i="42"/>
  <c r="N192" i="42"/>
  <c r="O191" i="42"/>
  <c r="N191" i="42"/>
  <c r="O189" i="42"/>
  <c r="N189" i="42"/>
  <c r="O188" i="42"/>
  <c r="N188" i="42"/>
  <c r="O187" i="42"/>
  <c r="N187" i="42"/>
  <c r="O186" i="42"/>
  <c r="N186" i="42"/>
  <c r="O185" i="42"/>
  <c r="N185" i="42"/>
  <c r="O184" i="42"/>
  <c r="N184" i="42"/>
  <c r="O183" i="42"/>
  <c r="N183" i="42"/>
  <c r="O182" i="42"/>
  <c r="N182" i="42"/>
  <c r="O181" i="42"/>
  <c r="N181" i="42"/>
  <c r="O179" i="42"/>
  <c r="N179" i="42"/>
  <c r="O178" i="42"/>
  <c r="N178" i="42"/>
  <c r="O177" i="42"/>
  <c r="N177" i="42"/>
  <c r="O176" i="42"/>
  <c r="N176" i="42"/>
  <c r="O175" i="42"/>
  <c r="N175" i="42"/>
  <c r="O174" i="42"/>
  <c r="N174" i="42"/>
  <c r="O173" i="42"/>
  <c r="N173" i="42"/>
  <c r="O172" i="42"/>
  <c r="N172" i="42"/>
  <c r="O171" i="42"/>
  <c r="N171" i="42"/>
  <c r="O170" i="42"/>
  <c r="N170" i="42"/>
  <c r="O169" i="42"/>
  <c r="N169" i="42"/>
  <c r="O168" i="42"/>
  <c r="N168" i="42"/>
  <c r="O167" i="42"/>
  <c r="N167" i="42"/>
  <c r="O165" i="42"/>
  <c r="N165" i="42"/>
  <c r="O164" i="42"/>
  <c r="N164" i="42"/>
  <c r="O162" i="42"/>
  <c r="N162" i="42"/>
  <c r="O161" i="42"/>
  <c r="N161" i="42"/>
  <c r="O159" i="42"/>
  <c r="N159" i="42"/>
  <c r="O158" i="42"/>
  <c r="N158" i="42"/>
  <c r="O156" i="42"/>
  <c r="N156" i="42"/>
  <c r="O155" i="42"/>
  <c r="N155" i="42"/>
  <c r="O154" i="42"/>
  <c r="N154" i="42"/>
  <c r="O153" i="42"/>
  <c r="N153" i="42"/>
  <c r="O148" i="42"/>
  <c r="N148" i="42"/>
  <c r="O147" i="42"/>
  <c r="N147" i="42"/>
  <c r="O146" i="42"/>
  <c r="N146" i="42"/>
  <c r="O145" i="42"/>
  <c r="N145" i="42"/>
  <c r="O144" i="42"/>
  <c r="N144" i="42"/>
  <c r="O143" i="42"/>
  <c r="N143" i="42"/>
  <c r="O142" i="42"/>
  <c r="N142" i="42"/>
  <c r="O141" i="42"/>
  <c r="N141" i="42"/>
  <c r="O140" i="42"/>
  <c r="N140" i="42"/>
  <c r="O139" i="42"/>
  <c r="N139" i="42"/>
  <c r="O138" i="42"/>
  <c r="N138" i="42"/>
  <c r="O137" i="42"/>
  <c r="N137" i="42"/>
  <c r="O135" i="42"/>
  <c r="N135" i="42"/>
  <c r="O134" i="42"/>
  <c r="N134" i="42"/>
  <c r="O133" i="42"/>
  <c r="N133" i="42"/>
  <c r="O132" i="42"/>
  <c r="N132" i="42"/>
  <c r="O131" i="42"/>
  <c r="N131" i="42"/>
  <c r="O130" i="42"/>
  <c r="N130" i="42"/>
  <c r="O129" i="42"/>
  <c r="N129" i="42"/>
  <c r="O128" i="42"/>
  <c r="N128" i="42"/>
  <c r="O127" i="42"/>
  <c r="N127" i="42"/>
  <c r="O126" i="42"/>
  <c r="N126" i="42"/>
  <c r="O125" i="42"/>
  <c r="N125" i="42"/>
  <c r="O124" i="42"/>
  <c r="N124" i="42"/>
  <c r="O122" i="42"/>
  <c r="N122" i="42"/>
  <c r="O121" i="42"/>
  <c r="N121" i="42"/>
  <c r="O120" i="42"/>
  <c r="N120" i="42"/>
  <c r="O119" i="42"/>
  <c r="N119" i="42"/>
  <c r="O118" i="42"/>
  <c r="N118" i="42"/>
  <c r="O117" i="42"/>
  <c r="N117" i="42"/>
  <c r="O116" i="42"/>
  <c r="N116" i="42"/>
  <c r="O115" i="42"/>
  <c r="N115" i="42"/>
  <c r="O114" i="42"/>
  <c r="N114" i="42"/>
  <c r="O113" i="42"/>
  <c r="N113" i="42"/>
  <c r="O112" i="42"/>
  <c r="N112" i="42"/>
  <c r="O111" i="42"/>
  <c r="O109" i="42"/>
  <c r="N109" i="42"/>
  <c r="O108" i="42"/>
  <c r="N108" i="42"/>
  <c r="O107" i="42"/>
  <c r="N107" i="42"/>
  <c r="O105" i="42"/>
  <c r="N105" i="42"/>
  <c r="O104" i="42"/>
  <c r="N104" i="42"/>
  <c r="O103" i="42"/>
  <c r="N103" i="42"/>
  <c r="O101" i="42"/>
  <c r="N101" i="42"/>
  <c r="O100" i="42"/>
  <c r="N100" i="42"/>
  <c r="O99" i="42"/>
  <c r="N99" i="42"/>
  <c r="O97" i="42"/>
  <c r="N97" i="42"/>
  <c r="O96" i="42"/>
  <c r="N96" i="42"/>
  <c r="O94" i="42"/>
  <c r="N94" i="42"/>
  <c r="O93" i="42"/>
  <c r="N93" i="42"/>
  <c r="O92" i="42"/>
  <c r="N92" i="42"/>
  <c r="O80" i="42"/>
  <c r="N80" i="42"/>
  <c r="O79" i="42"/>
  <c r="N79" i="42"/>
  <c r="O78" i="42"/>
  <c r="N78" i="42"/>
  <c r="O77" i="42"/>
  <c r="N77" i="42"/>
  <c r="O76" i="42"/>
  <c r="N76" i="42"/>
  <c r="O75" i="42"/>
  <c r="N75" i="42"/>
  <c r="O74" i="42"/>
  <c r="N74" i="42"/>
  <c r="O73" i="42"/>
  <c r="N73" i="42"/>
  <c r="O72" i="42"/>
  <c r="N72" i="42"/>
  <c r="O70" i="42"/>
  <c r="N70" i="42"/>
  <c r="O69" i="42"/>
  <c r="N69" i="42"/>
  <c r="O68" i="42"/>
  <c r="N68" i="42"/>
  <c r="O67" i="42"/>
  <c r="N67" i="42"/>
  <c r="O66" i="42"/>
  <c r="N66" i="42"/>
  <c r="O65" i="42"/>
  <c r="N65" i="42"/>
  <c r="O64" i="42"/>
  <c r="N64" i="42"/>
  <c r="O63" i="42"/>
  <c r="N63" i="42"/>
  <c r="O62" i="42"/>
  <c r="N62" i="42"/>
  <c r="O60" i="42"/>
  <c r="N60" i="42"/>
  <c r="O59" i="42"/>
  <c r="N59" i="42"/>
  <c r="O58" i="42"/>
  <c r="N58" i="42"/>
  <c r="O57" i="42"/>
  <c r="N57" i="42"/>
  <c r="O56" i="42"/>
  <c r="N56" i="42"/>
  <c r="O55" i="42"/>
  <c r="N55" i="42"/>
  <c r="O54" i="42"/>
  <c r="N54" i="42"/>
  <c r="O53" i="42"/>
  <c r="N53" i="42"/>
  <c r="O52" i="42"/>
  <c r="N52" i="42"/>
  <c r="O50" i="42"/>
  <c r="N50" i="42"/>
  <c r="O49" i="42"/>
  <c r="N49" i="42"/>
  <c r="O48" i="42"/>
  <c r="N48" i="42"/>
  <c r="O47" i="42"/>
  <c r="N47" i="42"/>
  <c r="O46" i="42"/>
  <c r="N46" i="42"/>
  <c r="O44" i="42"/>
  <c r="N44" i="42"/>
  <c r="O43" i="42"/>
  <c r="N43" i="42"/>
  <c r="O42" i="42"/>
  <c r="N42" i="42"/>
  <c r="O41" i="42"/>
  <c r="N41" i="42"/>
  <c r="O40" i="42"/>
  <c r="N40" i="42"/>
  <c r="O39" i="42"/>
  <c r="N39" i="42"/>
  <c r="O37" i="42"/>
  <c r="N37" i="42"/>
  <c r="O36" i="42"/>
  <c r="N36" i="42"/>
  <c r="O35" i="42"/>
  <c r="N35" i="42"/>
  <c r="O34" i="42"/>
  <c r="N34" i="42"/>
  <c r="O33" i="42"/>
  <c r="N33" i="42"/>
  <c r="O32" i="42"/>
  <c r="N32" i="42"/>
  <c r="O31" i="42"/>
  <c r="N31" i="42"/>
  <c r="O29" i="42"/>
  <c r="N29" i="42"/>
  <c r="O28" i="42"/>
  <c r="N28" i="42"/>
  <c r="O27" i="42"/>
  <c r="N27" i="42"/>
  <c r="O26" i="42"/>
  <c r="N26" i="42"/>
  <c r="O25" i="42"/>
  <c r="N25" i="42"/>
  <c r="O24" i="42"/>
  <c r="N24" i="42"/>
  <c r="O23" i="42"/>
  <c r="N23" i="42"/>
  <c r="O21" i="42"/>
  <c r="N21" i="42"/>
  <c r="O20" i="42"/>
  <c r="N20" i="42"/>
  <c r="O19" i="42"/>
  <c r="N19" i="42"/>
  <c r="O18" i="42"/>
  <c r="N18" i="42"/>
  <c r="O17" i="42"/>
  <c r="N17" i="42"/>
  <c r="O16" i="42"/>
  <c r="N16" i="42"/>
  <c r="O15" i="42"/>
  <c r="N15" i="42"/>
  <c r="O13" i="42"/>
  <c r="N13" i="42"/>
  <c r="O12" i="42"/>
  <c r="N12" i="42"/>
  <c r="O11" i="42"/>
  <c r="N11" i="42"/>
  <c r="O10" i="42"/>
  <c r="N10" i="42"/>
  <c r="K309" i="42"/>
  <c r="J309" i="42"/>
  <c r="K308" i="42"/>
  <c r="J308" i="42"/>
  <c r="K307" i="42"/>
  <c r="J307" i="42"/>
  <c r="K306" i="42"/>
  <c r="J306" i="42"/>
  <c r="K305" i="42"/>
  <c r="J305" i="42"/>
  <c r="K304" i="42"/>
  <c r="J304" i="42"/>
  <c r="K303" i="42"/>
  <c r="J303" i="42"/>
  <c r="K302" i="42"/>
  <c r="J302" i="42"/>
  <c r="K301" i="42"/>
  <c r="J301" i="42"/>
  <c r="K300" i="42"/>
  <c r="J300" i="42"/>
  <c r="K299" i="42"/>
  <c r="J299" i="42"/>
  <c r="K298" i="42"/>
  <c r="J298" i="42"/>
  <c r="K297" i="42"/>
  <c r="J297" i="42"/>
  <c r="K296" i="42"/>
  <c r="J296" i="42"/>
  <c r="K295" i="42"/>
  <c r="J295" i="42"/>
  <c r="K283" i="42"/>
  <c r="J283" i="42"/>
  <c r="K282" i="42"/>
  <c r="J282" i="42"/>
  <c r="K281" i="42"/>
  <c r="J281" i="42"/>
  <c r="K280" i="42"/>
  <c r="J280" i="42"/>
  <c r="K279" i="42"/>
  <c r="J279" i="42"/>
  <c r="K272" i="42"/>
  <c r="J272" i="42"/>
  <c r="K271" i="42"/>
  <c r="J271" i="42"/>
  <c r="K263" i="42"/>
  <c r="J263" i="42"/>
  <c r="K262" i="42"/>
  <c r="J262" i="42"/>
  <c r="K261" i="42"/>
  <c r="J261" i="42"/>
  <c r="K259" i="42"/>
  <c r="J259" i="42"/>
  <c r="K258" i="42"/>
  <c r="J258" i="42"/>
  <c r="K257" i="42"/>
  <c r="J257" i="42"/>
  <c r="K256" i="42"/>
  <c r="J256" i="42"/>
  <c r="K255" i="42"/>
  <c r="J255" i="42"/>
  <c r="K254" i="42"/>
  <c r="J254" i="42"/>
  <c r="K253" i="42"/>
  <c r="J253" i="42"/>
  <c r="K252" i="42"/>
  <c r="J252" i="42"/>
  <c r="K250" i="42"/>
  <c r="J250" i="42"/>
  <c r="K249" i="42"/>
  <c r="J249" i="42"/>
  <c r="K248" i="42"/>
  <c r="J248" i="42"/>
  <c r="K247" i="42"/>
  <c r="J247" i="42"/>
  <c r="K246" i="42"/>
  <c r="J246" i="42"/>
  <c r="K245" i="42"/>
  <c r="J245" i="42"/>
  <c r="K244" i="42"/>
  <c r="J244" i="42"/>
  <c r="K243" i="42"/>
  <c r="J243" i="42"/>
  <c r="K241" i="42"/>
  <c r="J241" i="42"/>
  <c r="K240" i="42"/>
  <c r="J240" i="42"/>
  <c r="K239" i="42"/>
  <c r="J239" i="42"/>
  <c r="K238" i="42"/>
  <c r="J238" i="42"/>
  <c r="K237" i="42"/>
  <c r="J237" i="42"/>
  <c r="K236" i="42"/>
  <c r="J236" i="42"/>
  <c r="K235" i="42"/>
  <c r="J235" i="42"/>
  <c r="K234" i="42"/>
  <c r="J234" i="42"/>
  <c r="K233" i="42"/>
  <c r="J233" i="42"/>
  <c r="K232" i="42"/>
  <c r="J232" i="42"/>
  <c r="K229" i="42"/>
  <c r="J229" i="42"/>
  <c r="K228" i="42"/>
  <c r="J228" i="42"/>
  <c r="K227" i="42"/>
  <c r="J227" i="42"/>
  <c r="K226" i="42"/>
  <c r="J226" i="42"/>
  <c r="K225" i="42"/>
  <c r="J225" i="42"/>
  <c r="K224" i="42"/>
  <c r="J224" i="42"/>
  <c r="K223" i="42"/>
  <c r="J223" i="42"/>
  <c r="K222" i="42"/>
  <c r="J222" i="42"/>
  <c r="K221" i="42"/>
  <c r="J221" i="42"/>
  <c r="K220" i="42"/>
  <c r="J220" i="42"/>
  <c r="K219" i="42"/>
  <c r="J219" i="42"/>
  <c r="K218" i="42"/>
  <c r="J218" i="42"/>
  <c r="K217" i="42"/>
  <c r="J217" i="42"/>
  <c r="K216" i="42"/>
  <c r="J216" i="42"/>
  <c r="K215" i="42"/>
  <c r="J215" i="42"/>
  <c r="K214" i="42"/>
  <c r="J214" i="42"/>
  <c r="K213" i="42"/>
  <c r="J213" i="42"/>
  <c r="K212" i="42"/>
  <c r="J212" i="42"/>
  <c r="K211" i="42"/>
  <c r="J211" i="42"/>
  <c r="K210" i="42"/>
  <c r="J210" i="42"/>
  <c r="K209" i="42"/>
  <c r="J209" i="42"/>
  <c r="K207" i="42"/>
  <c r="J207" i="42"/>
  <c r="K206" i="42"/>
  <c r="J206" i="42"/>
  <c r="K205" i="42"/>
  <c r="J205" i="42"/>
  <c r="K198" i="42"/>
  <c r="J198" i="42"/>
  <c r="K197" i="42"/>
  <c r="J197" i="42"/>
  <c r="K196" i="42"/>
  <c r="J196" i="42"/>
  <c r="K195" i="42"/>
  <c r="J195" i="42"/>
  <c r="K194" i="42"/>
  <c r="J194" i="42"/>
  <c r="K193" i="42"/>
  <c r="J193" i="42"/>
  <c r="K192" i="42"/>
  <c r="J192" i="42"/>
  <c r="K191" i="42"/>
  <c r="J191" i="42"/>
  <c r="K189" i="42"/>
  <c r="J189" i="42"/>
  <c r="K188" i="42"/>
  <c r="J188" i="42"/>
  <c r="K187" i="42"/>
  <c r="J187" i="42"/>
  <c r="K186" i="42"/>
  <c r="J186" i="42"/>
  <c r="K185" i="42"/>
  <c r="J185" i="42"/>
  <c r="K184" i="42"/>
  <c r="J184" i="42"/>
  <c r="K183" i="42"/>
  <c r="J183" i="42"/>
  <c r="K182" i="42"/>
  <c r="J182" i="42"/>
  <c r="K181" i="42"/>
  <c r="J181" i="42"/>
  <c r="K179" i="42"/>
  <c r="J179" i="42"/>
  <c r="K178" i="42"/>
  <c r="J178" i="42"/>
  <c r="K177" i="42"/>
  <c r="J177" i="42"/>
  <c r="K176" i="42"/>
  <c r="J176" i="42"/>
  <c r="K175" i="42"/>
  <c r="J175" i="42"/>
  <c r="K174" i="42"/>
  <c r="J174" i="42"/>
  <c r="K173" i="42"/>
  <c r="J173" i="42"/>
  <c r="K172" i="42"/>
  <c r="J172" i="42"/>
  <c r="K171" i="42"/>
  <c r="J171" i="42"/>
  <c r="K170" i="42"/>
  <c r="J170" i="42"/>
  <c r="K169" i="42"/>
  <c r="J169" i="42"/>
  <c r="K168" i="42"/>
  <c r="J168" i="42"/>
  <c r="K167" i="42"/>
  <c r="J167" i="42"/>
  <c r="K165" i="42"/>
  <c r="J165" i="42"/>
  <c r="K164" i="42"/>
  <c r="J164" i="42"/>
  <c r="K162" i="42"/>
  <c r="J162" i="42"/>
  <c r="K161" i="42"/>
  <c r="J161" i="42"/>
  <c r="K159" i="42"/>
  <c r="J159" i="42"/>
  <c r="K158" i="42"/>
  <c r="J158" i="42"/>
  <c r="K156" i="42"/>
  <c r="J156" i="42"/>
  <c r="K155" i="42"/>
  <c r="J155" i="42"/>
  <c r="K154" i="42"/>
  <c r="J154" i="42"/>
  <c r="K153" i="42"/>
  <c r="J153" i="42"/>
  <c r="K109" i="42"/>
  <c r="J109" i="42"/>
  <c r="K108" i="42"/>
  <c r="J108" i="42"/>
  <c r="K107" i="42"/>
  <c r="J107" i="42"/>
  <c r="K105" i="42"/>
  <c r="J105" i="42"/>
  <c r="K104" i="42"/>
  <c r="J104" i="42"/>
  <c r="K103" i="42"/>
  <c r="J103" i="42"/>
  <c r="K101" i="42"/>
  <c r="J101" i="42"/>
  <c r="K100" i="42"/>
  <c r="J100" i="42"/>
  <c r="K99" i="42"/>
  <c r="J99" i="42"/>
  <c r="K97" i="42"/>
  <c r="J97" i="42"/>
  <c r="K96" i="42"/>
  <c r="J96" i="42"/>
  <c r="K94" i="42"/>
  <c r="J94" i="42"/>
  <c r="K93" i="42"/>
  <c r="J93" i="42"/>
  <c r="K92" i="42"/>
  <c r="J92" i="42"/>
  <c r="K50" i="42"/>
  <c r="J50" i="42"/>
  <c r="K49" i="42"/>
  <c r="J49" i="42"/>
  <c r="K48" i="42"/>
  <c r="J48" i="42"/>
  <c r="K47" i="42"/>
  <c r="J47" i="42"/>
  <c r="K46" i="42"/>
  <c r="J46" i="42"/>
  <c r="K44" i="42"/>
  <c r="J44" i="42"/>
  <c r="K43" i="42"/>
  <c r="J43" i="42"/>
  <c r="K42" i="42"/>
  <c r="J42" i="42"/>
  <c r="K41" i="42"/>
  <c r="J41" i="42"/>
  <c r="K40" i="42"/>
  <c r="J40" i="42"/>
  <c r="K39" i="42"/>
  <c r="J39" i="42"/>
  <c r="K37" i="42"/>
  <c r="J37" i="42"/>
  <c r="K36" i="42"/>
  <c r="J36" i="42"/>
  <c r="K35" i="42"/>
  <c r="J35" i="42"/>
  <c r="K34" i="42"/>
  <c r="J34" i="42"/>
  <c r="K33" i="42"/>
  <c r="J33" i="42"/>
  <c r="K32" i="42"/>
  <c r="J32" i="42"/>
  <c r="K31" i="42"/>
  <c r="J31" i="42"/>
  <c r="K29" i="42"/>
  <c r="J29" i="42"/>
  <c r="K28" i="42"/>
  <c r="J28" i="42"/>
  <c r="K27" i="42"/>
  <c r="J27" i="42"/>
  <c r="K26" i="42"/>
  <c r="J26" i="42"/>
  <c r="K25" i="42"/>
  <c r="J25" i="42"/>
  <c r="K24" i="42"/>
  <c r="J24" i="42"/>
  <c r="K23" i="42"/>
  <c r="J23" i="42"/>
  <c r="K21" i="42"/>
  <c r="J21" i="42"/>
  <c r="K20" i="42"/>
  <c r="J20" i="42"/>
  <c r="K19" i="42"/>
  <c r="J19" i="42"/>
  <c r="K18" i="42"/>
  <c r="J18" i="42"/>
  <c r="K17" i="42"/>
  <c r="J17" i="42"/>
  <c r="K16" i="42"/>
  <c r="J16" i="42"/>
  <c r="K15" i="42"/>
  <c r="J15" i="42"/>
  <c r="K13" i="42"/>
  <c r="J13" i="42"/>
  <c r="K12" i="42"/>
  <c r="J12" i="42"/>
  <c r="K11" i="42"/>
  <c r="J11" i="42"/>
  <c r="K10" i="42"/>
  <c r="J10" i="42"/>
  <c r="Q309" i="42"/>
  <c r="P309" i="42"/>
  <c r="Q308" i="42"/>
  <c r="P308" i="42"/>
  <c r="Q307" i="42"/>
  <c r="P307" i="42"/>
  <c r="Q306" i="42"/>
  <c r="P306" i="42"/>
  <c r="Q305" i="42"/>
  <c r="P305" i="42"/>
  <c r="Q304" i="42"/>
  <c r="P304" i="42"/>
  <c r="Q303" i="42"/>
  <c r="P303" i="42"/>
  <c r="Q302" i="42"/>
  <c r="P302" i="42"/>
  <c r="Q301" i="42"/>
  <c r="P301" i="42"/>
  <c r="Q300" i="42"/>
  <c r="P300" i="42"/>
  <c r="Q299" i="42"/>
  <c r="P299" i="42"/>
  <c r="Q298" i="42"/>
  <c r="P298" i="42"/>
  <c r="Q297" i="42"/>
  <c r="P297" i="42"/>
  <c r="Q296" i="42"/>
  <c r="P296" i="42"/>
  <c r="Q295" i="42"/>
  <c r="P295" i="42"/>
  <c r="Q283" i="42"/>
  <c r="P283" i="42"/>
  <c r="Q282" i="42"/>
  <c r="P282" i="42"/>
  <c r="Q281" i="42"/>
  <c r="P281" i="42"/>
  <c r="Q280" i="42"/>
  <c r="P280" i="42"/>
  <c r="Q279" i="42"/>
  <c r="P279" i="42"/>
  <c r="Q272" i="42"/>
  <c r="P272" i="42"/>
  <c r="Q271" i="42"/>
  <c r="P271" i="42"/>
  <c r="Q263" i="42"/>
  <c r="P263" i="42"/>
  <c r="Q262" i="42"/>
  <c r="P262" i="42"/>
  <c r="Q261" i="42"/>
  <c r="P261" i="42"/>
  <c r="Q259" i="42"/>
  <c r="P259" i="42"/>
  <c r="Q258" i="42"/>
  <c r="P258" i="42"/>
  <c r="Q257" i="42"/>
  <c r="P257" i="42"/>
  <c r="Q256" i="42"/>
  <c r="P256" i="42"/>
  <c r="Q255" i="42"/>
  <c r="P255" i="42"/>
  <c r="Q254" i="42"/>
  <c r="P254" i="42"/>
  <c r="Q253" i="42"/>
  <c r="P253" i="42"/>
  <c r="Q252" i="42"/>
  <c r="P252" i="42"/>
  <c r="Q250" i="42"/>
  <c r="P250" i="42"/>
  <c r="Q249" i="42"/>
  <c r="P249" i="42"/>
  <c r="Q248" i="42"/>
  <c r="P248" i="42"/>
  <c r="Q247" i="42"/>
  <c r="P247" i="42"/>
  <c r="Q246" i="42"/>
  <c r="P246" i="42"/>
  <c r="Q245" i="42"/>
  <c r="P245" i="42"/>
  <c r="Q244" i="42"/>
  <c r="P244" i="42"/>
  <c r="Q243" i="42"/>
  <c r="P243" i="42"/>
  <c r="Q241" i="42"/>
  <c r="P241" i="42"/>
  <c r="Q240" i="42"/>
  <c r="P240" i="42"/>
  <c r="Q239" i="42"/>
  <c r="P239" i="42"/>
  <c r="Q238" i="42"/>
  <c r="P238" i="42"/>
  <c r="Q237" i="42"/>
  <c r="P237" i="42"/>
  <c r="Q236" i="42"/>
  <c r="P236" i="42"/>
  <c r="Q235" i="42"/>
  <c r="P235" i="42"/>
  <c r="Q234" i="42"/>
  <c r="P234" i="42"/>
  <c r="Q233" i="42"/>
  <c r="P233" i="42"/>
  <c r="Q232" i="42"/>
  <c r="P232" i="42"/>
  <c r="Q229" i="42"/>
  <c r="P229" i="42"/>
  <c r="Q228" i="42"/>
  <c r="P228" i="42"/>
  <c r="Q227" i="42"/>
  <c r="P227" i="42"/>
  <c r="Q226" i="42"/>
  <c r="P226" i="42"/>
  <c r="Q225" i="42"/>
  <c r="P225" i="42"/>
  <c r="Q224" i="42"/>
  <c r="P224" i="42"/>
  <c r="Q223" i="42"/>
  <c r="P223" i="42"/>
  <c r="Q222" i="42"/>
  <c r="P222" i="42"/>
  <c r="Q221" i="42"/>
  <c r="P221" i="42"/>
  <c r="Q220" i="42"/>
  <c r="P220" i="42"/>
  <c r="Q219" i="42"/>
  <c r="P219" i="42"/>
  <c r="Q218" i="42"/>
  <c r="P218" i="42"/>
  <c r="Q217" i="42"/>
  <c r="P217" i="42"/>
  <c r="Q216" i="42"/>
  <c r="P216" i="42"/>
  <c r="Q215" i="42"/>
  <c r="P215" i="42"/>
  <c r="Q214" i="42"/>
  <c r="P214" i="42"/>
  <c r="Q213" i="42"/>
  <c r="P213" i="42"/>
  <c r="Q212" i="42"/>
  <c r="P212" i="42"/>
  <c r="Q211" i="42"/>
  <c r="P211" i="42"/>
  <c r="Q210" i="42"/>
  <c r="P210" i="42"/>
  <c r="Q209" i="42"/>
  <c r="P209" i="42"/>
  <c r="Q207" i="42"/>
  <c r="P207" i="42"/>
  <c r="Q206" i="42"/>
  <c r="P206" i="42"/>
  <c r="Q205" i="42"/>
  <c r="P205" i="42"/>
  <c r="Q198" i="42"/>
  <c r="P198" i="42"/>
  <c r="Q197" i="42"/>
  <c r="P197" i="42"/>
  <c r="Q196" i="42"/>
  <c r="P196" i="42"/>
  <c r="Q195" i="42"/>
  <c r="P195" i="42"/>
  <c r="Q194" i="42"/>
  <c r="P194" i="42"/>
  <c r="Q193" i="42"/>
  <c r="P193" i="42"/>
  <c r="Q192" i="42"/>
  <c r="P192" i="42"/>
  <c r="Q191" i="42"/>
  <c r="P191" i="42"/>
  <c r="Q189" i="42"/>
  <c r="P189" i="42"/>
  <c r="Q188" i="42"/>
  <c r="P188" i="42"/>
  <c r="Q187" i="42"/>
  <c r="P187" i="42"/>
  <c r="Q186" i="42"/>
  <c r="P186" i="42"/>
  <c r="Q185" i="42"/>
  <c r="P185" i="42"/>
  <c r="Q184" i="42"/>
  <c r="P184" i="42"/>
  <c r="Q183" i="42"/>
  <c r="P183" i="42"/>
  <c r="Q182" i="42"/>
  <c r="P182" i="42"/>
  <c r="Q181" i="42"/>
  <c r="P181" i="42"/>
  <c r="Q179" i="42"/>
  <c r="P179" i="42"/>
  <c r="Q178" i="42"/>
  <c r="P178" i="42"/>
  <c r="Q177" i="42"/>
  <c r="P177" i="42"/>
  <c r="Q176" i="42"/>
  <c r="P176" i="42"/>
  <c r="Q175" i="42"/>
  <c r="P175" i="42"/>
  <c r="Q174" i="42"/>
  <c r="P174" i="42"/>
  <c r="Q173" i="42"/>
  <c r="P173" i="42"/>
  <c r="Q172" i="42"/>
  <c r="P172" i="42"/>
  <c r="Q171" i="42"/>
  <c r="P171" i="42"/>
  <c r="Q170" i="42"/>
  <c r="P170" i="42"/>
  <c r="Q169" i="42"/>
  <c r="P169" i="42"/>
  <c r="Q168" i="42"/>
  <c r="P168" i="42"/>
  <c r="Q167" i="42"/>
  <c r="P167" i="42"/>
  <c r="Q165" i="42"/>
  <c r="P165" i="42"/>
  <c r="Q164" i="42"/>
  <c r="P164" i="42"/>
  <c r="Q162" i="42"/>
  <c r="P162" i="42"/>
  <c r="Q161" i="42"/>
  <c r="P161" i="42"/>
  <c r="Q159" i="42"/>
  <c r="P159" i="42"/>
  <c r="Q158" i="42"/>
  <c r="P158" i="42"/>
  <c r="Q156" i="42"/>
  <c r="P156" i="42"/>
  <c r="Q155" i="42"/>
  <c r="P155" i="42"/>
  <c r="Q154" i="42"/>
  <c r="P154" i="42"/>
  <c r="Q153" i="42"/>
  <c r="P153" i="42"/>
  <c r="Q109" i="42"/>
  <c r="P109" i="42"/>
  <c r="Q108" i="42"/>
  <c r="P108" i="42"/>
  <c r="Q107" i="42"/>
  <c r="P107" i="42"/>
  <c r="Q105" i="42"/>
  <c r="P105" i="42"/>
  <c r="Q104" i="42"/>
  <c r="P104" i="42"/>
  <c r="Q103" i="42"/>
  <c r="P103" i="42"/>
  <c r="Q101" i="42"/>
  <c r="P101" i="42"/>
  <c r="Q100" i="42"/>
  <c r="P100" i="42"/>
  <c r="Q99" i="42"/>
  <c r="P99" i="42"/>
  <c r="Q97" i="42"/>
  <c r="P97" i="42"/>
  <c r="Q96" i="42"/>
  <c r="P96" i="42"/>
  <c r="Q94" i="42"/>
  <c r="P94" i="42"/>
  <c r="Q93" i="42"/>
  <c r="P93" i="42"/>
  <c r="Q92" i="42"/>
  <c r="P92" i="42"/>
  <c r="Q50" i="42"/>
  <c r="P50" i="42"/>
  <c r="Q49" i="42"/>
  <c r="P49" i="42"/>
  <c r="Q48" i="42"/>
  <c r="P48" i="42"/>
  <c r="Q47" i="42"/>
  <c r="P47" i="42"/>
  <c r="Q46" i="42"/>
  <c r="P46" i="42"/>
  <c r="Q44" i="42"/>
  <c r="P44" i="42"/>
  <c r="Q43" i="42"/>
  <c r="P43" i="42"/>
  <c r="Q42" i="42"/>
  <c r="P42" i="42"/>
  <c r="Q41" i="42"/>
  <c r="P41" i="42"/>
  <c r="Q40" i="42"/>
  <c r="P40" i="42"/>
  <c r="Q39" i="42"/>
  <c r="P39" i="42"/>
  <c r="Q37" i="42"/>
  <c r="P37" i="42"/>
  <c r="Q36" i="42"/>
  <c r="P36" i="42"/>
  <c r="Q35" i="42"/>
  <c r="P35" i="42"/>
  <c r="Q34" i="42"/>
  <c r="P34" i="42"/>
  <c r="Q33" i="42"/>
  <c r="P33" i="42"/>
  <c r="Q32" i="42"/>
  <c r="P32" i="42"/>
  <c r="Q31" i="42"/>
  <c r="P31" i="42"/>
  <c r="Q29" i="42"/>
  <c r="P29" i="42"/>
  <c r="Q28" i="42"/>
  <c r="P28" i="42"/>
  <c r="Q27" i="42"/>
  <c r="P27" i="42"/>
  <c r="Q26" i="42"/>
  <c r="P26" i="42"/>
  <c r="Q25" i="42"/>
  <c r="P25" i="42"/>
  <c r="Q24" i="42"/>
  <c r="P24" i="42"/>
  <c r="Q23" i="42"/>
  <c r="P23" i="42"/>
  <c r="Q21" i="42"/>
  <c r="P21" i="42"/>
  <c r="Q20" i="42"/>
  <c r="P20" i="42"/>
  <c r="Q19" i="42"/>
  <c r="P19" i="42"/>
  <c r="Q18" i="42"/>
  <c r="P18" i="42"/>
  <c r="Q17" i="42"/>
  <c r="P17" i="42"/>
  <c r="Q16" i="42"/>
  <c r="P16" i="42"/>
  <c r="Q15" i="42"/>
  <c r="P15" i="42"/>
  <c r="Q13" i="42"/>
  <c r="P13" i="42"/>
  <c r="Q12" i="42"/>
  <c r="P12" i="42"/>
  <c r="Q11" i="42"/>
  <c r="P11" i="42"/>
  <c r="Q10" i="42"/>
  <c r="P10" i="42"/>
  <c r="K148" i="42"/>
  <c r="K147" i="42"/>
  <c r="K146" i="42"/>
  <c r="K145" i="42"/>
  <c r="K144" i="42"/>
  <c r="K143" i="42"/>
  <c r="K142" i="42"/>
  <c r="K141" i="42"/>
  <c r="K140" i="42"/>
  <c r="K139" i="42"/>
  <c r="K138" i="42"/>
  <c r="K137" i="42"/>
  <c r="K135" i="42"/>
  <c r="K134" i="42"/>
  <c r="K133" i="42"/>
  <c r="K132" i="42"/>
  <c r="K131" i="42"/>
  <c r="K130" i="42"/>
  <c r="K129" i="42"/>
  <c r="K128" i="42"/>
  <c r="K127" i="42"/>
  <c r="K126" i="42"/>
  <c r="K125" i="42"/>
  <c r="K124" i="42"/>
  <c r="K122" i="42"/>
  <c r="K121" i="42"/>
  <c r="K120" i="42"/>
  <c r="K119" i="42"/>
  <c r="K118" i="42"/>
  <c r="K117" i="42"/>
  <c r="K116" i="42"/>
  <c r="K115" i="42"/>
  <c r="K114" i="42"/>
  <c r="K113" i="42"/>
  <c r="K112" i="42"/>
  <c r="K111" i="42"/>
  <c r="K80" i="42"/>
  <c r="K79" i="42"/>
  <c r="K78" i="42"/>
  <c r="K77" i="42"/>
  <c r="K76" i="42"/>
  <c r="K75" i="42"/>
  <c r="K74" i="42"/>
  <c r="K73" i="42"/>
  <c r="K72" i="42"/>
  <c r="K70" i="42"/>
  <c r="K69" i="42"/>
  <c r="K68" i="42"/>
  <c r="K67" i="42"/>
  <c r="K66" i="42"/>
  <c r="K65" i="42"/>
  <c r="K64" i="42"/>
  <c r="K63" i="42"/>
  <c r="K62" i="42"/>
  <c r="K60" i="42"/>
  <c r="K59" i="42"/>
  <c r="K58" i="42"/>
  <c r="K57" i="42"/>
  <c r="K56" i="42"/>
  <c r="K55" i="42"/>
  <c r="K54" i="42"/>
  <c r="K53" i="42"/>
  <c r="K52" i="42"/>
  <c r="Q148" i="42"/>
  <c r="Q147" i="42"/>
  <c r="Q146" i="42"/>
  <c r="Q145" i="42"/>
  <c r="Q144" i="42"/>
  <c r="Q143" i="42"/>
  <c r="Q142" i="42"/>
  <c r="Q141" i="42"/>
  <c r="Q140" i="42"/>
  <c r="Q139" i="42"/>
  <c r="Q138" i="42"/>
  <c r="Q137" i="42"/>
  <c r="Q135" i="42"/>
  <c r="Q134" i="42"/>
  <c r="Q133" i="42"/>
  <c r="Q132" i="42"/>
  <c r="Q131" i="42"/>
  <c r="Q130" i="42"/>
  <c r="Q129" i="42"/>
  <c r="Q128" i="42"/>
  <c r="Q127" i="42"/>
  <c r="Q126" i="42"/>
  <c r="Q125" i="42"/>
  <c r="Q124" i="42"/>
  <c r="Q122" i="42"/>
  <c r="Q121" i="42"/>
  <c r="Q120" i="42"/>
  <c r="Q119" i="42"/>
  <c r="Q118" i="42"/>
  <c r="Q117" i="42"/>
  <c r="Q116" i="42"/>
  <c r="Q115" i="42"/>
  <c r="Q114" i="42"/>
  <c r="Q113" i="42"/>
  <c r="Q112" i="42"/>
  <c r="Q111" i="42"/>
  <c r="Q80" i="42"/>
  <c r="Q79" i="42"/>
  <c r="Q78" i="42"/>
  <c r="Q77" i="42"/>
  <c r="Q76" i="42"/>
  <c r="Q75" i="42"/>
  <c r="Q74" i="42"/>
  <c r="Q73" i="42"/>
  <c r="Q72" i="42"/>
  <c r="Q70" i="42"/>
  <c r="Q69" i="42"/>
  <c r="Q68" i="42"/>
  <c r="Q67" i="42"/>
  <c r="Q66" i="42"/>
  <c r="Q65" i="42"/>
  <c r="Q64" i="42"/>
  <c r="Q63" i="42"/>
  <c r="Q62" i="42"/>
  <c r="Q60" i="42"/>
  <c r="Q59" i="42"/>
  <c r="Q58" i="42"/>
  <c r="Q57" i="42"/>
  <c r="Q56" i="42"/>
  <c r="Q55" i="42"/>
  <c r="Q54" i="42"/>
  <c r="Q53" i="42"/>
  <c r="Q52" i="42"/>
  <c r="S148" i="42"/>
  <c r="S147" i="42"/>
  <c r="S146" i="42"/>
  <c r="S145" i="42"/>
  <c r="S144" i="42"/>
  <c r="S143" i="42"/>
  <c r="S142" i="42"/>
  <c r="S141" i="42"/>
  <c r="S140" i="42"/>
  <c r="S139" i="42"/>
  <c r="S138" i="42"/>
  <c r="S137" i="42"/>
  <c r="S135" i="42"/>
  <c r="S134" i="42"/>
  <c r="S133" i="42"/>
  <c r="S132" i="42"/>
  <c r="S131" i="42"/>
  <c r="S130" i="42"/>
  <c r="S129" i="42"/>
  <c r="S128" i="42"/>
  <c r="S127" i="42"/>
  <c r="S126" i="42"/>
  <c r="S125" i="42"/>
  <c r="S124" i="42"/>
  <c r="S122" i="42"/>
  <c r="S121" i="42"/>
  <c r="S120" i="42"/>
  <c r="S119" i="42"/>
  <c r="S118" i="42"/>
  <c r="S117" i="42"/>
  <c r="S116" i="42"/>
  <c r="S115" i="42"/>
  <c r="S114" i="42"/>
  <c r="S113" i="42"/>
  <c r="S112" i="42"/>
  <c r="S111" i="42"/>
  <c r="S80" i="42"/>
  <c r="S79" i="42"/>
  <c r="S78" i="42"/>
  <c r="S77" i="42"/>
  <c r="S76" i="42"/>
  <c r="S75" i="42"/>
  <c r="S74" i="42"/>
  <c r="S73" i="42"/>
  <c r="S72" i="42"/>
  <c r="S70" i="42"/>
  <c r="S69" i="42"/>
  <c r="S68" i="42"/>
  <c r="S67" i="42"/>
  <c r="S66" i="42"/>
  <c r="S65" i="42"/>
  <c r="S64" i="42"/>
  <c r="S63" i="42"/>
  <c r="S62" i="42"/>
  <c r="S60" i="42"/>
  <c r="S59" i="42"/>
  <c r="S58" i="42"/>
  <c r="S57" i="42"/>
  <c r="S56" i="42"/>
  <c r="S55" i="42"/>
  <c r="S54" i="42"/>
  <c r="S53" i="42"/>
  <c r="S52" i="42"/>
  <c r="S309" i="42"/>
  <c r="R309" i="42"/>
  <c r="S308" i="42"/>
  <c r="R308" i="42"/>
  <c r="S307" i="42"/>
  <c r="R307" i="42"/>
  <c r="S306" i="42"/>
  <c r="R306" i="42"/>
  <c r="S305" i="42"/>
  <c r="R305" i="42"/>
  <c r="S304" i="42"/>
  <c r="R304" i="42"/>
  <c r="S303" i="42"/>
  <c r="R303" i="42"/>
  <c r="S302" i="42"/>
  <c r="R302" i="42"/>
  <c r="S301" i="42"/>
  <c r="R301" i="42"/>
  <c r="S300" i="42"/>
  <c r="R300" i="42"/>
  <c r="S299" i="42"/>
  <c r="R299" i="42"/>
  <c r="S298" i="42"/>
  <c r="R298" i="42"/>
  <c r="S297" i="42"/>
  <c r="R297" i="42"/>
  <c r="S296" i="42"/>
  <c r="R296" i="42"/>
  <c r="S295" i="42"/>
  <c r="R295" i="42"/>
  <c r="S283" i="42"/>
  <c r="R283" i="42"/>
  <c r="S282" i="42"/>
  <c r="R282" i="42"/>
  <c r="S281" i="42"/>
  <c r="R281" i="42"/>
  <c r="S280" i="42"/>
  <c r="R280" i="42"/>
  <c r="S279" i="42"/>
  <c r="R279" i="42"/>
  <c r="S272" i="42"/>
  <c r="R272" i="42"/>
  <c r="S271" i="42"/>
  <c r="R271" i="42"/>
  <c r="S263" i="42"/>
  <c r="R263" i="42"/>
  <c r="S262" i="42"/>
  <c r="R262" i="42"/>
  <c r="S261" i="42"/>
  <c r="R261" i="42"/>
  <c r="S259" i="42"/>
  <c r="R259" i="42"/>
  <c r="S258" i="42"/>
  <c r="R258" i="42"/>
  <c r="S257" i="42"/>
  <c r="R257" i="42"/>
  <c r="S256" i="42"/>
  <c r="R256" i="42"/>
  <c r="S255" i="42"/>
  <c r="R255" i="42"/>
  <c r="S254" i="42"/>
  <c r="R254" i="42"/>
  <c r="S253" i="42"/>
  <c r="R253" i="42"/>
  <c r="S252" i="42"/>
  <c r="R252" i="42"/>
  <c r="S250" i="42"/>
  <c r="R250" i="42"/>
  <c r="S249" i="42"/>
  <c r="R249" i="42"/>
  <c r="S248" i="42"/>
  <c r="R248" i="42"/>
  <c r="S247" i="42"/>
  <c r="R247" i="42"/>
  <c r="S246" i="42"/>
  <c r="R246" i="42"/>
  <c r="S245" i="42"/>
  <c r="R245" i="42"/>
  <c r="S244" i="42"/>
  <c r="R244" i="42"/>
  <c r="S243" i="42"/>
  <c r="R243" i="42"/>
  <c r="S241" i="42"/>
  <c r="R241" i="42"/>
  <c r="S240" i="42"/>
  <c r="R240" i="42"/>
  <c r="S239" i="42"/>
  <c r="R239" i="42"/>
  <c r="S238" i="42"/>
  <c r="R238" i="42"/>
  <c r="S237" i="42"/>
  <c r="R237" i="42"/>
  <c r="S236" i="42"/>
  <c r="R236" i="42"/>
  <c r="S235" i="42"/>
  <c r="R235" i="42"/>
  <c r="S234" i="42"/>
  <c r="R234" i="42"/>
  <c r="S233" i="42"/>
  <c r="R233" i="42"/>
  <c r="S232" i="42"/>
  <c r="R232" i="42"/>
  <c r="S229" i="42"/>
  <c r="R229" i="42"/>
  <c r="S228" i="42"/>
  <c r="R228" i="42"/>
  <c r="S227" i="42"/>
  <c r="R227" i="42"/>
  <c r="S226" i="42"/>
  <c r="R226" i="42"/>
  <c r="S225" i="42"/>
  <c r="R225" i="42"/>
  <c r="S224" i="42"/>
  <c r="R224" i="42"/>
  <c r="S223" i="42"/>
  <c r="R223" i="42"/>
  <c r="S222" i="42"/>
  <c r="R222" i="42"/>
  <c r="S221" i="42"/>
  <c r="R221" i="42"/>
  <c r="S220" i="42"/>
  <c r="R220" i="42"/>
  <c r="S219" i="42"/>
  <c r="R219" i="42"/>
  <c r="S218" i="42"/>
  <c r="R218" i="42"/>
  <c r="S217" i="42"/>
  <c r="R217" i="42"/>
  <c r="S216" i="42"/>
  <c r="R216" i="42"/>
  <c r="S215" i="42"/>
  <c r="R215" i="42"/>
  <c r="S214" i="42"/>
  <c r="R214" i="42"/>
  <c r="S213" i="42"/>
  <c r="R213" i="42"/>
  <c r="S212" i="42"/>
  <c r="R212" i="42"/>
  <c r="S211" i="42"/>
  <c r="R211" i="42"/>
  <c r="S210" i="42"/>
  <c r="R210" i="42"/>
  <c r="S209" i="42"/>
  <c r="R209" i="42"/>
  <c r="S207" i="42"/>
  <c r="R207" i="42"/>
  <c r="S206" i="42"/>
  <c r="R206" i="42"/>
  <c r="S205" i="42"/>
  <c r="R205" i="42"/>
  <c r="S198" i="42"/>
  <c r="R198" i="42"/>
  <c r="S197" i="42"/>
  <c r="R197" i="42"/>
  <c r="S196" i="42"/>
  <c r="R196" i="42"/>
  <c r="S195" i="42"/>
  <c r="R195" i="42"/>
  <c r="S194" i="42"/>
  <c r="R194" i="42"/>
  <c r="S193" i="42"/>
  <c r="R193" i="42"/>
  <c r="S192" i="42"/>
  <c r="R192" i="42"/>
  <c r="S191" i="42"/>
  <c r="R191" i="42"/>
  <c r="S190" i="42"/>
  <c r="R190" i="42"/>
  <c r="S189" i="42"/>
  <c r="R189" i="42"/>
  <c r="S188" i="42"/>
  <c r="R188" i="42"/>
  <c r="S187" i="42"/>
  <c r="R187" i="42"/>
  <c r="S186" i="42"/>
  <c r="R186" i="42"/>
  <c r="S185" i="42"/>
  <c r="R185" i="42"/>
  <c r="S184" i="42"/>
  <c r="R184" i="42"/>
  <c r="S183" i="42"/>
  <c r="R183" i="42"/>
  <c r="S182" i="42"/>
  <c r="R182" i="42"/>
  <c r="S181" i="42"/>
  <c r="R181" i="42"/>
  <c r="S179" i="42"/>
  <c r="R179" i="42"/>
  <c r="S178" i="42"/>
  <c r="R178" i="42"/>
  <c r="S177" i="42"/>
  <c r="R177" i="42"/>
  <c r="S176" i="42"/>
  <c r="R176" i="42"/>
  <c r="S175" i="42"/>
  <c r="R175" i="42"/>
  <c r="S174" i="42"/>
  <c r="R174" i="42"/>
  <c r="S173" i="42"/>
  <c r="R173" i="42"/>
  <c r="S172" i="42"/>
  <c r="R172" i="42"/>
  <c r="S171" i="42"/>
  <c r="R171" i="42"/>
  <c r="S170" i="42"/>
  <c r="R170" i="42"/>
  <c r="S169" i="42"/>
  <c r="R169" i="42"/>
  <c r="S168" i="42"/>
  <c r="R168" i="42"/>
  <c r="S167" i="42"/>
  <c r="R167" i="42"/>
  <c r="S165" i="42"/>
  <c r="R165" i="42"/>
  <c r="S164" i="42"/>
  <c r="R164" i="42"/>
  <c r="S162" i="42"/>
  <c r="R162" i="42"/>
  <c r="S161" i="42"/>
  <c r="R161" i="42"/>
  <c r="S159" i="42"/>
  <c r="R159" i="42"/>
  <c r="S158" i="42"/>
  <c r="R158" i="42"/>
  <c r="S156" i="42"/>
  <c r="R156" i="42"/>
  <c r="S155" i="42"/>
  <c r="R155" i="42"/>
  <c r="S154" i="42"/>
  <c r="R154" i="42"/>
  <c r="S153" i="42"/>
  <c r="R153" i="42"/>
  <c r="S109" i="42"/>
  <c r="R109" i="42"/>
  <c r="S108" i="42"/>
  <c r="R108" i="42"/>
  <c r="S107" i="42"/>
  <c r="R107" i="42"/>
  <c r="S106" i="42"/>
  <c r="R106" i="42"/>
  <c r="S105" i="42"/>
  <c r="R105" i="42"/>
  <c r="S104" i="42"/>
  <c r="R104" i="42"/>
  <c r="S103" i="42"/>
  <c r="R103" i="42"/>
  <c r="S102" i="42"/>
  <c r="R102" i="42"/>
  <c r="S101" i="42"/>
  <c r="R101" i="42"/>
  <c r="S100" i="42"/>
  <c r="R100" i="42"/>
  <c r="S99" i="42"/>
  <c r="R99" i="42"/>
  <c r="S98" i="42"/>
  <c r="R98" i="42"/>
  <c r="S97" i="42"/>
  <c r="R97" i="42"/>
  <c r="S96" i="42"/>
  <c r="R96" i="42"/>
  <c r="S94" i="42"/>
  <c r="R94" i="42"/>
  <c r="S93" i="42"/>
  <c r="R93" i="42"/>
  <c r="S92" i="42"/>
  <c r="R92" i="42"/>
  <c r="S50" i="42"/>
  <c r="R50" i="42"/>
  <c r="S49" i="42"/>
  <c r="R49" i="42"/>
  <c r="S48" i="42"/>
  <c r="R48" i="42"/>
  <c r="S47" i="42"/>
  <c r="R47" i="42"/>
  <c r="S46" i="42"/>
  <c r="R46" i="42"/>
  <c r="S44" i="42"/>
  <c r="R44" i="42"/>
  <c r="S43" i="42"/>
  <c r="R43" i="42"/>
  <c r="S42" i="42"/>
  <c r="R42" i="42"/>
  <c r="S41" i="42"/>
  <c r="R41" i="42"/>
  <c r="S40" i="42"/>
  <c r="R40" i="42"/>
  <c r="S39" i="42"/>
  <c r="R39" i="42"/>
  <c r="S37" i="42"/>
  <c r="R37" i="42"/>
  <c r="S36" i="42"/>
  <c r="R36" i="42"/>
  <c r="S35" i="42"/>
  <c r="R35" i="42"/>
  <c r="S34" i="42"/>
  <c r="R34" i="42"/>
  <c r="S33" i="42"/>
  <c r="R33" i="42"/>
  <c r="S32" i="42"/>
  <c r="R32" i="42"/>
  <c r="S31" i="42"/>
  <c r="R31" i="42"/>
  <c r="S29" i="42"/>
  <c r="R29" i="42"/>
  <c r="S28" i="42"/>
  <c r="R28" i="42"/>
  <c r="S27" i="42"/>
  <c r="R27" i="42"/>
  <c r="S26" i="42"/>
  <c r="R26" i="42"/>
  <c r="S25" i="42"/>
  <c r="R25" i="42"/>
  <c r="S24" i="42"/>
  <c r="R24" i="42"/>
  <c r="S23" i="42"/>
  <c r="R23" i="42"/>
  <c r="S21" i="42"/>
  <c r="R21" i="42"/>
  <c r="S20" i="42"/>
  <c r="R20" i="42"/>
  <c r="S19" i="42"/>
  <c r="R19" i="42"/>
  <c r="S18" i="42"/>
  <c r="R18" i="42"/>
  <c r="S17" i="42"/>
  <c r="R17" i="42"/>
  <c r="S16" i="42"/>
  <c r="R16" i="42"/>
  <c r="S15" i="42"/>
  <c r="R15" i="42"/>
  <c r="S13" i="42"/>
  <c r="R13" i="42"/>
  <c r="S12" i="42"/>
  <c r="R12" i="42"/>
  <c r="S11" i="42"/>
  <c r="R11" i="42"/>
  <c r="S10" i="42"/>
  <c r="R10" i="42"/>
  <c r="M309" i="42"/>
  <c r="L309" i="42"/>
  <c r="M308" i="42"/>
  <c r="L308" i="42"/>
  <c r="M307" i="42"/>
  <c r="L307" i="42"/>
  <c r="M306" i="42"/>
  <c r="L306" i="42"/>
  <c r="M305" i="42"/>
  <c r="L305" i="42"/>
  <c r="M304" i="42"/>
  <c r="L304" i="42"/>
  <c r="M303" i="42"/>
  <c r="L303" i="42"/>
  <c r="M302" i="42"/>
  <c r="L302" i="42"/>
  <c r="M301" i="42"/>
  <c r="L301" i="42"/>
  <c r="M300" i="42"/>
  <c r="L300" i="42"/>
  <c r="M299" i="42"/>
  <c r="L299" i="42"/>
  <c r="M298" i="42"/>
  <c r="L298" i="42"/>
  <c r="M297" i="42"/>
  <c r="L297" i="42"/>
  <c r="M296" i="42"/>
  <c r="L296" i="42"/>
  <c r="M295" i="42"/>
  <c r="L295" i="42"/>
  <c r="M283" i="42"/>
  <c r="L283" i="42"/>
  <c r="M282" i="42"/>
  <c r="L282" i="42"/>
  <c r="M281" i="42"/>
  <c r="L281" i="42"/>
  <c r="M280" i="42"/>
  <c r="L280" i="42"/>
  <c r="M279" i="42"/>
  <c r="L279" i="42"/>
  <c r="M272" i="42"/>
  <c r="L272" i="42"/>
  <c r="M271" i="42"/>
  <c r="L271" i="42"/>
  <c r="M263" i="42"/>
  <c r="L263" i="42"/>
  <c r="M262" i="42"/>
  <c r="L262" i="42"/>
  <c r="M261" i="42"/>
  <c r="L261" i="42"/>
  <c r="M259" i="42"/>
  <c r="L259" i="42"/>
  <c r="M258" i="42"/>
  <c r="L258" i="42"/>
  <c r="M257" i="42"/>
  <c r="L257" i="42"/>
  <c r="M256" i="42"/>
  <c r="L256" i="42"/>
  <c r="M255" i="42"/>
  <c r="L255" i="42"/>
  <c r="M254" i="42"/>
  <c r="L254" i="42"/>
  <c r="M253" i="42"/>
  <c r="L253" i="42"/>
  <c r="M252" i="42"/>
  <c r="L252" i="42"/>
  <c r="M250" i="42"/>
  <c r="L250" i="42"/>
  <c r="M249" i="42"/>
  <c r="L249" i="42"/>
  <c r="M248" i="42"/>
  <c r="L248" i="42"/>
  <c r="M247" i="42"/>
  <c r="L247" i="42"/>
  <c r="M246" i="42"/>
  <c r="L246" i="42"/>
  <c r="M245" i="42"/>
  <c r="L245" i="42"/>
  <c r="M244" i="42"/>
  <c r="L244" i="42"/>
  <c r="M243" i="42"/>
  <c r="L243" i="42"/>
  <c r="M241" i="42"/>
  <c r="L241" i="42"/>
  <c r="M240" i="42"/>
  <c r="L240" i="42"/>
  <c r="M239" i="42"/>
  <c r="L239" i="42"/>
  <c r="M238" i="42"/>
  <c r="L238" i="42"/>
  <c r="M237" i="42"/>
  <c r="L237" i="42"/>
  <c r="M236" i="42"/>
  <c r="L236" i="42"/>
  <c r="M235" i="42"/>
  <c r="L235" i="42"/>
  <c r="M234" i="42"/>
  <c r="L234" i="42"/>
  <c r="M233" i="42"/>
  <c r="L233" i="42"/>
  <c r="M232" i="42"/>
  <c r="L232" i="42"/>
  <c r="M229" i="42"/>
  <c r="L229" i="42"/>
  <c r="M228" i="42"/>
  <c r="L228" i="42"/>
  <c r="M227" i="42"/>
  <c r="L227" i="42"/>
  <c r="M226" i="42"/>
  <c r="L226" i="42"/>
  <c r="M225" i="42"/>
  <c r="L225" i="42"/>
  <c r="M224" i="42"/>
  <c r="L224" i="42"/>
  <c r="M223" i="42"/>
  <c r="L223" i="42"/>
  <c r="M222" i="42"/>
  <c r="L222" i="42"/>
  <c r="M221" i="42"/>
  <c r="L221" i="42"/>
  <c r="M220" i="42"/>
  <c r="L220" i="42"/>
  <c r="M219" i="42"/>
  <c r="L219" i="42"/>
  <c r="M218" i="42"/>
  <c r="L218" i="42"/>
  <c r="M217" i="42"/>
  <c r="L217" i="42"/>
  <c r="M216" i="42"/>
  <c r="L216" i="42"/>
  <c r="M215" i="42"/>
  <c r="L215" i="42"/>
  <c r="M214" i="42"/>
  <c r="L214" i="42"/>
  <c r="M213" i="42"/>
  <c r="L213" i="42"/>
  <c r="M212" i="42"/>
  <c r="L212" i="42"/>
  <c r="M211" i="42"/>
  <c r="L211" i="42"/>
  <c r="M210" i="42"/>
  <c r="L210" i="42"/>
  <c r="M209" i="42"/>
  <c r="L209" i="42"/>
  <c r="M207" i="42" l="1"/>
  <c r="L207" i="42"/>
  <c r="M206" i="42"/>
  <c r="L206" i="42"/>
  <c r="M205" i="42"/>
  <c r="L205" i="42"/>
  <c r="M198" i="42"/>
  <c r="L198" i="42"/>
  <c r="M197" i="42"/>
  <c r="L197" i="42"/>
  <c r="M196" i="42"/>
  <c r="L196" i="42"/>
  <c r="M195" i="42"/>
  <c r="L195" i="42"/>
  <c r="M194" i="42"/>
  <c r="L194" i="42"/>
  <c r="M193" i="42"/>
  <c r="L193" i="42"/>
  <c r="M192" i="42"/>
  <c r="L192" i="42"/>
  <c r="M191" i="42"/>
  <c r="L191" i="42"/>
  <c r="M189" i="42"/>
  <c r="L189" i="42"/>
  <c r="M188" i="42"/>
  <c r="L188" i="42"/>
  <c r="M187" i="42"/>
  <c r="L187" i="42"/>
  <c r="M186" i="42"/>
  <c r="L186" i="42"/>
  <c r="M185" i="42"/>
  <c r="L185" i="42"/>
  <c r="M184" i="42"/>
  <c r="L184" i="42"/>
  <c r="M183" i="42"/>
  <c r="L183" i="42"/>
  <c r="M182" i="42"/>
  <c r="L182" i="42"/>
  <c r="M181" i="42"/>
  <c r="L181" i="42"/>
  <c r="M179" i="42"/>
  <c r="L179" i="42"/>
  <c r="M178" i="42"/>
  <c r="L178" i="42"/>
  <c r="M177" i="42"/>
  <c r="L177" i="42"/>
  <c r="M176" i="42"/>
  <c r="L176" i="42"/>
  <c r="M175" i="42"/>
  <c r="L175" i="42"/>
  <c r="M174" i="42"/>
  <c r="L174" i="42"/>
  <c r="M173" i="42"/>
  <c r="L173" i="42"/>
  <c r="M172" i="42"/>
  <c r="L172" i="42"/>
  <c r="M171" i="42"/>
  <c r="L171" i="42"/>
  <c r="M170" i="42"/>
  <c r="L170" i="42"/>
  <c r="M169" i="42"/>
  <c r="L169" i="42"/>
  <c r="M168" i="42"/>
  <c r="L168" i="42"/>
  <c r="M167" i="42"/>
  <c r="L167" i="42"/>
  <c r="M165" i="42"/>
  <c r="L165" i="42"/>
  <c r="M164" i="42"/>
  <c r="L164" i="42"/>
  <c r="M162" i="42"/>
  <c r="L162" i="42"/>
  <c r="M161" i="42"/>
  <c r="L161" i="42"/>
  <c r="M159" i="42"/>
  <c r="L159" i="42"/>
  <c r="M158" i="42"/>
  <c r="L158" i="42"/>
  <c r="M156" i="42"/>
  <c r="L156" i="42"/>
  <c r="M155" i="42"/>
  <c r="L155" i="42"/>
  <c r="M154" i="42"/>
  <c r="L154" i="42"/>
  <c r="M153" i="42"/>
  <c r="L153" i="42"/>
  <c r="M148" i="42"/>
  <c r="M147" i="42"/>
  <c r="M146" i="42"/>
  <c r="M145" i="42"/>
  <c r="M144" i="42"/>
  <c r="M143" i="42"/>
  <c r="M142" i="42"/>
  <c r="M141" i="42"/>
  <c r="M140" i="42"/>
  <c r="M139" i="42"/>
  <c r="M138" i="42"/>
  <c r="M137" i="42"/>
  <c r="M135" i="42"/>
  <c r="M134" i="42"/>
  <c r="M133" i="42"/>
  <c r="M132" i="42"/>
  <c r="M131" i="42"/>
  <c r="M130" i="42"/>
  <c r="M129" i="42"/>
  <c r="M128" i="42"/>
  <c r="M127" i="42"/>
  <c r="M126" i="42"/>
  <c r="M125" i="42"/>
  <c r="M124" i="42"/>
  <c r="M122" i="42"/>
  <c r="M121" i="42"/>
  <c r="M120" i="42"/>
  <c r="M119" i="42"/>
  <c r="M118" i="42"/>
  <c r="M117" i="42"/>
  <c r="M116" i="42"/>
  <c r="M115" i="42"/>
  <c r="M114" i="42"/>
  <c r="M113" i="42"/>
  <c r="M112" i="42"/>
  <c r="M111" i="42"/>
  <c r="M109" i="42"/>
  <c r="L109" i="42"/>
  <c r="M108" i="42"/>
  <c r="L108" i="42"/>
  <c r="M107" i="42"/>
  <c r="L107" i="42"/>
  <c r="M105" i="42"/>
  <c r="L105" i="42"/>
  <c r="M104" i="42"/>
  <c r="L104" i="42"/>
  <c r="M103" i="42"/>
  <c r="L103" i="42"/>
  <c r="M101" i="42"/>
  <c r="L101" i="42"/>
  <c r="M100" i="42"/>
  <c r="L100" i="42"/>
  <c r="M99" i="42"/>
  <c r="L99" i="42"/>
  <c r="M98" i="42"/>
  <c r="L98" i="42"/>
  <c r="M97" i="42"/>
  <c r="L97" i="42"/>
  <c r="M96" i="42"/>
  <c r="L96" i="42"/>
  <c r="M94" i="42"/>
  <c r="L94" i="42"/>
  <c r="M93" i="42"/>
  <c r="L93" i="42"/>
  <c r="M92" i="42"/>
  <c r="L92" i="42"/>
  <c r="M80" i="42"/>
  <c r="M79" i="42"/>
  <c r="M78" i="42"/>
  <c r="M77" i="42"/>
  <c r="M76" i="42"/>
  <c r="M75" i="42"/>
  <c r="M74" i="42"/>
  <c r="M73" i="42"/>
  <c r="M72" i="42"/>
  <c r="M70" i="42"/>
  <c r="M69" i="42"/>
  <c r="M68" i="42"/>
  <c r="M67" i="42"/>
  <c r="M66" i="42"/>
  <c r="M65" i="42"/>
  <c r="L65" i="42" s="1"/>
  <c r="M64" i="42"/>
  <c r="M63" i="42"/>
  <c r="M62" i="42"/>
  <c r="M53" i="42"/>
  <c r="M54" i="42"/>
  <c r="M55" i="42"/>
  <c r="M56" i="42"/>
  <c r="M57" i="42"/>
  <c r="M58" i="42"/>
  <c r="M59" i="42"/>
  <c r="M60" i="42"/>
  <c r="M52" i="42"/>
  <c r="M50" i="42"/>
  <c r="L50" i="42"/>
  <c r="M49" i="42"/>
  <c r="L49" i="42"/>
  <c r="M48" i="42"/>
  <c r="L48" i="42"/>
  <c r="M47" i="42"/>
  <c r="L47" i="42"/>
  <c r="M46" i="42"/>
  <c r="L46" i="42"/>
  <c r="M44" i="42"/>
  <c r="L44" i="42"/>
  <c r="M43" i="42"/>
  <c r="L43" i="42"/>
  <c r="M42" i="42"/>
  <c r="L42" i="42"/>
  <c r="M41" i="42"/>
  <c r="L41" i="42"/>
  <c r="M40" i="42"/>
  <c r="L40" i="42"/>
  <c r="M39" i="42"/>
  <c r="L39" i="42"/>
  <c r="M37" i="42"/>
  <c r="L37" i="42"/>
  <c r="M36" i="42"/>
  <c r="L36" i="42"/>
  <c r="M35" i="42"/>
  <c r="L35" i="42"/>
  <c r="M34" i="42"/>
  <c r="L34" i="42"/>
  <c r="M33" i="42"/>
  <c r="L33" i="42"/>
  <c r="M32" i="42"/>
  <c r="L32" i="42"/>
  <c r="M31" i="42"/>
  <c r="L31" i="42"/>
  <c r="M29" i="42"/>
  <c r="L29" i="42"/>
  <c r="M28" i="42"/>
  <c r="L28" i="42"/>
  <c r="M27" i="42"/>
  <c r="L27" i="42"/>
  <c r="M26" i="42"/>
  <c r="L26" i="42"/>
  <c r="M25" i="42"/>
  <c r="L25" i="42"/>
  <c r="M24" i="42"/>
  <c r="L24" i="42"/>
  <c r="M23" i="42"/>
  <c r="L23" i="42"/>
  <c r="M21" i="42"/>
  <c r="L21" i="42"/>
  <c r="M20" i="42"/>
  <c r="L20" i="42"/>
  <c r="M19" i="42"/>
  <c r="L19" i="42"/>
  <c r="M18" i="42"/>
  <c r="L18" i="42"/>
  <c r="M17" i="42"/>
  <c r="L17" i="42"/>
  <c r="M16" i="42"/>
  <c r="L16" i="42"/>
  <c r="M15" i="42"/>
  <c r="L15" i="42"/>
  <c r="M13" i="42"/>
  <c r="L13" i="42"/>
  <c r="M12" i="42"/>
  <c r="L12" i="42"/>
  <c r="M11" i="42"/>
  <c r="L11" i="42"/>
  <c r="M10" i="42"/>
  <c r="L10" i="42"/>
  <c r="L52" i="42" l="1"/>
  <c r="J52" i="42"/>
  <c r="P52" i="42"/>
  <c r="R52" i="42"/>
  <c r="L57" i="42"/>
  <c r="P57" i="42"/>
  <c r="J57" i="42"/>
  <c r="R57" i="42"/>
  <c r="L53" i="42"/>
  <c r="P53" i="42"/>
  <c r="R53" i="42"/>
  <c r="J53" i="42"/>
  <c r="L68" i="42"/>
  <c r="P68" i="42"/>
  <c r="R68" i="42"/>
  <c r="J68" i="42"/>
  <c r="L73" i="42"/>
  <c r="P73" i="42"/>
  <c r="J73" i="42"/>
  <c r="R73" i="42"/>
  <c r="L77" i="42"/>
  <c r="P77" i="42"/>
  <c r="R77" i="42"/>
  <c r="J77" i="42"/>
  <c r="L111" i="42"/>
  <c r="P111" i="42"/>
  <c r="J111" i="42"/>
  <c r="R111" i="42"/>
  <c r="L115" i="42"/>
  <c r="P115" i="42"/>
  <c r="R115" i="42"/>
  <c r="J115" i="42"/>
  <c r="L119" i="42"/>
  <c r="P119" i="42"/>
  <c r="J119" i="42"/>
  <c r="R119" i="42"/>
  <c r="L124" i="42"/>
  <c r="P124" i="42"/>
  <c r="R124" i="42"/>
  <c r="J124" i="42"/>
  <c r="L128" i="42"/>
  <c r="P128" i="42"/>
  <c r="J128" i="42"/>
  <c r="R128" i="42"/>
  <c r="L132" i="42"/>
  <c r="P132" i="42"/>
  <c r="R132" i="42"/>
  <c r="J132" i="42"/>
  <c r="L137" i="42"/>
  <c r="P137" i="42"/>
  <c r="J137" i="42"/>
  <c r="R137" i="42"/>
  <c r="L141" i="42"/>
  <c r="P141" i="42"/>
  <c r="R141" i="42"/>
  <c r="J141" i="42"/>
  <c r="L145" i="42"/>
  <c r="P145" i="42"/>
  <c r="J145" i="42"/>
  <c r="R145" i="42"/>
  <c r="L60" i="42"/>
  <c r="J60" i="42"/>
  <c r="R60" i="42"/>
  <c r="P60" i="42"/>
  <c r="L56" i="42"/>
  <c r="J56" i="42"/>
  <c r="P56" i="42"/>
  <c r="R56" i="42"/>
  <c r="L62" i="42"/>
  <c r="P62" i="42"/>
  <c r="R62" i="42"/>
  <c r="J62" i="42"/>
  <c r="J65" i="42"/>
  <c r="P65" i="42"/>
  <c r="R65" i="42"/>
  <c r="L69" i="42"/>
  <c r="J69" i="42"/>
  <c r="P69" i="42"/>
  <c r="R69" i="42"/>
  <c r="L74" i="42"/>
  <c r="J74" i="42"/>
  <c r="P74" i="42"/>
  <c r="R74" i="42"/>
  <c r="L78" i="42"/>
  <c r="J78" i="42"/>
  <c r="R78" i="42"/>
  <c r="P78" i="42"/>
  <c r="L112" i="42"/>
  <c r="J112" i="42"/>
  <c r="R112" i="42"/>
  <c r="P112" i="42"/>
  <c r="L116" i="42"/>
  <c r="J116" i="42"/>
  <c r="P116" i="42"/>
  <c r="R116" i="42"/>
  <c r="L120" i="42"/>
  <c r="J120" i="42"/>
  <c r="P120" i="42"/>
  <c r="R120" i="42"/>
  <c r="L125" i="42"/>
  <c r="J125" i="42"/>
  <c r="R125" i="42"/>
  <c r="P125" i="42"/>
  <c r="L129" i="42"/>
  <c r="J129" i="42"/>
  <c r="R129" i="42"/>
  <c r="P129" i="42"/>
  <c r="L133" i="42"/>
  <c r="J133" i="42"/>
  <c r="R133" i="42"/>
  <c r="P133" i="42"/>
  <c r="L138" i="42"/>
  <c r="J138" i="42"/>
  <c r="R138" i="42"/>
  <c r="P138" i="42"/>
  <c r="L142" i="42"/>
  <c r="J142" i="42"/>
  <c r="R142" i="42"/>
  <c r="P142" i="42"/>
  <c r="L146" i="42"/>
  <c r="J146" i="42"/>
  <c r="R146" i="42"/>
  <c r="P146" i="42"/>
  <c r="L59" i="42"/>
  <c r="P59" i="42"/>
  <c r="R59" i="42"/>
  <c r="J59" i="42"/>
  <c r="L55" i="42"/>
  <c r="P55" i="42"/>
  <c r="J55" i="42"/>
  <c r="R55" i="42"/>
  <c r="L63" i="42"/>
  <c r="J63" i="42"/>
  <c r="P63" i="42"/>
  <c r="R63" i="42"/>
  <c r="L66" i="42"/>
  <c r="P66" i="42"/>
  <c r="J66" i="42"/>
  <c r="R66" i="42"/>
  <c r="L70" i="42"/>
  <c r="P70" i="42"/>
  <c r="R70" i="42"/>
  <c r="J70" i="42"/>
  <c r="L75" i="42"/>
  <c r="P75" i="42"/>
  <c r="J75" i="42"/>
  <c r="R75" i="42"/>
  <c r="L79" i="42"/>
  <c r="P79" i="42"/>
  <c r="R79" i="42"/>
  <c r="J79" i="42"/>
  <c r="L113" i="42"/>
  <c r="P113" i="42"/>
  <c r="R113" i="42"/>
  <c r="J113" i="42"/>
  <c r="L117" i="42"/>
  <c r="P117" i="42"/>
  <c r="J117" i="42"/>
  <c r="R117" i="42"/>
  <c r="L121" i="42"/>
  <c r="P121" i="42"/>
  <c r="R121" i="42"/>
  <c r="J121" i="42"/>
  <c r="L126" i="42"/>
  <c r="P126" i="42"/>
  <c r="J126" i="42"/>
  <c r="R126" i="42"/>
  <c r="L130" i="42"/>
  <c r="P130" i="42"/>
  <c r="R130" i="42"/>
  <c r="J130" i="42"/>
  <c r="L134" i="42"/>
  <c r="P134" i="42"/>
  <c r="J134" i="42"/>
  <c r="R134" i="42"/>
  <c r="L139" i="42"/>
  <c r="P139" i="42"/>
  <c r="R139" i="42"/>
  <c r="J139" i="42"/>
  <c r="L143" i="42"/>
  <c r="P143" i="42"/>
  <c r="J143" i="42"/>
  <c r="R143" i="42"/>
  <c r="L147" i="42"/>
  <c r="P147" i="42"/>
  <c r="R147" i="42"/>
  <c r="J147" i="42"/>
  <c r="L58" i="42"/>
  <c r="J58" i="42"/>
  <c r="P58" i="42"/>
  <c r="R58" i="42"/>
  <c r="L54" i="42"/>
  <c r="J54" i="42"/>
  <c r="R54" i="42"/>
  <c r="P54" i="42"/>
  <c r="L64" i="42"/>
  <c r="P64" i="42"/>
  <c r="J64" i="42"/>
  <c r="R64" i="42"/>
  <c r="L67" i="42"/>
  <c r="J67" i="42"/>
  <c r="R67" i="42"/>
  <c r="P67" i="42"/>
  <c r="L72" i="42"/>
  <c r="J72" i="42"/>
  <c r="R72" i="42"/>
  <c r="P72" i="42"/>
  <c r="L76" i="42"/>
  <c r="J76" i="42"/>
  <c r="P76" i="42"/>
  <c r="R76" i="42"/>
  <c r="L80" i="42"/>
  <c r="J80" i="42"/>
  <c r="P80" i="42"/>
  <c r="R80" i="42"/>
  <c r="L114" i="42"/>
  <c r="J114" i="42"/>
  <c r="R114" i="42"/>
  <c r="P114" i="42"/>
  <c r="L118" i="42"/>
  <c r="J118" i="42"/>
  <c r="P118" i="42"/>
  <c r="R118" i="42"/>
  <c r="L122" i="42"/>
  <c r="J122" i="42"/>
  <c r="P122" i="42"/>
  <c r="R122" i="42"/>
  <c r="L127" i="42"/>
  <c r="J127" i="42"/>
  <c r="R127" i="42"/>
  <c r="P127" i="42"/>
  <c r="L131" i="42"/>
  <c r="J131" i="42"/>
  <c r="R131" i="42"/>
  <c r="P131" i="42"/>
  <c r="L135" i="42"/>
  <c r="J135" i="42"/>
  <c r="R135" i="42"/>
  <c r="P135" i="42"/>
  <c r="L140" i="42"/>
  <c r="J140" i="42"/>
  <c r="R140" i="42"/>
  <c r="P140" i="42"/>
  <c r="L144" i="42"/>
  <c r="J144" i="42"/>
  <c r="R144" i="42"/>
  <c r="P144" i="42"/>
  <c r="L148" i="42"/>
  <c r="J148" i="42"/>
  <c r="R148" i="42"/>
  <c r="P148" i="42"/>
  <c r="I179" i="35" l="1"/>
  <c r="I180" i="35"/>
  <c r="I181" i="35"/>
  <c r="I182" i="35"/>
  <c r="I183" i="35"/>
  <c r="I184" i="35"/>
  <c r="I185" i="35"/>
  <c r="I186" i="35"/>
  <c r="I187" i="35"/>
  <c r="I188" i="35"/>
  <c r="I189" i="35"/>
  <c r="I178" i="35"/>
  <c r="I192" i="35"/>
  <c r="I193" i="35"/>
  <c r="I194" i="35"/>
  <c r="I195" i="35"/>
  <c r="I196" i="35"/>
  <c r="I197" i="35"/>
  <c r="I198" i="35"/>
  <c r="I199" i="35"/>
  <c r="I200" i="35"/>
  <c r="I201" i="35"/>
  <c r="I202" i="35"/>
  <c r="I191" i="35"/>
  <c r="I205" i="35" l="1"/>
  <c r="I206" i="35"/>
  <c r="I207" i="35"/>
  <c r="I208" i="35"/>
  <c r="I209" i="35"/>
  <c r="I210" i="35"/>
  <c r="I211" i="35"/>
  <c r="I212" i="35"/>
  <c r="I213" i="35"/>
  <c r="I214" i="35"/>
  <c r="I215" i="35"/>
  <c r="I204" i="35"/>
  <c r="H407" i="35" l="1"/>
  <c r="H347" i="35" l="1"/>
  <c r="H388" i="35" l="1"/>
  <c r="F161" i="35" l="1"/>
  <c r="F228" i="35" l="1"/>
  <c r="H228" i="35" s="1"/>
  <c r="H227" i="35"/>
  <c r="H225" i="35"/>
  <c r="H224" i="35"/>
  <c r="H411" i="35" l="1"/>
  <c r="I78" i="36" l="1"/>
  <c r="G78" i="36"/>
  <c r="E78" i="36"/>
  <c r="C78" i="36"/>
  <c r="I77" i="36"/>
  <c r="I79" i="36" s="1"/>
  <c r="G77" i="36"/>
  <c r="E77" i="36"/>
  <c r="C77" i="36"/>
  <c r="E43" i="36"/>
  <c r="C42" i="36"/>
  <c r="I20" i="36"/>
  <c r="G20" i="36"/>
  <c r="E20" i="36"/>
  <c r="C20" i="36"/>
  <c r="I19" i="36"/>
  <c r="G19" i="36"/>
  <c r="E19" i="36"/>
  <c r="C19" i="36"/>
  <c r="C21" i="36" s="1"/>
  <c r="G21" i="36" l="1"/>
  <c r="E21" i="36"/>
  <c r="E42" i="36"/>
  <c r="E44" i="36" s="1"/>
  <c r="C43" i="36"/>
  <c r="C44" i="36" s="1"/>
  <c r="C122" i="36"/>
  <c r="I21" i="36"/>
  <c r="C121" i="36"/>
  <c r="G79" i="36"/>
  <c r="E79" i="36"/>
  <c r="C79" i="36"/>
  <c r="C100" i="36"/>
  <c r="C99" i="36"/>
  <c r="C123" i="36" l="1"/>
  <c r="C101" i="36"/>
  <c r="H315" i="35" l="1"/>
  <c r="H316" i="35"/>
  <c r="H175" i="35" l="1"/>
  <c r="H176" i="35"/>
  <c r="H174" i="35"/>
  <c r="H171" i="35"/>
  <c r="H172" i="35"/>
  <c r="H170" i="35"/>
  <c r="H167" i="35"/>
  <c r="H168" i="35"/>
  <c r="H166" i="35"/>
  <c r="H164" i="35"/>
  <c r="H163" i="35"/>
  <c r="H429" i="35" l="1"/>
  <c r="H314" i="35"/>
  <c r="H313" i="35"/>
</calcChain>
</file>

<file path=xl/comments1.xml><?xml version="1.0" encoding="utf-8"?>
<comments xmlns="http://schemas.openxmlformats.org/spreadsheetml/2006/main">
  <authors>
    <author>Костюченко Валерий Владиславович</author>
  </authors>
  <commentList>
    <comment ref="C298"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comments2.xml><?xml version="1.0" encoding="utf-8"?>
<comments xmlns="http://schemas.openxmlformats.org/spreadsheetml/2006/main">
  <authors>
    <author>Попова Елена Викторовна</author>
  </authors>
  <commentList>
    <comment ref="H5" authorId="0" shapeId="0">
      <text>
        <r>
          <rPr>
            <b/>
            <sz val="9"/>
            <color indexed="81"/>
            <rFont val="Tahoma"/>
            <family val="2"/>
            <charset val="204"/>
          </rPr>
          <t>Попова Елена Викторовна:</t>
        </r>
        <r>
          <rPr>
            <sz val="9"/>
            <color indexed="81"/>
            <rFont val="Tahoma"/>
            <family val="2"/>
            <charset val="204"/>
          </rPr>
          <t xml:space="preserve">
Расценки из проекта договора с АО "ТКТ-Строй"
</t>
        </r>
      </text>
    </comment>
    <comment ref="A6" authorId="0" shapeId="0">
      <text>
        <r>
          <rPr>
            <b/>
            <sz val="9"/>
            <color indexed="81"/>
            <rFont val="Tahoma"/>
            <family val="2"/>
            <charset val="204"/>
          </rPr>
          <t>Попова Елена Викторовна:</t>
        </r>
        <r>
          <rPr>
            <sz val="9"/>
            <color indexed="81"/>
            <rFont val="Tahoma"/>
            <family val="2"/>
            <charset val="204"/>
          </rPr>
          <t xml:space="preserve">
Нумерация расценок ТКТ-Строй
</t>
        </r>
      </text>
    </comment>
  </commentList>
</comments>
</file>

<file path=xl/sharedStrings.xml><?xml version="1.0" encoding="utf-8"?>
<sst xmlns="http://schemas.openxmlformats.org/spreadsheetml/2006/main" count="7739" uniqueCount="2365">
  <si>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</si>
  <si>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</si>
  <si>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</si>
  <si>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</si>
  <si>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</si>
  <si>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</si>
  <si>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</si>
  <si>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</si>
  <si>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</si>
  <si>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</si>
  <si>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</si>
  <si>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</si>
  <si>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</si>
  <si>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</si>
  <si>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</si>
  <si>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</si>
  <si>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</si>
  <si>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</si>
  <si>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</si>
  <si>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</si>
  <si>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</si>
  <si>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</si>
  <si>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</si>
  <si>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</si>
  <si>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</si>
  <si>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</si>
  <si>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</si>
  <si>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</si>
  <si>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</si>
  <si>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</si>
  <si>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</si>
  <si>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</si>
  <si>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</si>
  <si>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</si>
  <si>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</si>
  <si>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</si>
  <si>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</si>
  <si>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</si>
  <si>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</si>
  <si>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</si>
  <si>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</si>
  <si>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</si>
  <si>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</si>
  <si>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</si>
  <si>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</si>
  <si>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</si>
  <si>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</si>
  <si>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</si>
  <si>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</si>
  <si>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</si>
  <si>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</si>
  <si>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Монтаж трубостоек на крыше здания для организации  воздушно-кабельных переходов</t>
  </si>
  <si>
    <t>1 трубостойка</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</si>
  <si>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</si>
  <si>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</si>
  <si>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</si>
  <si>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</si>
  <si>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</si>
  <si>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</si>
  <si>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</si>
  <si>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</si>
  <si>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</si>
  <si>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</si>
  <si>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</si>
  <si>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</si>
  <si>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</si>
  <si>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</si>
  <si>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</si>
  <si>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</si>
  <si>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</si>
  <si>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</si>
  <si>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</si>
  <si>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</si>
  <si>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</si>
  <si>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</si>
  <si>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</si>
  <si>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</si>
  <si>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</si>
  <si>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</si>
  <si>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</si>
  <si>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</si>
  <si>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</si>
  <si>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</si>
  <si>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</si>
  <si>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</si>
  <si>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</si>
  <si>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</si>
  <si>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</si>
  <si>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</si>
  <si>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</si>
  <si>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</si>
  <si>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</si>
  <si>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</si>
  <si>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</si>
  <si>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</si>
  <si>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</si>
  <si>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</si>
  <si>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</si>
  <si>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</si>
  <si>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</si>
  <si>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</si>
  <si>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</si>
  <si>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</si>
  <si>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</si>
  <si>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</si>
  <si>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</si>
  <si>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</si>
  <si>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</si>
  <si>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</si>
  <si>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</si>
  <si>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</si>
  <si>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</si>
  <si>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</si>
  <si>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</si>
  <si>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ёмкостью менее 256 портов</t>
  </si>
  <si>
    <t>ёмкостью от 256-1028 портов</t>
  </si>
  <si>
    <t>ёмкостью от 1028 до 2048</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</si>
  <si>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</si>
  <si>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</si>
  <si>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</si>
  <si>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</si>
  <si>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</si>
  <si>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</si>
  <si>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</si>
  <si>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</si>
  <si>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</si>
  <si>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</si>
  <si>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ёмкостью 10 пар </t>
  </si>
  <si>
    <t xml:space="preserve">ёмкостью  50 пар </t>
  </si>
  <si>
    <t>ёмкостью  100 пар</t>
  </si>
  <si>
    <t>ёмкостью  200 пар</t>
  </si>
  <si>
    <t>ёмкостью 300 пар</t>
  </si>
  <si>
    <t>ёмкостью  400 пар</t>
  </si>
  <si>
    <t>ёмкостью более 400 пар до 600 пар</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</si>
  <si>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</si>
  <si>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</si>
  <si>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</si>
  <si>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</si>
  <si>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</si>
  <si>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</si>
  <si>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</si>
  <si>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</si>
  <si>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</si>
  <si>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</si>
  <si>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</si>
  <si>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</si>
  <si>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</si>
  <si>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</si>
  <si>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</si>
  <si>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</si>
  <si>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</si>
  <si>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</si>
  <si>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</si>
  <si>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</si>
  <si>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</si>
  <si>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</si>
  <si>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</si>
  <si>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Приложение №1</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</si>
  <si>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</si>
  <si>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</si>
  <si>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</si>
  <si>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ёмкостью 20 пар </t>
  </si>
  <si>
    <t xml:space="preserve">ёмкостью 30 пар </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</si>
  <si>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</si>
  <si>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</si>
  <si>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</si>
  <si>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</si>
  <si>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</si>
  <si>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</si>
  <si>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</si>
  <si>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</si>
  <si>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</si>
  <si>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</si>
  <si>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</si>
  <si>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</si>
  <si>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</si>
  <si>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</si>
  <si>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</si>
  <si>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</si>
  <si>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</si>
  <si>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</si>
  <si>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</si>
  <si>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</si>
  <si>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</si>
  <si>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</si>
  <si>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</si>
  <si>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</si>
  <si>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</si>
  <si>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</si>
  <si>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</si>
  <si>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</si>
  <si>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</si>
  <si>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</si>
  <si>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</si>
  <si>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</si>
  <si>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</si>
  <si>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</si>
  <si>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</si>
  <si>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</si>
  <si>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</si>
  <si>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</si>
  <si>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</si>
  <si>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</si>
  <si>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</si>
  <si>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</si>
  <si>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</si>
  <si>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</si>
  <si>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5.20</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</si>
  <si>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</si>
  <si>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</si>
  <si>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</si>
  <si>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</si>
  <si>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</si>
  <si>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</si>
  <si>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</si>
  <si>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</si>
  <si>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</si>
  <si>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</si>
  <si>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</si>
  <si>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Монтаж телекоммуникационного  шкафа, телекоммуникационной стойки любой ёмкости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</si>
  <si>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</si>
  <si>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</si>
  <si>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</si>
  <si>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</si>
  <si>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</si>
  <si>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</si>
  <si>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</si>
  <si>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</si>
  <si>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</si>
  <si>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</si>
  <si>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</si>
  <si>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</si>
  <si>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</si>
  <si>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</si>
  <si>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</si>
  <si>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</si>
  <si>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</si>
  <si>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</si>
  <si>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</si>
  <si>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</si>
  <si>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</si>
  <si>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</si>
  <si>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</si>
  <si>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</si>
  <si>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</si>
  <si>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</si>
  <si>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</si>
  <si>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</si>
  <si>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</si>
  <si>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</si>
  <si>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</si>
  <si>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</si>
  <si>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</si>
  <si>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</si>
  <si>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</si>
  <si>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</si>
  <si>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</si>
  <si>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</si>
  <si>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</si>
  <si>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</si>
  <si>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</si>
  <si>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</si>
  <si>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</si>
  <si>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</si>
  <si>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</si>
  <si>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</si>
  <si>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</si>
  <si>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</si>
  <si>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</si>
  <si>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</si>
  <si>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</si>
  <si>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</si>
  <si>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</si>
  <si>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</si>
  <si>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</si>
  <si>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</si>
  <si>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</si>
  <si>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</si>
  <si>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</si>
  <si>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</si>
  <si>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</si>
  <si>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</si>
  <si>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</si>
  <si>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</si>
  <si>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</si>
  <si>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</si>
  <si>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</si>
  <si>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</si>
  <si>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</si>
  <si>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</si>
  <si>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</si>
  <si>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</si>
  <si>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</si>
  <si>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</si>
  <si>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</si>
  <si>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</si>
  <si>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</si>
  <si>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</si>
  <si>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</si>
  <si>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</si>
  <si>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</si>
  <si>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</si>
  <si>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</si>
  <si>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</si>
  <si>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</si>
  <si>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</si>
  <si>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</si>
  <si>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</si>
  <si>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</si>
  <si>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</si>
  <si>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</si>
  <si>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</si>
  <si>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</si>
  <si>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</si>
  <si>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</si>
  <si>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</si>
  <si>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</si>
  <si>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</si>
  <si>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</si>
  <si>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</si>
  <si>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</si>
  <si>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</si>
  <si>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</si>
  <si>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в том числе стоимость кабеля/основных материалов (с учётом ТЗР)</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</si>
  <si>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</si>
  <si>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</si>
  <si>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</si>
  <si>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</si>
  <si>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</si>
  <si>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</si>
  <si>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</si>
  <si>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</si>
  <si>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</si>
  <si>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</si>
  <si>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</si>
  <si>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</si>
  <si>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</si>
  <si>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</si>
  <si>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Максимальная стоимость работ для закупки, определяется на уровне МРФ</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</si>
  <si>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</si>
  <si>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</si>
  <si>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</si>
  <si>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</si>
  <si>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</si>
  <si>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</si>
  <si>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</si>
  <si>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</si>
  <si>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</si>
  <si>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</si>
  <si>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</si>
  <si>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</si>
  <si>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</si>
  <si>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</si>
  <si>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</si>
  <si>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</si>
  <si>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ВОК 4 -16 волокон</t>
  </si>
  <si>
    <t>3.1.2</t>
  </si>
  <si>
    <t>ВОК 24- 48 волокон</t>
  </si>
  <si>
    <t>3.1.3</t>
  </si>
  <si>
    <t>ВОК более 48 волокон</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</si>
  <si>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</si>
  <si>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</si>
  <si>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</si>
  <si>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</si>
  <si>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</si>
  <si>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</si>
  <si>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</si>
  <si>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</si>
  <si>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</si>
  <si>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</si>
  <si>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</si>
  <si>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</si>
  <si>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</si>
  <si>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</si>
  <si>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</si>
  <si>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</si>
  <si>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</si>
  <si>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</si>
  <si>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</si>
  <si>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</si>
  <si>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</si>
  <si>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</si>
  <si>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</si>
  <si>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</si>
  <si>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</si>
  <si>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</si>
  <si>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</si>
  <si>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</si>
  <si>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</si>
  <si>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</si>
  <si>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</si>
  <si>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</si>
  <si>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</si>
  <si>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</si>
  <si>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</si>
  <si>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</si>
  <si>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</si>
  <si>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4.1.3</t>
  </si>
  <si>
    <t>4.1.4</t>
  </si>
  <si>
    <t>4.1.5</t>
  </si>
  <si>
    <t>4.1.6</t>
  </si>
  <si>
    <t>4.2.1</t>
  </si>
  <si>
    <t>4.2.2</t>
  </si>
  <si>
    <t>4.2.3</t>
  </si>
  <si>
    <t>4.2.4</t>
  </si>
  <si>
    <t>4.2.5</t>
  </si>
  <si>
    <t>4.2.6</t>
  </si>
  <si>
    <t>4.2.7</t>
  </si>
  <si>
    <t>4.3.1</t>
  </si>
  <si>
    <t>4.3.2</t>
  </si>
  <si>
    <t>4.3.3</t>
  </si>
  <si>
    <t>4.3.4</t>
  </si>
  <si>
    <t>4.3.5</t>
  </si>
  <si>
    <t>4.3.6</t>
  </si>
  <si>
    <t>4.3.7</t>
  </si>
  <si>
    <t xml:space="preserve">Монтаж шкафа, стойки </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</si>
  <si>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</si>
  <si>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</si>
  <si>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</si>
  <si>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</si>
  <si>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</si>
  <si>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</si>
  <si>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</si>
  <si>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</si>
  <si>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</si>
  <si>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</si>
  <si>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</si>
  <si>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</si>
  <si>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</si>
  <si>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</si>
  <si>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</si>
  <si>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</si>
  <si>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</si>
  <si>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</si>
  <si>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</si>
  <si>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</si>
  <si>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</si>
  <si>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</si>
  <si>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</si>
  <si>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</si>
  <si>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</si>
  <si>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</si>
  <si>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</si>
  <si>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</si>
  <si>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</si>
  <si>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</si>
  <si>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</si>
  <si>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</si>
  <si>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</si>
  <si>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</si>
  <si>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</si>
  <si>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</si>
  <si>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</si>
  <si>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</si>
  <si>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</si>
  <si>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</si>
  <si>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</si>
  <si>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</si>
  <si>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</si>
  <si>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</si>
  <si>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</si>
  <si>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</si>
  <si>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</si>
  <si>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</si>
  <si>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</si>
  <si>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</si>
  <si>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</si>
  <si>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</si>
  <si>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</si>
  <si>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</si>
  <si>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</si>
  <si>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</si>
  <si>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</si>
  <si>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</si>
  <si>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</si>
  <si>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</si>
  <si>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</si>
  <si>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</si>
  <si>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</si>
  <si>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</si>
  <si>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Организация БС телеметрии</t>
  </si>
  <si>
    <t>одна БС</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</si>
  <si>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</si>
  <si>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</si>
  <si>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</si>
  <si>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</si>
  <si>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</si>
  <si>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</si>
  <si>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</si>
  <si>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</si>
  <si>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</si>
  <si>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</si>
  <si>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</si>
  <si>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</si>
  <si>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</si>
  <si>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</si>
  <si>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</si>
  <si>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</si>
  <si>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</si>
  <si>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</si>
  <si>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</si>
  <si>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</si>
  <si>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</si>
  <si>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</si>
  <si>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</si>
  <si>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</si>
  <si>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6.54</t>
  </si>
  <si>
    <t>ПНР на систему домофонии</t>
  </si>
  <si>
    <t>ПНР на вызывную панель.</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</si>
  <si>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</si>
  <si>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</si>
  <si>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</si>
  <si>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</si>
  <si>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</si>
  <si>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</si>
  <si>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</si>
  <si>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</si>
  <si>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</si>
  <si>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</si>
  <si>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</si>
  <si>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</si>
  <si>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</si>
  <si>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</si>
  <si>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</si>
  <si>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СМР: Включая весь перечень работ но настройке оборудования.</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</si>
  <si>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</si>
  <si>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</si>
  <si>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</si>
  <si>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</si>
  <si>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</si>
  <si>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</si>
  <si>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</si>
  <si>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</si>
  <si>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</si>
  <si>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</si>
  <si>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</si>
  <si>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</si>
  <si>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</si>
  <si>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</si>
  <si>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</si>
  <si>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</si>
  <si>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</si>
  <si>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</si>
  <si>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</si>
  <si>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</si>
  <si>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</si>
  <si>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</si>
  <si>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</si>
  <si>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</si>
  <si>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</si>
  <si>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</si>
  <si>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</si>
  <si>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</si>
  <si>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</si>
  <si>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</si>
  <si>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</si>
  <si>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</si>
  <si>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</si>
  <si>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</si>
  <si>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Прокладка и монтаж кабеля  внутри лифтовой камеры в шахте лифта</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</si>
  <si>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</si>
  <si>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</si>
  <si>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</si>
  <si>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</si>
  <si>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</si>
  <si>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</si>
  <si>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</si>
  <si>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</si>
  <si>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</si>
  <si>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</si>
  <si>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</si>
  <si>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</si>
  <si>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</si>
  <si>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</si>
  <si>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</si>
  <si>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</si>
  <si>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</si>
  <si>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</si>
  <si>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</si>
  <si>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</si>
  <si>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</si>
  <si>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</si>
  <si>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</si>
  <si>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</si>
  <si>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</si>
  <si>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</si>
  <si>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</si>
  <si>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</si>
  <si>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</si>
  <si>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</si>
  <si>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</si>
  <si>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</si>
  <si>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</si>
  <si>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</si>
  <si>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</si>
  <si>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</si>
  <si>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</si>
  <si>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</si>
  <si>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</si>
  <si>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</si>
  <si>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</si>
  <si>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</si>
  <si>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</si>
  <si>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</si>
  <si>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</si>
  <si>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</si>
  <si>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</si>
  <si>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</si>
  <si>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</si>
  <si>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</si>
  <si>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</si>
  <si>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</si>
  <si>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</si>
  <si>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</si>
  <si>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</si>
  <si>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</si>
  <si>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</si>
  <si>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</si>
  <si>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</si>
  <si>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</si>
  <si>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</si>
  <si>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</si>
  <si>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</si>
  <si>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</si>
  <si>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</si>
  <si>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</si>
  <si>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</si>
  <si>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</si>
  <si>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</si>
  <si>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</si>
  <si>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</si>
  <si>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</si>
  <si>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</si>
  <si>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</si>
  <si>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</si>
  <si>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</si>
  <si>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</si>
  <si>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</si>
  <si>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</si>
  <si>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</si>
  <si>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</si>
  <si>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</si>
  <si>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</si>
  <si>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</si>
  <si>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</si>
  <si>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</si>
  <si>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</si>
  <si>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</si>
  <si>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</si>
  <si>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</si>
  <si>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</si>
  <si>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</si>
  <si>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</si>
  <si>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</si>
  <si>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</si>
  <si>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</si>
  <si>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</si>
  <si>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</si>
  <si>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</si>
  <si>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</si>
  <si>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</si>
  <si>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</si>
  <si>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</si>
  <si>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</si>
  <si>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</si>
  <si>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</si>
  <si>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</si>
  <si>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</si>
  <si>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</si>
  <si>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</si>
  <si>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</si>
  <si>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</si>
  <si>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</si>
  <si>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</si>
  <si>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</si>
  <si>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</si>
  <si>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</si>
  <si>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</si>
  <si>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</si>
  <si>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</si>
  <si>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</si>
  <si>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</si>
  <si>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</si>
  <si>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</si>
  <si>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</si>
  <si>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</si>
  <si>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</si>
  <si>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</si>
  <si>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</si>
  <si>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</si>
  <si>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</si>
  <si>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</si>
  <si>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</si>
  <si>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</si>
  <si>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Прокладка и монтаж многопарного передаточного кабеля "витая пара" Cat 5е ёмкостью до 25 пар от существующего УД до подъезда</t>
  </si>
  <si>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</si>
  <si>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</si>
  <si>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Установка доводчика</t>
  </si>
  <si>
    <r>
      <t>ПИР, 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</si>
  <si>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</si>
  <si>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до 9 U включительно</t>
  </si>
  <si>
    <r>
      <t xml:space="preserve">Монтаж оптических кроссовых шкафов (включая монтаж пигтейлов и с учётом расходных и монтажных материалов). </t>
    </r>
    <r>
      <rPr>
        <b/>
        <sz val="12"/>
        <color rgb="FFFF0000"/>
        <rFont val="Calibri"/>
        <family val="2"/>
        <charset val="204"/>
        <scheme val="minor"/>
      </rPr>
      <t>Без учета стоимости шкафа</t>
    </r>
    <r>
      <rPr>
        <sz val="12"/>
        <color theme="1"/>
        <rFont val="Calibri"/>
        <family val="2"/>
        <charset val="204"/>
        <scheme val="minor"/>
      </rPr>
      <t>.</t>
    </r>
  </si>
  <si>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</si>
  <si>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</si>
  <si>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</si>
  <si>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</si>
  <si>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</si>
  <si>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</si>
  <si>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</si>
  <si>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</si>
  <si>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</si>
  <si>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</si>
  <si>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</si>
  <si>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</si>
  <si>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</si>
  <si>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</si>
  <si>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</si>
  <si>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</si>
  <si>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</si>
  <si>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</si>
  <si>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</si>
  <si>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</si>
  <si>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</si>
  <si>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</si>
  <si>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</si>
  <si>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</si>
  <si>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</si>
  <si>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</si>
  <si>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</si>
  <si>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</si>
  <si>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</si>
  <si>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</si>
  <si>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</si>
  <si>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</si>
  <si>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</si>
  <si>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</si>
  <si>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</si>
  <si>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</si>
  <si>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</si>
  <si>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</si>
  <si>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</si>
  <si>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</si>
  <si>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</si>
  <si>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</si>
  <si>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</si>
  <si>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</si>
  <si>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</si>
  <si>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</si>
  <si>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</si>
  <si>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</si>
  <si>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</si>
  <si>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</si>
  <si>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</si>
  <si>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</si>
  <si>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</si>
  <si>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</si>
  <si>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</si>
  <si>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</si>
  <si>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</si>
  <si>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</si>
  <si>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</si>
  <si>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</si>
  <si>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</si>
  <si>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</si>
  <si>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</si>
  <si>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</si>
  <si>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</si>
  <si>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</si>
  <si>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</si>
  <si>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</si>
  <si>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</si>
  <si>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</si>
  <si>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</si>
  <si>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</si>
  <si>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</si>
  <si>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</si>
  <si>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</si>
  <si>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</si>
  <si>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</si>
  <si>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</si>
  <si>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</si>
  <si>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</si>
  <si>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</si>
  <si>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</si>
  <si>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</si>
  <si>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</si>
  <si>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</si>
  <si>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</si>
  <si>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</si>
  <si>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</si>
  <si>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</si>
  <si>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</si>
  <si>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</si>
  <si>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</si>
  <si>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</si>
  <si>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</si>
  <si>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</si>
  <si>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</si>
  <si>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</si>
  <si>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</si>
  <si>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</si>
  <si>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</si>
  <si>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</si>
  <si>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</si>
  <si>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</si>
  <si>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</si>
  <si>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</si>
  <si>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</si>
  <si>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</si>
  <si>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</si>
  <si>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</si>
  <si>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</si>
  <si>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</si>
  <si>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ПИР, 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</si>
  <si>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</si>
  <si>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</si>
  <si>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</si>
  <si>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</si>
  <si>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</si>
  <si>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r>
      <t xml:space="preserve">ПИР, 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Оформлением разрешительных документов и исполнительной документации.</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</si>
  <si>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</si>
  <si>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</si>
  <si>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</si>
  <si>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</si>
  <si>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</si>
  <si>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</si>
  <si>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</si>
  <si>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</si>
  <si>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</si>
  <si>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</si>
  <si>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</si>
  <si>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</si>
  <si>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</si>
  <si>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</si>
  <si>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</si>
  <si>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</si>
  <si>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</si>
  <si>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</si>
  <si>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</si>
  <si>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</si>
  <si>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</si>
  <si>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</si>
  <si>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</si>
  <si>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</si>
  <si>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</si>
  <si>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</si>
  <si>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</si>
  <si>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</si>
  <si>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</si>
  <si>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</si>
  <si>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r>
      <t>ПИР, СМР: с учетом стоимости материалов.</t>
    </r>
    <r>
      <rPr>
        <b/>
        <sz val="12"/>
        <color rgb="FFFF0000"/>
        <rFont val="Calibri"/>
        <family val="2"/>
        <charset val="204"/>
        <scheme val="minor"/>
      </rPr>
      <t xml:space="preserve"> Без учета стоимости счетчика.</t>
    </r>
  </si>
  <si>
    <t>5.6.1</t>
  </si>
  <si>
    <t>5.6.2</t>
  </si>
  <si>
    <t>Расценка применяется, при необходимости, дополнительно к расценке 5.1</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</si>
  <si>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</si>
  <si>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</si>
  <si>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</si>
  <si>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</si>
  <si>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</si>
  <si>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</si>
  <si>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</si>
  <si>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</si>
  <si>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</si>
  <si>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</si>
  <si>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</si>
  <si>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</si>
  <si>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</si>
  <si>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</si>
  <si>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</si>
  <si>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</si>
  <si>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</si>
  <si>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</si>
  <si>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</si>
  <si>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</si>
  <si>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</si>
  <si>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</si>
  <si>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</si>
  <si>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</si>
  <si>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</si>
  <si>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</si>
  <si>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</si>
  <si>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</si>
  <si>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</si>
  <si>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</si>
  <si>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</si>
  <si>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</si>
  <si>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</si>
  <si>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</si>
  <si>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</si>
  <si>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</si>
  <si>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</si>
  <si>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</si>
  <si>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</si>
  <si>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</si>
  <si>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</si>
  <si>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</si>
  <si>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</si>
  <si>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</si>
  <si>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</si>
  <si>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</si>
  <si>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Подъём железобетонных/металлических запорных устройств большого веса на колодцах кабельной канализации сторонних владельцев</t>
  </si>
  <si>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</si>
  <si>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t xml:space="preserve">Прокладка и монтаж кабеля силового ВБбШв (или аналог)  емкостью от 2х16 до 5х16 мм2 в грунте </t>
  </si>
  <si>
    <t>Монтаж блока коммутации теплосчетчиков</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</si>
  <si>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</si>
  <si>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</si>
  <si>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</si>
  <si>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</si>
  <si>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</si>
  <si>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</si>
  <si>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</si>
  <si>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</si>
  <si>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</si>
  <si>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</si>
  <si>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</si>
  <si>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</si>
  <si>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</si>
  <si>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</si>
  <si>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</si>
  <si>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</si>
  <si>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</si>
  <si>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</si>
  <si>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</si>
  <si>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</si>
  <si>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</si>
  <si>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</si>
  <si>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</si>
  <si>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</si>
  <si>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</si>
  <si>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</si>
  <si>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</si>
  <si>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</si>
  <si>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</si>
  <si>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</si>
  <si>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</si>
  <si>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</si>
  <si>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Расценка применяется при выполнении комплекса работ по СКС на одном объекте.
Не применимо совместно с расценками 8.3.1.</t>
  </si>
  <si>
    <t>8.7.10</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</si>
  <si>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</si>
  <si>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</si>
  <si>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</si>
  <si>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</si>
  <si>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</si>
  <si>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</si>
  <si>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</si>
  <si>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</si>
  <si>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</si>
  <si>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</si>
  <si>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</si>
  <si>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</si>
  <si>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</si>
  <si>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</si>
  <si>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</si>
  <si>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 xml:space="preserve">Расценка только для Московского региона.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</si>
  <si>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</si>
  <si>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</si>
  <si>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руб/га</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</si>
  <si>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</si>
  <si>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</si>
  <si>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</si>
  <si>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</si>
  <si>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</si>
  <si>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</si>
  <si>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</si>
  <si>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</si>
  <si>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</si>
  <si>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</si>
  <si>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</si>
  <si>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</si>
  <si>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</si>
  <si>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</si>
  <si>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</si>
  <si>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</si>
  <si>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</si>
  <si>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</si>
  <si>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</si>
  <si>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</si>
  <si>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</si>
  <si>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</si>
  <si>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ПИР: Разработка проектной документации по установке шлагбаума, получение необходимых согласований, разработка исполнительной документации.</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</si>
  <si>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</si>
  <si>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</si>
  <si>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</si>
  <si>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</si>
  <si>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</si>
  <si>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</si>
  <si>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</si>
  <si>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</si>
  <si>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</si>
  <si>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</si>
  <si>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</si>
  <si>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</si>
  <si>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</si>
  <si>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</si>
  <si>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</si>
  <si>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</si>
  <si>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</si>
  <si>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</si>
  <si>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</si>
  <si>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</si>
  <si>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</si>
  <si>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</si>
  <si>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</si>
  <si>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</si>
  <si>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</si>
  <si>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</si>
  <si>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</si>
  <si>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</si>
  <si>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</si>
  <si>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</si>
  <si>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</si>
  <si>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</si>
  <si>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</si>
  <si>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</si>
  <si>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</si>
  <si>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</si>
  <si>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</si>
  <si>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</si>
  <si>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Выполнение предпроектных обследований кабельных линий/ трасы РРЛ, от существующей инфраструктуры ПАО "Ростелеком" до объекта строительства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</si>
  <si>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</si>
  <si>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</si>
  <si>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</si>
  <si>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</si>
  <si>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Не применимо совместно с расценками раздела 3; 4.2.÷4.4.</t>
  </si>
  <si>
    <r>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</si>
  <si>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</si>
  <si>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</si>
  <si>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</si>
  <si>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</si>
  <si>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</si>
  <si>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</si>
  <si>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3х2,5мм2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</si>
  <si>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</si>
  <si>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</si>
  <si>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</si>
  <si>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</si>
  <si>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</si>
  <si>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</si>
  <si>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</si>
  <si>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</si>
  <si>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</si>
  <si>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</si>
  <si>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</si>
  <si>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</si>
  <si>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</si>
  <si>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</si>
  <si>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</si>
  <si>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Установка регистратора (теплосчетчиков)</t>
  </si>
  <si>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color rgb="FFFF0000"/>
        <rFont val="Calibri"/>
        <family val="2"/>
        <charset val="204"/>
        <scheme val="minor"/>
      </rPr>
      <t xml:space="preserve"> Без прокладки и стоимости кабеля. Без стоимости оборудования</t>
    </r>
    <r>
      <rPr>
        <b/>
        <sz val="12"/>
        <rFont val="Calibri"/>
        <family val="2"/>
        <charset val="204"/>
        <scheme val="minor"/>
      </rPr>
      <t>.</t>
    </r>
    <r>
      <rPr>
        <sz val="12"/>
        <rFont val="Calibri"/>
        <family val="2"/>
        <charset val="204"/>
        <scheme val="minor"/>
      </rPr>
      <t xml:space="preserve"> Оформление разрешительных документов, исполнительной документации.</t>
    </r>
  </si>
  <si>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</si>
  <si>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</si>
  <si>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</si>
  <si>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</si>
  <si>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</si>
  <si>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</si>
  <si>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</si>
  <si>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</si>
  <si>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</si>
  <si>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</si>
  <si>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</si>
  <si>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</si>
  <si>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</si>
  <si>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</si>
  <si>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</si>
  <si>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</si>
  <si>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</si>
  <si>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</si>
  <si>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</si>
  <si>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</si>
  <si>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</si>
  <si>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</si>
  <si>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</si>
  <si>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</si>
  <si>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</si>
  <si>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</si>
  <si>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</si>
  <si>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</si>
  <si>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</si>
  <si>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</si>
  <si>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</si>
  <si>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</si>
  <si>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</si>
  <si>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</si>
  <si>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</si>
  <si>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</si>
  <si>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</si>
  <si>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</si>
  <si>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</si>
  <si>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</si>
  <si>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контроллера (теплосчетчиков)</t>
  </si>
  <si>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</si>
  <si>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</si>
  <si>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</si>
  <si>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</si>
  <si>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</si>
  <si>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</si>
  <si>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</si>
  <si>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</si>
  <si>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</si>
  <si>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</si>
  <si>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</si>
  <si>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</si>
  <si>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</si>
  <si>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</si>
  <si>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</si>
  <si>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</si>
  <si>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</si>
  <si>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sz val="12"/>
        <color rgb="FFFF0000"/>
        <rFont val="Calibri"/>
        <family val="2"/>
        <charset val="204"/>
        <scheme val="minor"/>
      </rPr>
      <t xml:space="preserve">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</si>
  <si>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</si>
  <si>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</si>
  <si>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</si>
  <si>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</si>
  <si>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</si>
  <si>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</si>
  <si>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</si>
  <si>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t>Установка и подключение  электромагнитного замка, с кнопкой аварийного выхода.</t>
  </si>
  <si>
    <t>6.91</t>
  </si>
  <si>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t>
    </r>
    <r>
      <rPr>
        <sz val="12"/>
        <color theme="1"/>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</si>
  <si>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 </t>
    </r>
    <r>
      <rPr>
        <sz val="12"/>
        <color theme="1"/>
        <rFont val="Calibri"/>
        <family val="2"/>
        <charset val="204"/>
        <scheme val="minor"/>
      </rPr>
      <t>Оформление разрешительных документов, исполнительной документации.</t>
    </r>
  </si>
  <si>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</si>
  <si>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</si>
  <si>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</si>
  <si>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</si>
  <si>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</si>
  <si>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</si>
  <si>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</si>
  <si>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</si>
  <si>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</si>
  <si>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</si>
  <si>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</si>
  <si>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</si>
  <si>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</si>
  <si>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</si>
  <si>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</si>
  <si>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</si>
  <si>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</si>
  <si>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</si>
  <si>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</si>
  <si>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</si>
  <si>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</si>
  <si>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</si>
  <si>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</si>
  <si>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</si>
  <si>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</si>
  <si>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</si>
  <si>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Монтаж оборудования Wi-Fi внутреннего размещения (Indoor) (офисные помещения, места массового скопления, ТЦ/ТРЦ)
</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</si>
  <si>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</si>
  <si>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</si>
  <si>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</si>
  <si>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</si>
  <si>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</si>
  <si>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</si>
  <si>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</si>
  <si>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</si>
  <si>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</si>
  <si>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</si>
  <si>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</si>
  <si>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</si>
  <si>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</si>
  <si>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</si>
  <si>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</si>
  <si>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</si>
  <si>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r>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t>
    </r>
    <r>
      <rPr>
        <b/>
        <sz val="12"/>
        <color rgb="FFFF0000"/>
        <rFont val="Calibri"/>
        <family val="2"/>
        <charset val="204"/>
      </rPr>
      <t xml:space="preserve"> Без учета стоимости контроллера.</t>
    </r>
  </si>
  <si>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</si>
  <si>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</si>
  <si>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</si>
  <si>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</si>
  <si>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</si>
  <si>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</si>
  <si>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</si>
  <si>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</si>
  <si>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</si>
  <si>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</si>
  <si>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</si>
  <si>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</si>
  <si>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</si>
  <si>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</si>
  <si>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r>
      <t xml:space="preserve">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t>
    </r>
    <r>
      <rPr>
        <b/>
        <sz val="12"/>
        <color rgb="FFFF0000"/>
        <rFont val="Calibri"/>
        <family val="2"/>
        <charset val="204"/>
        <scheme val="minor"/>
      </rPr>
      <t>Не включает стоимость шлагбаума и абонентские комплекты.</t>
    </r>
  </si>
  <si>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</si>
  <si>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</si>
  <si>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</si>
  <si>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</si>
  <si>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</si>
  <si>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</si>
  <si>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</si>
  <si>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</si>
  <si>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</si>
  <si>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</si>
  <si>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</si>
  <si>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</si>
  <si>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</si>
  <si>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</si>
  <si>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</si>
  <si>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</si>
  <si>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</si>
  <si>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</si>
  <si>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</si>
  <si>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color rgb="FFFF0000"/>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</si>
  <si>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color rgb="FFFF0000"/>
        <rFont val="Calibri"/>
        <family val="2"/>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</si>
  <si>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</si>
  <si>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</si>
  <si>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</si>
  <si>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</si>
  <si>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color rgb="FFFF0000"/>
        <rFont val="Calibri"/>
        <family val="2"/>
        <charset val="204"/>
      </rPr>
      <t xml:space="preserve"> Не включает стоимость контроллера, монтаж, прокладку кабеля.</t>
    </r>
  </si>
  <si>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</si>
  <si>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</si>
  <si>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</si>
  <si>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</si>
  <si>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</si>
  <si>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</si>
  <si>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Раздел 8. Строительство структурированных кабельных сетей (СКС) (Комплекс работ на одном объекте)</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</si>
  <si>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</si>
  <si>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</si>
  <si>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</si>
  <si>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Настройка коммутатора
 (в т.ч. видеонаблюдение/контроль доступа/ беспроводной доступ)</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</si>
  <si>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</si>
  <si>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</si>
  <si>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</si>
  <si>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</si>
  <si>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</si>
  <si>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</si>
  <si>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</si>
  <si>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</si>
  <si>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</si>
  <si>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</si>
  <si>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</si>
  <si>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</si>
  <si>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</si>
  <si>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</si>
  <si>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</si>
  <si>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</si>
  <si>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</si>
  <si>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</si>
  <si>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</si>
  <si>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</si>
  <si>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</si>
  <si>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</si>
  <si>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</si>
  <si>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</si>
  <si>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</si>
  <si>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</si>
  <si>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</si>
  <si>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</si>
  <si>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</si>
  <si>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</si>
  <si>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</si>
  <si>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</si>
  <si>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</si>
  <si>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</si>
  <si>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</si>
  <si>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</si>
  <si>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</si>
  <si>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</si>
  <si>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</si>
  <si>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</si>
  <si>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</si>
  <si>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</si>
  <si>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</si>
  <si>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</si>
  <si>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</si>
  <si>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</si>
  <si>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</si>
  <si>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</si>
  <si>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</si>
  <si>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</si>
  <si>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</si>
  <si>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</si>
  <si>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</si>
  <si>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</si>
  <si>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</si>
  <si>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</si>
  <si>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</si>
  <si>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</si>
  <si>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</si>
  <si>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</si>
  <si>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</si>
  <si>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</si>
  <si>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</si>
  <si>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</si>
  <si>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</si>
  <si>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</si>
  <si>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</si>
  <si>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</si>
  <si>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</si>
  <si>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</si>
  <si>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</si>
  <si>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</si>
  <si>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</si>
  <si>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</si>
  <si>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</si>
  <si>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</si>
  <si>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</si>
  <si>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</si>
  <si>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</si>
  <si>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</si>
  <si>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</si>
  <si>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</si>
  <si>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</si>
  <si>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</si>
  <si>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</si>
  <si>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</si>
  <si>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</si>
  <si>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</si>
  <si>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</si>
  <si>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</si>
  <si>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</si>
  <si>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</si>
  <si>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</si>
  <si>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</si>
  <si>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</si>
  <si>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</si>
  <si>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</si>
  <si>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</si>
  <si>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</si>
  <si>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</si>
  <si>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</si>
  <si>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</si>
  <si>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</si>
  <si>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</si>
  <si>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</si>
  <si>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</si>
  <si>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</si>
  <si>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</si>
  <si>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</si>
  <si>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</si>
  <si>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t>
    </r>
    <r>
      <rPr>
        <sz val="12"/>
        <color rgb="FFFF0000"/>
        <rFont val="Calibri"/>
        <family val="2"/>
        <charset val="204"/>
        <scheme val="minor"/>
      </rPr>
      <t>устройство ввывода на стену/опору</t>
    </r>
    <r>
      <rPr>
        <sz val="12"/>
        <color theme="1"/>
        <rFont val="Calibri"/>
        <family val="2"/>
        <charset val="204"/>
        <scheme val="minor"/>
      </rPr>
      <t xml:space="preserve">, вывод кабеля на стену/опору; прокладка по стене и существующей инфраструктуре; </t>
    </r>
    <r>
      <rPr>
        <sz val="12"/>
        <color rgb="FFFF0000"/>
        <rFont val="Calibri"/>
        <family val="2"/>
        <charset val="204"/>
        <scheme val="minor"/>
      </rPr>
      <t>устройство ввода,</t>
    </r>
    <r>
      <rPr>
        <sz val="12"/>
        <color theme="1"/>
        <rFont val="Calibri"/>
        <family val="2"/>
        <charset val="204"/>
        <scheme val="minor"/>
      </rPr>
      <t xml:space="preserve">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</si>
  <si>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</si>
  <si>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</si>
  <si>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</si>
  <si>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 xml:space="preserve">Расценка преимущественно  
для Республики Татарстан </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</si>
  <si>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</si>
  <si>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</si>
  <si>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</si>
  <si>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</si>
  <si>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</si>
  <si>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</si>
  <si>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</si>
  <si>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</si>
  <si>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</si>
  <si>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</si>
  <si>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</si>
  <si>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</si>
  <si>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</si>
  <si>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</si>
  <si>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</si>
  <si>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</si>
  <si>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</si>
  <si>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1шт.</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</si>
  <si>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</si>
  <si>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Устройство кабельного вывода на стену/опору от существующего колодца (из расчета  до 30 м).</t>
  </si>
  <si>
    <t>5.34</t>
  </si>
  <si>
    <t>Не применимо совместно с расценкой 5.24; 5.24; 5.29-5.33.</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</si>
  <si>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</si>
  <si>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</si>
  <si>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</si>
  <si>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</si>
  <si>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</si>
  <si>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 xml:space="preserve">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</si>
  <si>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</si>
  <si>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</si>
  <si>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</si>
  <si>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</si>
  <si>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</si>
  <si>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</si>
  <si>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</si>
  <si>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</si>
  <si>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</si>
  <si>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По требованию Заказчика  примененяеться понижающий коэффициент с шагом = 0,3
Не применяется совместно с расценкой 5.25; 5.26</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</si>
  <si>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</si>
  <si>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</si>
  <si>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</si>
  <si>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</si>
  <si>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</si>
  <si>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</si>
  <si>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По требованию Заказчика  примененяеться понижающий коэффициент с шагом = 0,1
Не применяется совместно с расценкой 5.24; 5.26</t>
  </si>
  <si>
    <r>
      <t xml:space="preserve">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color rgb="FFFF0000"/>
        <rFont val="Calibri"/>
        <family val="2"/>
        <charset val="204"/>
        <scheme val="minor"/>
      </rPr>
      <t>Стоимость колодца и монтажа учитывается отдельной расценкой.</t>
    </r>
  </si>
  <si>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</si>
  <si>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</si>
  <si>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</si>
  <si>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</si>
  <si>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r>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t>
    </r>
    <r>
      <rPr>
        <b/>
        <sz val="12"/>
        <color rgb="FFFF0000"/>
        <rFont val="Calibri"/>
        <family val="2"/>
        <charset val="204"/>
      </rPr>
      <t xml:space="preserve"> Без учета стоимости регистратора.</t>
    </r>
  </si>
  <si>
    <r>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t>
    </r>
    <r>
      <rPr>
        <b/>
        <sz val="12"/>
        <color rgb="FFFF0000"/>
        <rFont val="Calibri"/>
        <family val="2"/>
        <charset val="204"/>
      </rPr>
      <t xml:space="preserve"> Без учета стоимости блока коммутации.</t>
    </r>
  </si>
  <si>
    <t>Протяженность по работам, указанным в пп. 4.2-4.3; 4.7-4.9  учитывается  по общей протяженности кабельной линии в Заказе;</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</si>
  <si>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</si>
  <si>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ПИР, СМР: Установка модуля сопряжения  LORA/NB-IoT</t>
  </si>
  <si>
    <t>Монтаж модуля сопряжения LORA/NB-IoT</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</si>
  <si>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</si>
  <si>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</si>
  <si>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</si>
  <si>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</si>
  <si>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</si>
  <si>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</si>
  <si>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</si>
  <si>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</si>
  <si>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</si>
  <si>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Светофор для подготовки к ЗП МОСТ (высвобождение помещений)</t>
  </si>
  <si>
    <t>Позиции к исключению</t>
  </si>
  <si>
    <t xml:space="preserve">Позиции под вопросом к исключению </t>
  </si>
  <si>
    <t>Новые позиции</t>
  </si>
  <si>
    <t>Прокладка и монтаж медного кабеля всех типов в канализации, включая внутриобъектовые работы (жила 0,4)</t>
  </si>
  <si>
    <t>Прокладка и монтаж медного кабеля всех типов в грунт, включая внутриобъектовые работы
 (жила 0,4)</t>
  </si>
  <si>
    <t>Прокладка и монтаж медного кабеля  всех типов по опорам,  включая внутриобъектовые работы
 (жила 0,4)</t>
  </si>
  <si>
    <t>Прокладка и монтаж медного кабеля всех типов в канализации, включая внутриобъектовые работы (жила, отличная от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</si>
  <si>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</si>
  <si>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</si>
  <si>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</si>
  <si>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</si>
  <si>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</si>
  <si>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</si>
  <si>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</si>
  <si>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</si>
  <si>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</si>
  <si>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</si>
  <si>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</si>
  <si>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</si>
  <si>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Прокладка и монтаж медного кабеля  всех типов по опорам,  включая внутриобъектовые работы (жила, отличная от 0,4)</t>
  </si>
  <si>
    <t>Прокладка и монтаж медного кабеля всех типов в грунт, включая внутриобъектовые работы (жила, отличная от 0,4)</t>
  </si>
  <si>
    <t>Скорректирована стоимость</t>
  </si>
  <si>
    <t xml:space="preserve">Старая стоимость </t>
  </si>
  <si>
    <t>Новая стоимость</t>
  </si>
  <si>
    <t>Новая стоимость эпЗ</t>
  </si>
  <si>
    <t>Новая стоимость эпЗБ</t>
  </si>
  <si>
    <t xml:space="preserve">Выполнение предпроектных обследований </t>
  </si>
  <si>
    <t xml:space="preserve">Отчёт о выполнении предпроектных работ: Определение технической возможности места размещения ТУД, определение собственника земельного участка, подготовка ситуационного плана размещения ТУД, определение перечня согласующих организаций, объем требуемых работ и технической возможности.
</t>
  </si>
  <si>
    <t>1.4</t>
  </si>
  <si>
    <t>1.5</t>
  </si>
  <si>
    <r>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t>
    </r>
    <r>
      <rPr>
        <sz val="12"/>
        <color rgb="FF0000FF"/>
        <rFont val="Calibri"/>
        <family val="2"/>
        <charset val="204"/>
        <scheme val="minor"/>
      </rPr>
      <t xml:space="preserve"> оформление договоров аренды земельных участков, сервитутных соглашений, разрешений на использование земель</t>
    </r>
    <r>
      <rPr>
        <sz val="12"/>
        <rFont val="Calibri"/>
        <family val="2"/>
        <charset val="204"/>
        <scheme val="minor"/>
      </rPr>
      <t>;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r>
  </si>
  <si>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</si>
  <si>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</si>
  <si>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</si>
  <si>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Раздел 1 Предпроектные /Проектно-изыскательские работы (объект/ТУД)</t>
  </si>
  <si>
    <t>Проектно-изыскательские работы на прокладку и монтаж ВОК в кабельной канализации/внутриобъектовые работы</t>
  </si>
  <si>
    <t>РАСЦЕНКА ПРИМЕНЯЕТСЯ для отдельной внутриобъектовой прокладки.</t>
  </si>
  <si>
    <t>Раздел 2 Проектно-изыскательские работы на линии связи</t>
  </si>
  <si>
    <t>Проектно-изыскательские работы на прокладку и монтаж ВОК в грунте</t>
  </si>
  <si>
    <t xml:space="preserve"> Проектно-изыскательские работы на прокладку и монтаж  ВОК методом подвеса</t>
  </si>
  <si>
    <t>2.4</t>
  </si>
  <si>
    <t xml:space="preserve"> Проектно-изыскательские работы на монтаж оптического кросса  (ШКОН, ШКОС) </t>
  </si>
  <si>
    <t xml:space="preserve">Проектно-изыскательские работы на монтаж  муфты на волоконно-оптическом кабеле </t>
  </si>
  <si>
    <t>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разварки и размещения), согласование  с заинтересованными организациями, получение положительных экспертных заключений (при необходимости).</t>
  </si>
  <si>
    <t>2.5</t>
  </si>
  <si>
    <t xml:space="preserve">Применяется  на существующих кабельных линиях, при  монтаже новой муфты, организации врезки, отводов. </t>
  </si>
  <si>
    <t>Проектно-изыскательские работы на прокладку и монтаж медного кабеля всех типов в  в кабельной канализации/внутриобъектовые работы</t>
  </si>
  <si>
    <t>2.6</t>
  </si>
  <si>
    <t>2.7</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</si>
  <si>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</si>
  <si>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</si>
  <si>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</si>
  <si>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Проектно-изыскательские работы на прокладку и монтаж медного кабеля всех типов в грунт</t>
  </si>
  <si>
    <t xml:space="preserve">Проектно-изыскательские работы на прокладку и монтаж медного кабеля  всех типов методом подвеса </t>
  </si>
  <si>
    <t>2.8</t>
  </si>
  <si>
    <t xml:space="preserve">Проектно-изыскательские работы на монтаж  муфты прямой/разветвительной  на  медном кабеле </t>
  </si>
  <si>
    <t>2.9</t>
  </si>
  <si>
    <t>Проектно-изыскательские работы на демонтаж ВОК любой емкости из кабельной канализации, включая демонтаж внутри объекта (до кросса включительно)</t>
  </si>
  <si>
    <t>Проектно-изыскательские работы на демонтаж ВОК любой емкости с опор,  включая демонтаж внутри объекта (до кросса включительно):</t>
  </si>
  <si>
    <t xml:space="preserve">Проектно-изыскательские работы на демонтаж медного кабеля всех типов из кабельной канализации,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</si>
  <si>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</si>
  <si>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</si>
  <si>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2.10</t>
  </si>
  <si>
    <t>2.11</t>
  </si>
  <si>
    <t>2.12</t>
  </si>
  <si>
    <t>2.13</t>
  </si>
  <si>
    <t xml:space="preserve">Проектно-изыскательские работы на демонтаж  медного кабеля всех типов из грунта,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</si>
  <si>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земельных участков,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</si>
  <si>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Проектно-изыскательские работы на демонтаж   медного кабеля  всех типов с опор,  включая демонтаж внутри объекта (до кросса включительно), не зависимо от емкости кабеля  </t>
  </si>
  <si>
    <t>2.14</t>
  </si>
  <si>
    <t>Раздел 3 Проектно-изыскательские работы Инфраструктура (Строительство ЛКСС/объектов инфраструктуры)</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</si>
  <si>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</si>
  <si>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 xml:space="preserve"> ПИР включая и не ограничиваясь: проведение инженерных изысканий, согласование и получение решений от собственников , разработка и оформление РД, ПД, получение/корректировка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</si>
  <si>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Расценка применяется, при необходимости, дополнительно к расценке 3.1 по согласованию с Заказчиком работ</t>
  </si>
  <si>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</si>
  <si>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(при необходимости альтернативных схем организации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</si>
  <si>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этап строительства при доклаке дополнительного канала(ов) кабельной канализации с установкой колодцев</t>
  </si>
  <si>
    <t>Проектно-изыскательские работы докладка дополнительного канала(ов) кабельной канализации с установкой колодцев</t>
  </si>
  <si>
    <t xml:space="preserve">Проектно-изыскательские работы восстановление поврежденного канала кабельной канализации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</si>
  <si>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</si>
  <si>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</si>
  <si>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3.8</t>
  </si>
  <si>
    <t>3.9</t>
  </si>
  <si>
    <t>3.10</t>
  </si>
  <si>
    <t>3.11</t>
  </si>
  <si>
    <t>Проектно-изыскательские работы перебивка колодцев кабельной канализации при докладке дополнительных каналов в существующей канализации</t>
  </si>
  <si>
    <t>3.12</t>
  </si>
  <si>
    <t>3.13</t>
  </si>
  <si>
    <t>3.14</t>
  </si>
  <si>
    <t>Проектно-изыскательские работы ремонт колодцев/подъем горловин</t>
  </si>
  <si>
    <t>3.15</t>
  </si>
  <si>
    <t>3.16</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</si>
  <si>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</si>
  <si>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3.17</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</si>
  <si>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топографо-геодезические работы при предъявлении требования от Заказчика, получение положительных экспертных заключений (при необходимости).  </t>
  </si>
  <si>
    <t>3.18</t>
  </si>
  <si>
    <t xml:space="preserve">Проектно-изыскательские работы установка/замена/укрепление опоры разных видов,  (одинарная опора, опора с одной подпорой, опора с двумя подпорами, опора с приставкой, подпоры, укосины и т.п.)  длиной до 11,5 метров </t>
  </si>
  <si>
    <t xml:space="preserve">Проектно-изыскательские работы устройство кабельного ввода в здание в фундаментном основании  от существующего колодца (из расчета  до 30 м).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</si>
  <si>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(асбестоцементные /полиэтиленовые трубы даметром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</si>
  <si>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3.19</t>
  </si>
  <si>
    <t>3.20</t>
  </si>
  <si>
    <t>3.21</t>
  </si>
  <si>
    <t>Проектно-изыскательские работы устройство кабельного вывода на стену/опору от существующего колодца (из расчета  до 30 м).</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</si>
  <si>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(полиэтиленовая труба диаметром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</si>
  <si>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Проектно-изыскательские работы устройство кабельного вывода на стену из кабельной трассы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</si>
  <si>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</si>
  <si>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монтаж трубостоек на крыше здания для организации  воздушно-кабельных переходов</t>
  </si>
  <si>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</si>
  <si>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демонтаж опор</t>
  </si>
  <si>
    <t xml:space="preserve">ПИР включая и не ограничиваясь: Обследование, проведение инженерных изысканий, согласование и получение решений от собственников инфраструктуры, земельных участков, разработка и оформление РД, ПД ,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</si>
  <si>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монтаж уличного шкафа распределительного (ШР)</t>
  </si>
  <si>
    <t>Проектно-изыскательские работы монтаж климатического шкафа (Outdoor) размером от (750х350х1500)</t>
  </si>
  <si>
    <t>Проектно-изыскательские работы монтаж климатического шкафа (Indoor) 
размером от (750х350х1500)</t>
  </si>
  <si>
    <t xml:space="preserve">Проектно-изыскательские работы монтаж телекоммуникационного климатического шкафа на опоре/стене размером от (650х350Х650) </t>
  </si>
  <si>
    <t>Проектно-изыскательские работы монтаж контейнера (уличного) площадью от 3,45 м2</t>
  </si>
  <si>
    <t xml:space="preserve">Проектно-изыскательские работы устройство ограждения контейнера </t>
  </si>
  <si>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</si>
  <si>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</si>
  <si>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</si>
  <si>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 xml:space="preserve">ПИР включая и не ограничиваясь: обследование, согласование и получение решений от собственников , разработка и оформление РД, ПД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</si>
  <si>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Раздел 4.  Проектно-изыскательские работы внутриобъектовые/объектовые/станционные сооружения</t>
  </si>
  <si>
    <r>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</si>
  <si>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Проектно-изыскательские работы прокладка и монтаж многопарного передаточного кабеля "витая пара" Cat 5е ёмкостью до 25 пар от существующего УД до подъезда</t>
  </si>
  <si>
    <t xml:space="preserve">Проектно-изыскательские работы прокладка и монтаж многопарного передаточного кабеля "витая пара" Cat 5е до 50 пар включительно </t>
  </si>
  <si>
    <t>Проектно-изыскательские работы строительство слаботочного кабельного стояка в подъезде с установкой проходных коробок</t>
  </si>
  <si>
    <t>Проектно-изыскательские работы прокладка стальных труб диаметром 60 мм</t>
  </si>
  <si>
    <t>Проектно-изыскательские работы алмазное сверление/бурение перекрытий диаметром до 50 мм</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</si>
  <si>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</si>
  <si>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color theme="1"/>
        <rFont val="Calibri"/>
        <family val="2"/>
        <charset val="204"/>
        <scheme val="minor"/>
      </rPr>
      <t xml:space="preserve"> </t>
    </r>
    <r>
      <rPr>
        <b/>
        <sz val="12"/>
        <color rgb="FFFF0000"/>
        <rFont val="Calibri"/>
        <family val="2"/>
        <charset val="204"/>
        <scheme val="minor"/>
      </rPr>
      <t>Компенсация на оплату ТУ производиться по отдельной расценке.</t>
    </r>
  </si>
  <si>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(схемы расключения и размещения ШАН/КРТ/ патч-панелей/плинтов), получение необходимых ТУ, согласование  с заинтересованными организациями, получение положительных экспертных заключений (при необходимости).  </t>
  </si>
  <si>
    <t>4.1</t>
  </si>
  <si>
    <t xml:space="preserve">ПИР включая и не ограничиваясь: обследование, согласование и получение решений от собственников , разработка и оформление РД, ПД (подготовка схем разреза/усиления перекрытия)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</si>
  <si>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Применяется при согласовании с Заказчиком работ.</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</si>
  <si>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согласование  с заинтересованными организациями, получение положительных экспертных заключений (при необходимости).  </t>
  </si>
  <si>
    <t>4.15</t>
  </si>
  <si>
    <t>4.16</t>
  </si>
  <si>
    <t>4.17</t>
  </si>
  <si>
    <t>4.18</t>
  </si>
  <si>
    <t>4.19</t>
  </si>
  <si>
    <t>4.20</t>
  </si>
  <si>
    <t xml:space="preserve">Проектно-изыскательские работы монтаж телекоммуникационного/серверного шкафа, стойки </t>
  </si>
  <si>
    <t>Проектно-изыскательские работы монтаж оборудования в существующий телекоммуникационный/серверный шкаф/стойку размером свыше 4 U.</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</si>
  <si>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</si>
  <si>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Проектно-изыскательские работы монтаж оборудования в существующий телекоммуникационный/серверный шкаф/стойку
 1-4U включительно.</t>
  </si>
  <si>
    <t>4.21</t>
  </si>
  <si>
    <t>4.22</t>
  </si>
  <si>
    <t>4.23</t>
  </si>
  <si>
    <t xml:space="preserve">Проектно-изыскательские работы установка, монтаж и расшивка патч-панели 12 портов </t>
  </si>
  <si>
    <t>Применяется при проектировании на существующих кабельных линиях</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</si>
  <si>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связи/абонентской емкости, расключения кросса, номерной емкости),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</si>
  <si>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ПИР включая и не ограничиваясь: разработка и оформление РД, ПД, согласование  с заинтересованными организациями.</t>
  </si>
  <si>
    <t>Проектно-изыскательские работы установка, монтаж и расшивка патч-панели 24 порта</t>
  </si>
  <si>
    <t>4.24</t>
  </si>
  <si>
    <t>4.25</t>
  </si>
  <si>
    <t>4.26</t>
  </si>
  <si>
    <t>4.27</t>
  </si>
  <si>
    <t>4.28</t>
  </si>
  <si>
    <t>Проектно-изыскательские работы прокладка и монтаж кабеля  внутри лифтовой камеры в шахте лифта</t>
  </si>
  <si>
    <t xml:space="preserve">Проектно-изыскательские работы прокладка и монтаж кабеля типа UTP/FTP методом воздушного перехода с оконцовкой коннектором типа RJ </t>
  </si>
  <si>
    <t>Проектно-изыскательские работы прокладка распределительного радиофидера</t>
  </si>
  <si>
    <t>Проектно-изыскательские работы монтаж оборудования ГО и ЧС</t>
  </si>
  <si>
    <t>Проектно-изыскательские работы монтаж этажного оповещателя 30В</t>
  </si>
  <si>
    <t>Проектно-изыскательские работы монтаж рупорного громкоговорителя 100В</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</si>
  <si>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</si>
  <si>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разработка схем организации связи, электропитания),  получение необходимых ТУ,согласование  с заинтересованными организациями,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</si>
  <si>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</si>
  <si>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4.29</t>
  </si>
  <si>
    <t>4.30</t>
  </si>
  <si>
    <t>4.31</t>
  </si>
  <si>
    <t>4.32</t>
  </si>
  <si>
    <t>4.33</t>
  </si>
  <si>
    <t>4.34</t>
  </si>
  <si>
    <t>4.35</t>
  </si>
  <si>
    <t>4.36</t>
  </si>
  <si>
    <t>Проектно-изыскательские работы комплекс работ по подключению оборудования к электропитанию постоянным/переменным током.</t>
  </si>
  <si>
    <t>Проектно-изыскательские работы монтаж электрического счетчика</t>
  </si>
  <si>
    <t>Проектно-изыскательские работы установка автоматического выключателя</t>
  </si>
  <si>
    <t>Проектно-изыскательские работы установка блока из трех розеток (220В и типа RJ)</t>
  </si>
  <si>
    <t xml:space="preserve">Проектно-изыскательские работы прокладка и монтаж кабеля силового ВБбШв (или аналог)  емкостью от 2х16 до 5х16 мм2 в грунте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</si>
  <si>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получение необходимых ТУ, согласование  с заинтересованными организациями, получение положительных экспертных заключений (при необходимости).  </t>
  </si>
  <si>
    <t>Охранно-археологические изыскания/исследования</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</si>
  <si>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</si>
  <si>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</si>
  <si>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хозяйства,ЛКС.</t>
  </si>
  <si>
    <t xml:space="preserve">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расключения и размещения),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</si>
  <si>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строительство 
2-х канальной кабельной  канализации с установкой колодцев</t>
  </si>
  <si>
    <t xml:space="preserve">Проектно-изыскательские работы выполнение переходов методом горизонтального направленного бурения (ГНБ) с прокладкой  труб диаметром не менее 63 мм </t>
  </si>
  <si>
    <t>Проектно-изыскательские работы организация  дополнительного канала методом горизонтально-направленного бурения (на существующем участке ГНБ)</t>
  </si>
  <si>
    <t xml:space="preserve">Проектно-изыскательские работы установка трубы /гофры, кабель- каналов, коробов ПВХ по конструкциям  </t>
  </si>
  <si>
    <t>Проектно-изыскательские работы прокладка и монтаж кабельных ( в т.ч.  перфорированных, металлических) лотков, со всеми комплектующими (крышка, заглушки, повороты, соединительные элементы и прочее)</t>
  </si>
  <si>
    <t>Проектно-изыскательские работы прокладка металлорукава</t>
  </si>
  <si>
    <t>Проектно-изыскательские работы монтаж/перенос АТС, MSAN</t>
  </si>
  <si>
    <t>ёмкостью до 256 портов (включительно)</t>
  </si>
  <si>
    <t>ёмкостью от 256-512 портов (включительно)</t>
  </si>
  <si>
    <t>ёмкостью от 512- 2048 портов (влючительно)</t>
  </si>
  <si>
    <t>Проектно-изыскательские работы устройство линии кабелем типа UTP/FTP</t>
  </si>
  <si>
    <t xml:space="preserve">Проектно-изыскательские работы устройство оптической линии/прокладка оптического патчкорда (duplex/simpex, любой разъем, любая полировка) внутри здания </t>
  </si>
  <si>
    <t xml:space="preserve">Проектно-изыскательские работы прокладка и монтаж коаксиального кабеля </t>
  </si>
  <si>
    <t>Проектно-изыскательские работы Прокладка и монтаж силового кабеля по опорам/конструкциям/стенам, включая внутриобъектовую прокладку для различных подключений</t>
  </si>
  <si>
    <t xml:space="preserve">Проектно-изыскательские работы прокладка и монтаж силового кабеля типа ВВГ/ПВС емкостью  по конструкциям (труба /короб/гофра /металлорукав) с разводкой жил по приборам </t>
  </si>
  <si>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</si>
  <si>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Применяется  на существующих кабельных линиях, при  монтаже нового оптического кросса</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</si>
  <si>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</si>
  <si>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Разработка схемы организации связи</t>
  </si>
  <si>
    <t>Включая и не ограничиваясь: Разработка схемы организации связи, синхронизации, управления, служебной связи, схемы переключения и переноса оборудования.</t>
  </si>
  <si>
    <t>схема</t>
  </si>
  <si>
    <t>Базовый перечень расценок на СМР для реализации проектов по высвобождению помещений  ПАО «Ростелеком»</t>
  </si>
  <si>
    <t>4.15.1</t>
  </si>
  <si>
    <t>4.15.2</t>
  </si>
  <si>
    <t>4.15.3</t>
  </si>
  <si>
    <t>4.15.5</t>
  </si>
  <si>
    <t>4.15.4</t>
  </si>
  <si>
    <t>4.15.6</t>
  </si>
  <si>
    <t>4.15.7</t>
  </si>
  <si>
    <t>4.15.8</t>
  </si>
  <si>
    <t>4.15.9</t>
  </si>
  <si>
    <t>4.15.10</t>
  </si>
  <si>
    <t>4.15.11</t>
  </si>
  <si>
    <t>4.15.12</t>
  </si>
  <si>
    <t>4.16.1</t>
  </si>
  <si>
    <t>4.16.2</t>
  </si>
  <si>
    <t>4.16.3</t>
  </si>
  <si>
    <t>4.16.4</t>
  </si>
  <si>
    <t>4.16.5</t>
  </si>
  <si>
    <t>4.16.6</t>
  </si>
  <si>
    <t>4.16.7</t>
  </si>
  <si>
    <t>4.16.8</t>
  </si>
  <si>
    <t>4.16.9</t>
  </si>
  <si>
    <t>4.16.10</t>
  </si>
  <si>
    <t>4.16.11</t>
  </si>
  <si>
    <t>4.16.12</t>
  </si>
  <si>
    <t>4.17.1</t>
  </si>
  <si>
    <t>4.17.2</t>
  </si>
  <si>
    <t>4.17.3</t>
  </si>
  <si>
    <t>4.17.4</t>
  </si>
  <si>
    <t>4.17.5</t>
  </si>
  <si>
    <t>4.17.6</t>
  </si>
  <si>
    <t>4.17.7</t>
  </si>
  <si>
    <t>4.17.8</t>
  </si>
  <si>
    <t>4.17.9</t>
  </si>
  <si>
    <t>4.17.10</t>
  </si>
  <si>
    <t>4.17.11</t>
  </si>
  <si>
    <t>4.17.12</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</si>
  <si>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исполнительной документации. </t>
  </si>
  <si>
    <t xml:space="preserve">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</si>
  <si>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 xml:space="preserve">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</si>
  <si>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</si>
  <si>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</si>
  <si>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</si>
  <si>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</si>
  <si>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r>
      <t>СМР, включая стоимость материалов,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</si>
  <si>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</si>
  <si>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</si>
  <si>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</si>
  <si>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</si>
  <si>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</si>
  <si>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</si>
  <si>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</si>
  <si>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</si>
  <si>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</si>
  <si>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</si>
  <si>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</si>
  <si>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</si>
  <si>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</si>
  <si>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</si>
  <si>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СМР,  включая затраты на материалы, демонтаж/ вывоз существующего асфальтобетонного покрытия. Оформление разрешительных документов и исполнительной документации. </t>
  </si>
  <si>
    <t xml:space="preserve">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t>
  </si>
  <si>
    <t xml:space="preserve">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Оформление разрешительных документов и исполнительной документации. </t>
  </si>
  <si>
    <r>
      <t xml:space="preserve">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r>
    <r>
      <rPr>
        <b/>
        <sz val="12"/>
        <color rgb="FFFF0000"/>
        <rFont val="Calibri"/>
        <family val="2"/>
        <charset val="204"/>
        <scheme val="minor"/>
      </rPr>
      <t>Стоимость колодца и монтажа учитывается отдельной расценкой.</t>
    </r>
  </si>
  <si>
    <t xml:space="preserve">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</si>
  <si>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</si>
  <si>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r>
      <t xml:space="preserve">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</si>
  <si>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</si>
  <si>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xml:space="preserve"> стоимость климатического шкафа в комплекте.</t>
    </r>
  </si>
  <si>
    <r>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</si>
  <si>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</si>
  <si>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</si>
  <si>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r>
      <t>Прокладка и монтаж многопарного передаточного кабеля "витая пара"Cat 5е ёмкостью до 10 пар включительно,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</si>
  <si>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включительно, от существующего УД до подъезда</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</si>
  <si>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</si>
  <si>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</si>
  <si>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r>
      <t>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</si>
  <si>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r>
      <t xml:space="preserve">Примечание: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пп.5.5-5.7 учитывается  по профилю ГНБ/ГНП перехода.</t>
    </r>
  </si>
  <si>
    <r>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</si>
  <si>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</si>
  <si>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СМР, без учёта стоимости сплиттера 2-го каскада (УСМ). Оформление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</si>
  <si>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</si>
  <si>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</si>
  <si>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</si>
  <si>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</si>
  <si>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</si>
  <si>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</si>
  <si>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r>
      <t xml:space="preserve">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 исполнительной документации.</t>
    </r>
  </si>
  <si>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исполнительной документации.</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</si>
  <si>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</si>
  <si>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</si>
  <si>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кровли.Оформление исполнительной документации.</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</si>
  <si>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</si>
  <si>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СМР (включая стоимость патч-панели, сопутствующих работ). Установка, монтаж и расшивка патч-панели 12  портов.</t>
  </si>
  <si>
    <t>СМР (включая стоимость патч-панели, сопутствующих работ). Установка, монтаж и расшивка патч-панели 24 порта.</t>
  </si>
  <si>
    <t>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</si>
  <si>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СМР. Демонтаж оборудования размером 1-4 U (включительно), оформление акта сдачи-приемки заказчику.</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</si>
  <si>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</si>
  <si>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t>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</si>
  <si>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</si>
  <si>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</si>
  <si>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</si>
  <si>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</si>
  <si>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</si>
  <si>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</si>
  <si>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</si>
  <si>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</si>
  <si>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</si>
  <si>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исполнительной документации.</t>
  </si>
  <si>
    <t>СМР: прочие затраты, не ограничиваясь перечисленным: Монтаж   коробки радиотрансляционной РОН ,  с учетом материалов, в том числе РОН.</t>
  </si>
  <si>
    <r>
      <t>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</si>
  <si>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СМР: Монтаж и расключение разветвительной коробки, с учетом стоимости материалов.</t>
  </si>
  <si>
    <t>СМР: Монтаж наружной абонентской розетки, с учетом стоимости материалов.</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</si>
  <si>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</si>
  <si>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СМР, прочие затраты, не ограничиваясь перечисленным: Монтаж этажного оповещателя 30В, без стоимости оборудования, с учетом материалов.</t>
  </si>
  <si>
    <t>СМР,прочие затраты, не ограничиваясь перечисленным: Монтаж рупорного громкоговорителя 100В, без стоимости оборудования, с учётом материалов.</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</si>
  <si>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</si>
  <si>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</si>
  <si>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r>
      <t>СМР: с учетом стоимости материалов.</t>
    </r>
    <r>
      <rPr>
        <b/>
        <sz val="12"/>
        <color rgb="FFFF0000"/>
        <rFont val="Calibri"/>
        <family val="2"/>
        <charset val="204"/>
        <scheme val="minor"/>
      </rPr>
      <t xml:space="preserve"> Без учета стоимости счетчика.</t>
    </r>
  </si>
  <si>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</si>
  <si>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</si>
  <si>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</si>
  <si>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</si>
  <si>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r>
      <t>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исполнительной документации.</t>
    </r>
  </si>
  <si>
    <r>
      <t>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исполнительной документации.</t>
    </r>
  </si>
  <si>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</si>
  <si>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</si>
  <si>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С учетом стоимости  материалов. Включает прокладку силового кабеля и кабеля заземления, не включает подключения и измерения.</t>
  </si>
  <si>
    <r>
      <t xml:space="preserve">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</si>
  <si>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Применяется при демонтаже оборудования не учтенного позициями 6.35-6.37</t>
  </si>
  <si>
    <t>Не применимо совместно с расценками пп. 4.6.÷ 4.8; 4.15-4.17</t>
  </si>
  <si>
    <r>
      <t xml:space="preserve">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</si>
  <si>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</si>
  <si>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</si>
  <si>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</si>
  <si>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ёмкостью от 512- 2048 портов (включительно)</t>
  </si>
  <si>
    <t>Скорректировано</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</si>
  <si>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 кабельной инфраструктуры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 4.2-4.4; 4.7-4.9; 4.15-4.17 учитывается  по общей протяженности кабельной линии в Заказе;
4.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</si>
  <si>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</si>
  <si>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СМР,  включая стоимость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при необходимости монтаж смотровых камер,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</si>
  <si>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 xml:space="preserve">Проектно-изыскательские работы установка колодца типа ККС-1/ ККС-2/ ККС-3/ ККС-4/ККС-5, на существующей кабельной канализации, в том числе при организации участка ГНБ </t>
  </si>
  <si>
    <t>Проектно-изыскательские работы строительство 
одноканальной канальной кабельной  канализации с установкой колодцев</t>
  </si>
  <si>
    <t>3.0.1</t>
  </si>
  <si>
    <t>Строительство одноканальной кабельной  канализации из асбестоцементных /полиэтиленовых труб, с установкой колодцев.</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</si>
  <si>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</si>
  <si>
    <t>5.0.1</t>
  </si>
  <si>
    <t>Расценка применяется, при необходимости, дополнительно к расценке 5.1. Не применяеться совместно с 5.0.1</t>
  </si>
  <si>
    <t>Установка колодца типа ККС-1, в том числе при организации участка ГНБ и на существующей кабельной канализации</t>
  </si>
  <si>
    <t xml:space="preserve">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</si>
  <si>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5.8.01</t>
  </si>
  <si>
    <t xml:space="preserve">Прокладка ПНД трубы диаметром до 32 мм включитеьно, в грунте </t>
  </si>
  <si>
    <t xml:space="preserve">Проектно-изыскательские работы прокладка ПНД трубы  в грунте </t>
  </si>
  <si>
    <t>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исполнительной документации.</t>
  </si>
  <si>
    <t>Приложение №4</t>
  </si>
  <si>
    <t>Монтаж шкафа, стойки 19"</t>
  </si>
  <si>
    <t>Монтаж телекоммуникационного  шкафа 19", телекоммуникационной стойки 19"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</si>
  <si>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</si>
  <si>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</si>
  <si>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</si>
  <si>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</si>
  <si>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</si>
  <si>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</si>
  <si>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</si>
  <si>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</si>
  <si>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</si>
  <si>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 xml:space="preserve">На основании разработанного перечня ЕБПР 2021, ФЕР. </t>
  </si>
  <si>
    <t>На основании разработанного перечня ЕБПР 2021, ФЕР.</t>
  </si>
  <si>
    <t>На основании разработанного перечня ЕБПР 2021.</t>
  </si>
  <si>
    <t>На основании ранее проведенной калькуляции, разработанного и утвержденного перечня ЕБПР 2020</t>
  </si>
  <si>
    <t>Но основание ранее проведенной калькуляции, разработанного и утвержденного перечня ЕБПР 2020 и вынесения ПИР в отдельный перечень</t>
  </si>
  <si>
    <t>Удельная стоимость за единицу (базовое значение) без НДС, руб.
КЦ</t>
  </si>
  <si>
    <t>Региональный коэффициент</t>
  </si>
  <si>
    <t>КЦ НМЦ</t>
  </si>
  <si>
    <t>Архангельский РФ НМЦ</t>
  </si>
  <si>
    <t>Карельский РФ НМЦ</t>
  </si>
  <si>
    <t>Коми РФ НМЦ</t>
  </si>
  <si>
    <t>Мурманский РФ НМЦ</t>
  </si>
  <si>
    <t>ФНПО РФ НМЦ</t>
  </si>
  <si>
    <t>Строительство ЛКСС</t>
  </si>
  <si>
    <t>Домовая распределительная сеть (ДРС)</t>
  </si>
  <si>
    <t>4.13.1</t>
  </si>
  <si>
    <t>4.13.2</t>
  </si>
  <si>
    <t>4.13.3</t>
  </si>
  <si>
    <t>Раздел 5. Станционные сооружения сетей связи</t>
  </si>
  <si>
    <t>Сбор исходных данных по освобождаемому объекту, обследование опорного объекта. Аудит существующего оборудования ПАО Ростелеком, операторов связи, сторонних организаций. Сводный отчёт по оборудованию на объекте.</t>
  </si>
  <si>
    <t>Разработка схем организации связи и рабочей документации по переключению сети телефонной связи</t>
  </si>
  <si>
    <t>Схема организации связи по переключению на vIMS АТСЦ</t>
  </si>
  <si>
    <t>Схема организации связи по переключению на vIMS АТСЦ,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t>
  </si>
  <si>
    <t>АТС</t>
  </si>
  <si>
    <t>Схема организации связи по переключению на vIMS АТСК</t>
  </si>
  <si>
    <t>Схема организации связи по переключению на vIMS АТСК,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 рабочая документация по установке АЦП, подключению устанавливаемого оборудования к электроснабжению, включая установку шкафных щитов автоматов защиты.</t>
  </si>
  <si>
    <t xml:space="preserve">Схема организации связи по переключению на vIMS цифрового узлового района </t>
  </si>
  <si>
    <t>узел</t>
  </si>
  <si>
    <t>Схема организации связи по переключению на vIMS  узлового района координатного типа</t>
  </si>
  <si>
    <t>Разработка схем организации связи и рабочей документации по переключению сетей передачи данных, транспортных сетей</t>
  </si>
  <si>
    <t xml:space="preserve">Разработка схем организации связи и рабочей документации по переключению сетей PON </t>
  </si>
  <si>
    <t>Разработка схем организации связи и рабочей документации по переключению сетей PON, установка оборудования на опорном узле, подключение к сетям электропитания, организация кабельных трасс, схемы прокладки внутристанционных кабелей и патч-кордов, таблицы кабельных соединений.</t>
  </si>
  <si>
    <t>PON-порт</t>
  </si>
  <si>
    <t xml:space="preserve">Разработка схем организации связи и рабочей документации по переключению бизнес-абонентов сети ШПД  </t>
  </si>
  <si>
    <t>Разработка схем организации связи и рабочей документации по переключению существующих бизнес-абонентов сети ШПД, установка клиентских коммутаторов на опорном узле, подключение к сети высшего уровня,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</si>
  <si>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Eth-порт</t>
  </si>
  <si>
    <t>Разработка схем организации связи и рабочей документации по переключению существующих УПАТС, операторов связи к ТФОП/vIMS</t>
  </si>
  <si>
    <t>Разработка схем организации связи и рабочей документации по переключению УПАТС, операторов связи к ТФОП/vIMS, установка шлюзов/мультиплексоров на опорном узле,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</si>
  <si>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клиент</t>
  </si>
  <si>
    <t>Разработка схем организации связи и рабочей документации по переключению сетей SDH/DWDM</t>
  </si>
  <si>
    <t>Разработка схем организации связи и рабочей документации по реконфигурации транспортных сетей SDH/DWDM при выбытии существующих мультиплексоров. Организация кабельных трасс, схемы прокладки внутристанционных кабелей и патч-кордов, таблицы кабельных соединений</t>
  </si>
  <si>
    <t>сеть</t>
  </si>
  <si>
    <t>Разработка схем организации связи и рабочей документации по установке мелитиплексоров SDH уровня STM-1 - STM-4</t>
  </si>
  <si>
    <t>Разработка схем организации связи и рабочей документации по установке мельтиплексоров при реконструкции сетей SDH/DWDM. Организация кабельных трасс, схемы прокладки внутристанционных кабелей и патч-кордов, таблицы кабельных соединений, подключение мультиплексоров к системам электропитания, включая установку шкафных щитов автоматов защиты.</t>
  </si>
  <si>
    <t>мультиплексор</t>
  </si>
  <si>
    <t>Разработка схем организации связи и рабочей документации по установке мелитиплексоров SDH уровня STM-16 - STM-64</t>
  </si>
  <si>
    <t>Разработка схем организации связи и рабочей документации по установке мелитиплексоров DWDM</t>
  </si>
  <si>
    <t>Разработка схем организации связи и рабочей документации по переключению опорных узлов сетей кабельного телевидения.</t>
  </si>
  <si>
    <t>Разработка схем организации связи и рабочей документации по переносу головной станции кабельного телевидения и узла передачи данных DOCSIS.</t>
  </si>
  <si>
    <t>Разработка схем организации связи и рабочей документации по переносу головной станции кабельного телевидения и узла передачи данных DOCSIS, включение в сеть ПД, включая установку оборудования формирования ТВ сигнала и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</si>
  <si>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ГС</t>
  </si>
  <si>
    <t>Разработка рабочей документации по переносу опорного оптического узла кабельного телевидения и узла передачи данных DOCSIS.</t>
  </si>
  <si>
    <t>Разработка схем организации связи и рабочей документации по переносу опорного оптического узла кабельного телевидения и узла передачи данных DOCSIS, включение в сеть ПД, включая установку оборудования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</si>
  <si>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оптический узел</t>
  </si>
  <si>
    <t>Разработка рабочей документации по строительству или переносу оптических усилительных пунктов сетей кабельного телевидения.</t>
  </si>
  <si>
    <t>Разработка схем организации связи, рабочей документации по строительству или переносу оптического усилительного пункта для  сетей кабельного телевидения, включая схемы прокладки кабелей, подключение к источнику электропитания, включая установку шкафных щитов автоматов защиты.</t>
  </si>
  <si>
    <t>1 усилительный пункт</t>
  </si>
  <si>
    <t>Прочее</t>
  </si>
  <si>
    <t>Исходные данные на приспособление помещений</t>
  </si>
  <si>
    <t>Подготовка исходных данных на приспособление помещений, включая расчёт тепловыделения, расчёт потребления электрической мощности, архитектурные планы, разметка трасс прокладки кабелей связи, электропитания, металлоконструкций, при необходимости усиление межэтажных перекрытий.</t>
  </si>
  <si>
    <t>Проектирование ЭПУ</t>
  </si>
  <si>
    <t>Проектирование электропитащей установки по постоянному току, стационарного источника бесперебойного питания, расчётной мощности, подключение к ГРЩ, расчёт нагрузок, сечений кабелей, трассы прокладка кабелей, заземление установки.</t>
  </si>
  <si>
    <t>1 ЭПУ</t>
  </si>
  <si>
    <t>Проектирование АКБ</t>
  </si>
  <si>
    <t>Проектирование монтажа АКБ 48/60 В, расчёт нагрузок, сечений кабелей, трассы прокладки кабелей.</t>
  </si>
  <si>
    <t>1 АКБ</t>
  </si>
  <si>
    <t>Проектирование вводно-распределительных устройств по постоянному току.</t>
  </si>
  <si>
    <t>Проектирование вводно-распределительных устройств постоянного тока на общее потребеление 400-1000А. Расчёт нагрузок, сечения кабелей, трассы прокладки кабелей от ЭПУ и к потребителям, заземление шкафа.</t>
  </si>
  <si>
    <t>1 ШВР</t>
  </si>
  <si>
    <t>Проектирование вводно-распределительных устройств по переменному току.</t>
  </si>
  <si>
    <t>Проектирование объектового вводно-распределительного устройства. Расчёт нагррузок, сечения кабелей, кабельные трассы, прокладку кабелей к потребителям, заземление устройств.</t>
  </si>
  <si>
    <t>1 ГРЩ</t>
  </si>
  <si>
    <t>Проектирование стационарной дизель-генераторной установки</t>
  </si>
  <si>
    <t>Проектирование дизель-генераторной установки. Расчёт нагррузок, сечения кабелей, кабельные трассы, прокладку кабелей к потребителям, заземление установки.</t>
  </si>
  <si>
    <t>1 ДГУ</t>
  </si>
  <si>
    <t>1.6</t>
  </si>
  <si>
    <t>3.22</t>
  </si>
  <si>
    <t>5.2.1</t>
  </si>
  <si>
    <t>5.2.2</t>
  </si>
  <si>
    <t>5.2.3</t>
  </si>
  <si>
    <t>5.2.4</t>
  </si>
  <si>
    <t>5.3.1</t>
  </si>
  <si>
    <t>5.3.2</t>
  </si>
  <si>
    <t>5.3.3</t>
  </si>
  <si>
    <t>5.3.4</t>
  </si>
  <si>
    <t>5.3.5</t>
  </si>
  <si>
    <t>5.3.6</t>
  </si>
  <si>
    <t>5.3.7</t>
  </si>
  <si>
    <t>5.4.1</t>
  </si>
  <si>
    <t>5.4.2</t>
  </si>
  <si>
    <t>5.4.3</t>
  </si>
  <si>
    <t>5.5.3</t>
  </si>
  <si>
    <t>5.5.4</t>
  </si>
  <si>
    <t>5.5.5</t>
  </si>
  <si>
    <t>5.5.6</t>
  </si>
  <si>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</si>
  <si>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t>1.1.4</t>
  </si>
  <si>
    <t>1.2.2</t>
  </si>
  <si>
    <t>1.2.3</t>
  </si>
  <si>
    <t>1.2.4</t>
  </si>
  <si>
    <t>1.2.5</t>
  </si>
  <si>
    <t>1.2.6</t>
  </si>
  <si>
    <t>1.2.7</t>
  </si>
  <si>
    <t>1.3.3</t>
  </si>
  <si>
    <t>1.3.4</t>
  </si>
  <si>
    <t>1.3.5</t>
  </si>
  <si>
    <t>1.3.6</t>
  </si>
  <si>
    <t>1.3.7</t>
  </si>
  <si>
    <t>1.4.1</t>
  </si>
  <si>
    <t>1.4.2</t>
  </si>
  <si>
    <t>1.4.3</t>
  </si>
  <si>
    <t>1.4.4</t>
  </si>
  <si>
    <t>1.4.5</t>
  </si>
  <si>
    <t>1.4.6</t>
  </si>
  <si>
    <t>1.4.7</t>
  </si>
  <si>
    <t>1.5.1</t>
  </si>
  <si>
    <t>1.5.2</t>
  </si>
  <si>
    <t>1.5.3</t>
  </si>
  <si>
    <t>1.5.4</t>
  </si>
  <si>
    <t>1.5.5</t>
  </si>
  <si>
    <t>1.5.6</t>
  </si>
  <si>
    <t>1.6.1</t>
  </si>
  <si>
    <t>1.6.2</t>
  </si>
  <si>
    <t>1.6.3</t>
  </si>
  <si>
    <t>1.6.4</t>
  </si>
  <si>
    <t>1.6.5</t>
  </si>
  <si>
    <t>1.7</t>
  </si>
  <si>
    <t>1.7.1</t>
  </si>
  <si>
    <t>1.7.2</t>
  </si>
  <si>
    <t>1.7.3</t>
  </si>
  <si>
    <t>1.7.4</t>
  </si>
  <si>
    <t>1.7.5</t>
  </si>
  <si>
    <t>1.7.6</t>
  </si>
  <si>
    <t>1.7.7</t>
  </si>
  <si>
    <t>1.7.8</t>
  </si>
  <si>
    <t>1.7.9</t>
  </si>
  <si>
    <t>1.8</t>
  </si>
  <si>
    <t>1.8.1</t>
  </si>
  <si>
    <t>1.8.2</t>
  </si>
  <si>
    <t>1.8.3</t>
  </si>
  <si>
    <t>1.8.4</t>
  </si>
  <si>
    <t>1.8.5</t>
  </si>
  <si>
    <t>1.8.6</t>
  </si>
  <si>
    <t>1.8.7</t>
  </si>
  <si>
    <t>1.8.8</t>
  </si>
  <si>
    <t>1.8.9</t>
  </si>
  <si>
    <t>1.9</t>
  </si>
  <si>
    <t>1.9.1</t>
  </si>
  <si>
    <t>1.9.2</t>
  </si>
  <si>
    <t>1.9.3</t>
  </si>
  <si>
    <t>1.9.4</t>
  </si>
  <si>
    <t>1.9.5</t>
  </si>
  <si>
    <t>1.9.6</t>
  </si>
  <si>
    <t>1.9.7</t>
  </si>
  <si>
    <t>1.9.8</t>
  </si>
  <si>
    <t>1.9.9</t>
  </si>
  <si>
    <t>1.10</t>
  </si>
  <si>
    <t>1.10.1</t>
  </si>
  <si>
    <t>1.10.2</t>
  </si>
  <si>
    <t>1.10.3</t>
  </si>
  <si>
    <t>1.10.4</t>
  </si>
  <si>
    <t>1.10.5</t>
  </si>
  <si>
    <t>1.10.6</t>
  </si>
  <si>
    <t>1.10.7</t>
  </si>
  <si>
    <t>1.10.8</t>
  </si>
  <si>
    <t>1.10.9</t>
  </si>
  <si>
    <t>1.10.10</t>
  </si>
  <si>
    <t>1.11</t>
  </si>
  <si>
    <t>1.12</t>
  </si>
  <si>
    <t>1.13</t>
  </si>
  <si>
    <t>1.14</t>
  </si>
  <si>
    <t>1.14.1</t>
  </si>
  <si>
    <t>1.14.2</t>
  </si>
  <si>
    <t>1.14.3</t>
  </si>
  <si>
    <t>1.14.3.1</t>
  </si>
  <si>
    <t>1.14.3.2</t>
  </si>
  <si>
    <t>1.14.3.3</t>
  </si>
  <si>
    <t>1.14.4</t>
  </si>
  <si>
    <t>1.14.4.1</t>
  </si>
  <si>
    <t>1.14.4.2</t>
  </si>
  <si>
    <t>1.14.4.3</t>
  </si>
  <si>
    <t>1.14.5</t>
  </si>
  <si>
    <t>1.14.5.1</t>
  </si>
  <si>
    <t>1.14.5.2</t>
  </si>
  <si>
    <t>1.14.5.3</t>
  </si>
  <si>
    <t>1.15</t>
  </si>
  <si>
    <t>1.15.1</t>
  </si>
  <si>
    <t>1.15.2</t>
  </si>
  <si>
    <t>1.15.3</t>
  </si>
  <si>
    <t>1.15.4</t>
  </si>
  <si>
    <t>1.15.5</t>
  </si>
  <si>
    <t>1.15.6</t>
  </si>
  <si>
    <t>1.15.7</t>
  </si>
  <si>
    <t>1.15.8</t>
  </si>
  <si>
    <t>1.15.9</t>
  </si>
  <si>
    <t>1.15.10</t>
  </si>
  <si>
    <t>1.15.11</t>
  </si>
  <si>
    <t>1.15.12</t>
  </si>
  <si>
    <t>1.16</t>
  </si>
  <si>
    <t>1.16.1</t>
  </si>
  <si>
    <t>1.16.2</t>
  </si>
  <si>
    <t>1.16.3</t>
  </si>
  <si>
    <t>1.16.4</t>
  </si>
  <si>
    <t>1.16.5</t>
  </si>
  <si>
    <t>1.16.6</t>
  </si>
  <si>
    <t>1.16.7</t>
  </si>
  <si>
    <t>1.16.8</t>
  </si>
  <si>
    <t>1.16.9</t>
  </si>
  <si>
    <t>1.16.10</t>
  </si>
  <si>
    <t>1.16.11</t>
  </si>
  <si>
    <t>1.16.12</t>
  </si>
  <si>
    <t>1.17</t>
  </si>
  <si>
    <t>1.17.1</t>
  </si>
  <si>
    <t>1.17.2</t>
  </si>
  <si>
    <t>1.17.3</t>
  </si>
  <si>
    <t>1.17.4</t>
  </si>
  <si>
    <t>1.17.5</t>
  </si>
  <si>
    <t>1.17.6</t>
  </si>
  <si>
    <t>1.17.7</t>
  </si>
  <si>
    <t>1.17.8</t>
  </si>
  <si>
    <t>1.17.9</t>
  </si>
  <si>
    <t>1.17.10</t>
  </si>
  <si>
    <t>1.17.11</t>
  </si>
  <si>
    <t>1.17.12</t>
  </si>
  <si>
    <t>нет</t>
  </si>
  <si>
    <t>2.5.1</t>
  </si>
  <si>
    <t>2.5.2</t>
  </si>
  <si>
    <t>2.6.1</t>
  </si>
  <si>
    <t>2.6.2</t>
  </si>
  <si>
    <t>2.7.1</t>
  </si>
  <si>
    <t>2.7.2</t>
  </si>
  <si>
    <t>2.15</t>
  </si>
  <si>
    <t>2.16</t>
  </si>
  <si>
    <t>2.17</t>
  </si>
  <si>
    <t>2.18</t>
  </si>
  <si>
    <t>2.19</t>
  </si>
  <si>
    <t>2.20</t>
  </si>
  <si>
    <t>2.21</t>
  </si>
  <si>
    <t>2.21.1</t>
  </si>
  <si>
    <t>2.21.2</t>
  </si>
  <si>
    <t>2.21.3</t>
  </si>
  <si>
    <t>2.21.4</t>
  </si>
  <si>
    <t>2.22</t>
  </si>
  <si>
    <t>2.23</t>
  </si>
  <si>
    <t>2.24</t>
  </si>
  <si>
    <t>2.25</t>
  </si>
  <si>
    <t>2.26</t>
  </si>
  <si>
    <t>2.27</t>
  </si>
  <si>
    <t>2.27.1</t>
  </si>
  <si>
    <t>2.27.2</t>
  </si>
  <si>
    <t>2.28</t>
  </si>
  <si>
    <t>2.29</t>
  </si>
  <si>
    <t>2.30</t>
  </si>
  <si>
    <t>2.31</t>
  </si>
  <si>
    <t>2.32</t>
  </si>
  <si>
    <t>2.33</t>
  </si>
  <si>
    <t>3.8.1</t>
  </si>
  <si>
    <t>3.8.2</t>
  </si>
  <si>
    <t>3.8.3</t>
  </si>
  <si>
    <t>3.8.4</t>
  </si>
  <si>
    <t>3.8.5</t>
  </si>
  <si>
    <t>3.23</t>
  </si>
  <si>
    <t>3.24</t>
  </si>
  <si>
    <t>3.25</t>
  </si>
  <si>
    <t>3.25.1</t>
  </si>
  <si>
    <t>3.25.2</t>
  </si>
  <si>
    <t>3.25.3</t>
  </si>
  <si>
    <t>3.25.4</t>
  </si>
  <si>
    <t>3.26</t>
  </si>
  <si>
    <t>3.27</t>
  </si>
  <si>
    <t>3.28</t>
  </si>
  <si>
    <t>3.29</t>
  </si>
  <si>
    <t>3.30</t>
  </si>
  <si>
    <t>3.31</t>
  </si>
  <si>
    <t>3.32</t>
  </si>
  <si>
    <t>3.32.1</t>
  </si>
  <si>
    <t>3.32.2</t>
  </si>
  <si>
    <t>3.32.3</t>
  </si>
  <si>
    <t>3.33</t>
  </si>
  <si>
    <t>3.34</t>
  </si>
  <si>
    <t>3.35</t>
  </si>
  <si>
    <t>3.36</t>
  </si>
  <si>
    <t>3.37</t>
  </si>
  <si>
    <t>3.46</t>
  </si>
  <si>
    <t>3.47</t>
  </si>
  <si>
    <t>3.48</t>
  </si>
  <si>
    <t>3.49</t>
  </si>
  <si>
    <t>3.50</t>
  </si>
  <si>
    <t>3.51</t>
  </si>
  <si>
    <t>3.52</t>
  </si>
  <si>
    <t>3.53</t>
  </si>
  <si>
    <t>3.54</t>
  </si>
  <si>
    <t>3.55</t>
  </si>
  <si>
    <t>3.56</t>
  </si>
  <si>
    <t>5.39</t>
  </si>
  <si>
    <t>3.59</t>
  </si>
  <si>
    <t>3.69</t>
  </si>
  <si>
    <t>3.70</t>
  </si>
  <si>
    <t>3.71</t>
  </si>
  <si>
    <t>3.72</t>
  </si>
  <si>
    <t>3.73</t>
  </si>
  <si>
    <t>3.74</t>
  </si>
  <si>
    <t>3.75</t>
  </si>
  <si>
    <t>3.76</t>
  </si>
  <si>
    <t>3.82</t>
  </si>
  <si>
    <t>3.83</t>
  </si>
  <si>
    <t>3.84</t>
  </si>
  <si>
    <t>3.85</t>
  </si>
  <si>
    <t>5.35</t>
  </si>
  <si>
    <t>5.36</t>
  </si>
  <si>
    <t>5.54</t>
  </si>
  <si>
    <t>5.55</t>
  </si>
  <si>
    <t>5.56</t>
  </si>
  <si>
    <t>5.57</t>
  </si>
  <si>
    <t>5.59</t>
  </si>
  <si>
    <t>3.77</t>
  </si>
  <si>
    <t>3.78</t>
  </si>
  <si>
    <t>3.79</t>
  </si>
  <si>
    <t>3.80</t>
  </si>
  <si>
    <t>3.81</t>
  </si>
  <si>
    <t>Монтаж щита распределения нагрузки 3U (48/60 В), для установки в 19" стойку, (1 секция нагрузок c возможностью установки 12 модульных автоматических выключателей), включая необходимые шины и провода</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</si>
  <si>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</si>
  <si>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</si>
  <si>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</si>
  <si>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</si>
  <si>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</si>
  <si>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</si>
  <si>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</si>
  <si>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</si>
  <si>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</si>
  <si>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</si>
  <si>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</si>
  <si>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</si>
  <si>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</si>
  <si>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</si>
  <si>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</si>
  <si>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</si>
  <si>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 </t>
  </si>
  <si>
    <r>
      <rPr>
        <b/>
        <u/>
        <sz val="12"/>
        <rFont val="Times New Roman"/>
        <family val="1"/>
        <charset val="204"/>
      </rPr>
      <t>Примечание:</t>
    </r>
    <r>
      <rPr>
        <sz val="12"/>
        <rFont val="Times New Roman"/>
        <family val="1"/>
        <charset val="204"/>
      </rPr>
      <t xml:space="preserve">
</t>
    </r>
    <r>
      <rPr>
        <b/>
        <sz val="12"/>
        <rFont val="Times New Roman"/>
        <family val="1"/>
        <charset val="204"/>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</si>
  <si>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Проектно-изыскательские работы на прокладку и монтаж  ВОК методом подвеса</t>
  </si>
  <si>
    <t xml:space="preserve">Проектно-изыскательские работы на монтаж оптического кросса  (ШКОН, ШКОС) </t>
  </si>
  <si>
    <t>Раздел 1. Прокладка и монтаж кабельных линий связи (в т.ч. магистральных), доумощнение ранее построенных сетей связи</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</si>
  <si>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</si>
  <si>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</si>
  <si>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</si>
  <si>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</si>
  <si>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до 15 м,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</si>
  <si>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</si>
  <si>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Не применимо совместно с расценками пп. 1.2÷1.4; 3.56÷3.58</t>
  </si>
  <si>
    <t>Применяется  на существующих кабельных линиях, при  монтаже новой муфты, организации врезки, отводов.  Применимо совместно с расценками пап. 1.2.÷ 1.4, при монтаже более 1 оптической муфты на 0,5 км строящейся трассы.</t>
  </si>
  <si>
    <t>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до 15 м,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</si>
  <si>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Прокладка и монтаж медного кабеля всех типов в грунт, включая внутриобъектовые работы (жила 0,4)</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</si>
  <si>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</si>
  <si>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сложения.НЕ ПРИМЕНЯТЬ  отдельно для внутриобъектовой прокладки.</t>
  </si>
  <si>
    <t>Прокладка и монтаж медного кабеля  всех типов по опорам,  включая внутриобъектовые работы (жила 0,4)</t>
  </si>
  <si>
    <t>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до 15 м,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</si>
  <si>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Применяется  на существующих кабельных линиях, при переключении, восстановлении.  Применимо совместно с расценками пп.1.7.÷ 1.9, 1.15.÷ 1.17. при монтаже более 1  муфты на 0,5 км. строящейся трассы.</t>
  </si>
  <si>
    <t>СМР, включая (но не ограничиваясь) кроссировочного провода  и материалов. Проведение  всех измерений. Оформление исполнительной документации.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</si>
  <si>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3.24.</t>
  </si>
  <si>
    <t>Не применимо совместно с расценками пп. 1.2.÷1.4.</t>
  </si>
  <si>
    <t>Демонтаж ВОК любой емкости из кабельной канализации, включая демонтаж внутри объекта (до кросса включительно):</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</si>
  <si>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</si>
  <si>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Примечание:</t>
  </si>
  <si>
    <t>В каждый из указанных выше видов Работ в т.ч. входят:</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</si>
  <si>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t>
  </si>
  <si>
    <t xml:space="preserve">2.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t>
  </si>
  <si>
    <t>3. Затраты на подготовку рабочей документации;</t>
  </si>
  <si>
    <t>4. протяженность по работам, указанным в пп. 1.2-1.3; 1.7-1.9; 1.15-1.17 учитывается  по общей протяженности кабельной линии в Заказе;</t>
  </si>
  <si>
    <t>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</si>
  <si>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2. Инфраструктура (Строительство ЛКСС)</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</si>
  <si>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2.15-2.18.</t>
  </si>
  <si>
    <t>Расценка применяется, при необходимости, дополнительно к расценке 2.1</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</si>
  <si>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</si>
  <si>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</si>
  <si>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</si>
  <si>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</si>
  <si>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</si>
  <si>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Расценка преимущественно
для Республики Татарстан</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</si>
  <si>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</si>
  <si>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Применяется дополнительно к расценке 2.1; 2.3-2.4.</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</si>
  <si>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</si>
  <si>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Применяется дополнительно к расценке 2.1; 2.3-2.4.
По требованию Заказчика фактический объем работ должен подтверждаться Актом.</t>
  </si>
  <si>
    <t>Не применяется совместно с п. 2.1; 2.8-2.14</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</si>
  <si>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</si>
  <si>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</si>
  <si>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Стоимость колодца и монтажа учитывается отдельной расценкой.</t>
  </si>
  <si>
    <t>По требованию Заказчика  примененяется понижающий коэффициент с шагом = 0,3
Не применяется совместно с расценкой 2.24; 2.25</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</si>
  <si>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</si>
  <si>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По требованию Заказчика  примененяеться понижающий коэффициент с шагом = 0,1
Не применяется совместно с расценкой 2.23; 2.25</t>
  </si>
  <si>
    <t>Не применимо совместно с расценкой 2.23; 5.24; 2.28-2.32.</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</si>
  <si>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</si>
  <si>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Не применимо совместно с расценкой 2.21; 2.22.</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</si>
  <si>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</si>
  <si>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</si>
  <si>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</si>
  <si>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</si>
  <si>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</si>
  <si>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</si>
  <si>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t>
  </si>
  <si>
    <t>2. Затраты на подготовку рабочей документации;</t>
  </si>
  <si>
    <t>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</si>
  <si>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4. Протяженность по работам, указанным в пп.2.5-2.7 учитывается  по профилю ГНБ/ГНП перехода.</t>
  </si>
  <si>
    <t>Раздел 3. Внутриобъектовые/объектовые работы  (Работы не зависимо от % проникновения, включая работы при модернизации сети)</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</si>
  <si>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</si>
  <si>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</si>
  <si>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 СМР (включая стоимость материалов, сопутствующих работ, герметизация стоп-огонь). Оформление исполнительной документации. </t>
  </si>
  <si>
    <t>Применяется при разовых работах.
Не применяется для сверления стен. Не применяется с Работами 3.4-3.5.</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</si>
  <si>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</si>
  <si>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</si>
  <si>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</si>
  <si>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</si>
  <si>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</si>
  <si>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</si>
  <si>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Не применимо совместно с расценками пп. 1.2÷1.4</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</si>
  <si>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</si>
  <si>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</si>
  <si>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</si>
  <si>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</si>
  <si>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</si>
  <si>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</si>
  <si>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r>
      <t>СМР ТУД  MSAN, включая подготовку поверхности и строительство фундамента под металлоконструкцию. Гидро- , вибро- и шумоизоляция установки, по требованию Заказчика. Монтаж и настройка станции, подключение электропитания с АКБ, заземление, включение в транспортную сеть, монтаж счётчика электрической энергии, телеметрического контроллера и другого сопутствующего оборудования. Установка автоматов, рубильника, дин-рейки. Монтаж кросса, разделка и подключение станционных/абонентских кабелей на кросс (емкость номеров). Включая стоимость материалов. Оформление исполнительной документации.</t>
    </r>
    <r>
      <rPr>
        <sz val="10"/>
        <color theme="1"/>
        <rFont val="Times New Roman"/>
        <family val="1"/>
        <charset val="204"/>
      </rPr>
      <t>.</t>
    </r>
  </si>
  <si>
    <t>Не применимо совместно с Работами пп. 1.7 ÷ 1.9; 1.15 ÷ 1.17; 3.1÷3.3 включительно</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</si>
  <si>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</si>
  <si>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</si>
  <si>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3.38</t>
  </si>
  <si>
    <t>Устройство абонентской линии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</si>
  <si>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</si>
  <si>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3.39</t>
  </si>
  <si>
    <t>Устройство абонентской линии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</si>
  <si>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</si>
  <si>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3.40</t>
  </si>
  <si>
    <t>Устройство оптической абонентской линии GPON/P2P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</si>
  <si>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</si>
  <si>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3.41</t>
  </si>
  <si>
    <t>Устройство оптической абонентской линии GPON/P2P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</si>
  <si>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</si>
  <si>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3.42</t>
  </si>
  <si>
    <t>Устройство абонентской линии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</si>
  <si>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</si>
  <si>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3.43</t>
  </si>
  <si>
    <t>Устройство абонентской линии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</si>
  <si>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</si>
  <si>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3.44</t>
  </si>
  <si>
    <t>Устройство абонентской линии КТВ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</si>
  <si>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</si>
  <si>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3.45</t>
  </si>
  <si>
    <t>Устройство абонентской линии КТВ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</si>
  <si>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</si>
  <si>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</si>
  <si>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</si>
  <si>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</si>
  <si>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</si>
  <si>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</si>
  <si>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</si>
  <si>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</si>
  <si>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</si>
  <si>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3.57</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</si>
  <si>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</si>
  <si>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3.58</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</si>
  <si>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</si>
  <si>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3.60</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</si>
  <si>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</si>
  <si>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3.61</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</si>
  <si>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</si>
  <si>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3.62</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</si>
  <si>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</si>
  <si>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3.63</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</si>
  <si>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</si>
  <si>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3.64</t>
  </si>
  <si>
    <t xml:space="preserve">Монтаж оборудования Wi-Fi внешнего размещения (Outdoor) </t>
  </si>
  <si>
    <t xml:space="preserve">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
</t>
  </si>
  <si>
    <t>3.65</t>
  </si>
  <si>
    <t>Монтаж оборудования Wi-Fi внутреннего размещения (Indoor) (офисные помещения, места массового скопления, ТЦ/ТРЦ)</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</si>
  <si>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</si>
  <si>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3.66</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</si>
  <si>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</si>
  <si>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3.67</t>
  </si>
  <si>
    <t>Настройка коммутатора  (в т.ч. видеонаблюдение/контроль доступа/ беспроводной доступ)</t>
  </si>
  <si>
    <t>3.68</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</si>
  <si>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</si>
  <si>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СМР: с учетом стоимости материалов. Без учета стоимости счетчика.</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</si>
  <si>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</si>
  <si>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</si>
  <si>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</si>
  <si>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Применяется дополнительно к расценкам 2.28-2.32; 3.25-3.26; 3.71 и только в случае прокладки силового кабеля более 20/50 м</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</si>
  <si>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</si>
  <si>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Применяется дополнительно к расценкам № 2.29; 2.32;
в случае превышения 50 м. прокладки кабеля в грунте.
Применяется  отдельно  если требуется только работы по монтажу кабеля в грунте</t>
  </si>
  <si>
    <t>Применяется дополнительно к расценкам 2.29-2.32; 3.25-3.26; 3.71 и только в случае прокладки силового кабеля более 20/50 м</t>
  </si>
  <si>
    <t>3.86</t>
  </si>
  <si>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</si>
  <si>
    <t>3.87</t>
  </si>
  <si>
    <t>3.88</t>
  </si>
  <si>
    <t>Раздел 4. Строительно-монтажные и пуско-наладочные работы </t>
  </si>
  <si>
    <t>для объектов РРС (в том числе e-band) </t>
  </si>
  <si>
    <t xml:space="preserve">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</si>
  <si>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 xml:space="preserve">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</si>
  <si>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Настройка пролета РРС (юстировка антенн)</t>
  </si>
  <si>
    <t xml:space="preserve">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
</t>
  </si>
  <si>
    <t>для объектов БШПД  </t>
  </si>
  <si>
    <t xml:space="preserve">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</si>
  <si>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Монтаж и ПНР абонентского блока оборудования БШПД,  абонентского блока 3G/4G (outdoor)</t>
  </si>
  <si>
    <t xml:space="preserve">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</si>
  <si>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</si>
  <si>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 xml:space="preserve">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
</t>
  </si>
  <si>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
</t>
  </si>
  <si>
    <t>Применяется дополнительно к расценке 4.10. Включает: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</si>
  <si>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 50% от стоимости монтажа</t>
  </si>
  <si>
    <t>Может применяться с работами других разделов, при наличии обоснования для использования</t>
  </si>
  <si>
    <t>Раздел 5.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</si>
  <si>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</si>
  <si>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</si>
  <si>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</si>
  <si>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применяться с работами других разделов</t>
  </si>
  <si>
    <t>Расценка применяется при выполнении комплекса работ по СКС на одном объекте.
Не применимо совместно с расценками  пп. 5.26.1-5.26.3</t>
  </si>
  <si>
    <t>5.37</t>
  </si>
  <si>
    <t>5.38</t>
  </si>
  <si>
    <t>5.40</t>
  </si>
  <si>
    <t>5.41</t>
  </si>
  <si>
    <t>5.42</t>
  </si>
  <si>
    <t>Расценка применяется при выполнении комплекса работ по СКС на одном объекте. Применяется совместно с расценкой 5.45</t>
  </si>
  <si>
    <t>5.43</t>
  </si>
  <si>
    <t>5.44</t>
  </si>
  <si>
    <t>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t>
  </si>
  <si>
    <t>5.45</t>
  </si>
  <si>
    <t>5.46</t>
  </si>
  <si>
    <t>5.47</t>
  </si>
  <si>
    <t>5.48</t>
  </si>
  <si>
    <t>5.49</t>
  </si>
  <si>
    <t>5.50</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</si>
  <si>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</si>
  <si>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5.51</t>
  </si>
  <si>
    <t>Применятся с работами  3.19; 5.10-5.11 при наличии обоснования для использования</t>
  </si>
  <si>
    <t>5.52</t>
  </si>
  <si>
    <t>5.53</t>
  </si>
  <si>
    <t>5.58</t>
  </si>
  <si>
    <t>5.60</t>
  </si>
  <si>
    <t>Организация АРМ</t>
  </si>
  <si>
    <t>5.61</t>
  </si>
  <si>
    <t>Настройка и тестирование АРМ  учитываются пунктом 5.65</t>
  </si>
  <si>
    <t>5.62</t>
  </si>
  <si>
    <t>Не применяется совместно с пунктом 5.61</t>
  </si>
  <si>
    <t>5.63</t>
  </si>
  <si>
    <t>5.64</t>
  </si>
  <si>
    <t>5.65</t>
  </si>
  <si>
    <t xml:space="preserve">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
</t>
  </si>
  <si>
    <t>5.66</t>
  </si>
  <si>
    <t>5.67</t>
  </si>
  <si>
    <t>5.68</t>
  </si>
  <si>
    <t>5.69</t>
  </si>
  <si>
    <t>Монтаж малогабаритного шкафа под домофон, ЗУ, ВН, приборы учёта (АСУПР), точку доступа</t>
  </si>
  <si>
    <t>СМР, прочие затраты, при этом включено (не ограничиваясь этим):   монтаж шкафа (включая стоимость шкафа), стоимость монтажных материалов; Не включено:  монтаж и стоимость активного оборудования. Оформление исполнительной документации.</t>
  </si>
  <si>
    <t>МРФ СЗ НМЦ (расценки из договора с ТКТ-Строй №3786639)</t>
  </si>
  <si>
    <t>*</t>
  </si>
  <si>
    <t>Монтаж кабельных трасс</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</si>
  <si>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</si>
  <si>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</si>
  <si>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</si>
  <si>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Монтаж силового оборудования</t>
  </si>
  <si>
    <t>Монтаж оборудования, патч/кросс панелей</t>
  </si>
  <si>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</si>
  <si>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СМР: Монтаж понижающего абонентского трансформатора (ТАМУ) с учетом стоимости материалов.Без учета стоимости трансформатора.</t>
  </si>
  <si>
    <t>2.12.1</t>
  </si>
  <si>
    <t>2.12.2</t>
  </si>
  <si>
    <t>2.12.3</t>
  </si>
  <si>
    <t>2.13.1</t>
  </si>
  <si>
    <t>2.13.2</t>
  </si>
  <si>
    <t>2.13.3</t>
  </si>
  <si>
    <t>2.14.1</t>
  </si>
  <si>
    <t>2.14.2</t>
  </si>
  <si>
    <t>2.14.3</t>
  </si>
  <si>
    <t>2.0.1</t>
  </si>
  <si>
    <t>3.70.0.1</t>
  </si>
  <si>
    <t>3.70.0.2</t>
  </si>
  <si>
    <t>3.70.0.3</t>
  </si>
  <si>
    <t>3.70.0.4</t>
  </si>
  <si>
    <t>3.70.0.5</t>
  </si>
  <si>
    <t>3.70.0.6</t>
  </si>
  <si>
    <t>3.70.0.7</t>
  </si>
  <si>
    <t>3.70.0.8</t>
  </si>
  <si>
    <t>3.70.0.9</t>
  </si>
  <si>
    <t>3.70.0.10</t>
  </si>
  <si>
    <t>3.70.0.11</t>
  </si>
  <si>
    <t>2.8.0.1</t>
  </si>
  <si>
    <t>3.54.0.1</t>
  </si>
  <si>
    <t>в том числе СМР</t>
  </si>
  <si>
    <t>СМР, монтаж щита распределительного, не укомплектованного автоматическими выключателями, независимо от материала поверхности, включая  стоимость основных и крепежных материалов.</t>
  </si>
  <si>
    <t>Применяется индексация</t>
  </si>
  <si>
    <t>Индексация</t>
  </si>
  <si>
    <t>в том числе стоимость кабеля/основных материалов</t>
  </si>
  <si>
    <t xml:space="preserve">Стоимость определяется по согласованию работ с Заказчиком и предоставлением подтверждающих документов. </t>
  </si>
  <si>
    <t>Приложение № 1 к Ценовому предложению</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</si>
  <si>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(Ценовое предложение Участника, руб. без НДС). Ценовое, предложение участника, используется только для расчета коэффициента снижения.  Заполнению подлежит 2 вкладки формы.</t>
  </si>
  <si>
    <t>Коэффициент снижения</t>
  </si>
  <si>
    <t xml:space="preserve">в том числе стоимость доп. материалов </t>
  </si>
  <si>
    <t>Предложение Участника</t>
  </si>
  <si>
    <t xml:space="preserve">Удельная стоимость за единицу (базовое значение) без НДС, руб.
</t>
  </si>
  <si>
    <t xml:space="preserve">Предложение участника  за единицу (базовое значение) без НДС, руб.
</t>
  </si>
  <si>
    <t>Перечень расценок на Выполнение проектно-изыскательских, строительно-монтажных и пуско-наладочных работ мультисервисных узлов доступа, оборудования телеметрии и активного оборудования в зонах реконструкции АТС на территории Коми филиала ПАО "Ростелеком"</t>
  </si>
  <si>
    <t>Коми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</si>
</sst>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_-* #,##0.000\ _₽_-;\-* #,##0.000\ _₽_-;_-* &quot;-&quot;??\ _₽_-;_-@_-"/>
  </numFmts>
  <fonts count="13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b/>
      <sz val="12"/>
      <name val="Arial"/>
      <family val="2"/>
      <charset val="204"/>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sz val="8"/>
      <color indexed="81"/>
      <name val="Tahoma"/>
      <family val="2"/>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b/>
      <sz val="11"/>
      <name val="Calibri"/>
      <family val="2"/>
      <charset val="204"/>
      <scheme val="minor"/>
    </font>
    <font>
      <sz val="11"/>
      <color theme="1"/>
      <name val="Calibri"/>
      <family val="2"/>
      <charset val="204"/>
    </font>
    <font>
      <b/>
      <sz val="11"/>
      <color theme="1"/>
      <name val="Calibri"/>
      <family val="2"/>
      <charset val="204"/>
    </font>
    <font>
      <b/>
      <sz val="12"/>
      <color rgb="FFFF0000"/>
      <name val="Calibri"/>
      <family val="2"/>
      <charset val="204"/>
    </font>
    <font>
      <sz val="12"/>
      <color theme="1"/>
      <name val="Calibri"/>
      <family val="2"/>
      <charset val="204"/>
    </font>
    <font>
      <sz val="10"/>
      <name val="Calibri"/>
      <family val="2"/>
      <charset val="204"/>
      <scheme val="minor"/>
    </font>
    <font>
      <b/>
      <sz val="10"/>
      <name val="Calibri"/>
      <family val="2"/>
      <charset val="204"/>
      <scheme val="minor"/>
    </font>
    <font>
      <sz val="16"/>
      <color theme="1"/>
      <name val="Times New Roman"/>
      <family val="1"/>
      <charset val="204"/>
    </font>
    <font>
      <b/>
      <sz val="20"/>
      <color theme="1"/>
      <name val="Times New Roman"/>
      <family val="1"/>
      <charset val="204"/>
    </font>
    <font>
      <b/>
      <sz val="16"/>
      <color theme="1"/>
      <name val="Calibri"/>
      <family val="2"/>
      <charset val="204"/>
      <scheme val="minor"/>
    </font>
    <font>
      <sz val="11"/>
      <name val="Calibri"/>
      <family val="2"/>
      <charset val="204"/>
      <scheme val="minor"/>
    </font>
    <font>
      <sz val="12"/>
      <color rgb="FF00B050"/>
      <name val="Calibri"/>
      <family val="2"/>
      <charset val="204"/>
      <scheme val="minor"/>
    </font>
    <font>
      <sz val="10"/>
      <color theme="1"/>
      <name val="Times New Roman"/>
      <family val="1"/>
      <charset val="204"/>
    </font>
    <font>
      <sz val="9"/>
      <color indexed="81"/>
      <name val="Tahoma"/>
      <family val="2"/>
      <charset val="204"/>
    </font>
    <font>
      <b/>
      <sz val="9"/>
      <color indexed="81"/>
      <name val="Tahoma"/>
      <family val="2"/>
      <charset val="204"/>
    </font>
    <font>
      <b/>
      <sz val="10"/>
      <color theme="1"/>
      <name val="Times New Roman"/>
      <family val="1"/>
      <charset val="204"/>
    </font>
    <font>
      <sz val="11"/>
      <color theme="1"/>
      <name val="Times New Roman"/>
      <family val="1"/>
      <charset val="204"/>
    </font>
    <font>
      <b/>
      <sz val="12"/>
      <name val="Times New Roman"/>
      <family val="1"/>
      <charset val="204"/>
    </font>
    <font>
      <b/>
      <u/>
      <sz val="12"/>
      <name val="Times New Roman"/>
      <family val="1"/>
      <charset val="204"/>
    </font>
    <font>
      <sz val="10"/>
      <color rgb="FF000000"/>
      <name val="Times New Roman"/>
      <family val="1"/>
      <charset val="204"/>
    </font>
    <font>
      <b/>
      <sz val="11"/>
      <color theme="1"/>
      <name val="Times New Roman"/>
      <family val="1"/>
      <charset val="204"/>
    </font>
    <font>
      <b/>
      <sz val="10"/>
      <color rgb="FF0000FF"/>
      <name val="Times New Roman"/>
      <family val="1"/>
      <charset val="204"/>
    </font>
    <font>
      <b/>
      <sz val="16"/>
      <color rgb="FF0000FF"/>
      <name val="Times New Roman"/>
      <family val="1"/>
      <charset val="204"/>
    </font>
    <font>
      <b/>
      <sz val="14"/>
      <color theme="1"/>
      <name val="Times New Roman"/>
      <family val="1"/>
      <charset val="204"/>
    </font>
    <font>
      <b/>
      <sz val="16"/>
      <color rgb="FFFF0000"/>
      <name val="Calibri"/>
      <family val="2"/>
      <charset val="204"/>
    </font>
    <font>
      <b/>
      <sz val="16"/>
      <color rgb="FFFF0000"/>
      <name val="Times New Roman"/>
      <family val="1"/>
      <charset val="204"/>
    </font>
    <font>
      <sz val="13"/>
      <color rgb="FFFF0000"/>
      <name val="Times New Roman"/>
      <family val="1"/>
      <charset val="204"/>
    </font>
  </fonts>
  <fills count="8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B050"/>
        <bgColor indexed="64"/>
      </patternFill>
    </fill>
    <fill>
      <patternFill patternType="solid">
        <fgColor theme="6"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3231">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cellStyleXfs>
  <cellXfs count="768">
    <xf numFmtId="0" fontId="0" fillId="0" borderId="0" xfId="0"/>
    <xf numFmtId="0" fontId="0" fillId="0" borderId="0" xfId="0" applyBorder="1"/>
    <xf numFmtId="0" fontId="80" fillId="0" borderId="1" xfId="0" applyFont="1" applyBorder="1" applyAlignment="1">
      <alignment horizontal="center" vertical="center" wrapText="1"/>
    </xf>
    <xf numFmtId="0" fontId="80" fillId="0" borderId="1" xfId="0" applyFont="1" applyBorder="1" applyAlignment="1">
      <alignment horizontal="left" vertical="center" wrapText="1" indent="1"/>
    </xf>
    <xf numFmtId="0" fontId="81" fillId="0" borderId="0" xfId="0" applyFont="1" applyBorder="1"/>
    <xf numFmtId="4" fontId="82" fillId="0" borderId="3" xfId="8" applyNumberFormat="1" applyFont="1" applyFill="1" applyBorder="1" applyAlignment="1">
      <alignment horizontal="right" vertical="center" wrapText="1" indent="1"/>
    </xf>
    <xf numFmtId="4" fontId="83" fillId="0" borderId="3" xfId="8" applyNumberFormat="1" applyFont="1" applyFill="1" applyBorder="1" applyAlignment="1">
      <alignment horizontal="right" vertical="center" wrapText="1" indent="1"/>
    </xf>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66" borderId="1" xfId="0" applyFont="1" applyFill="1" applyBorder="1" applyAlignment="1">
      <alignment horizontal="center" vertical="center" wrapText="1"/>
    </xf>
    <xf numFmtId="4" fontId="83" fillId="66" borderId="3" xfId="8" applyNumberFormat="1" applyFont="1" applyFill="1" applyBorder="1" applyAlignment="1">
      <alignment horizontal="right" vertical="center" wrapText="1" indent="1"/>
    </xf>
    <xf numFmtId="4" fontId="82" fillId="66" borderId="3" xfId="8" applyNumberFormat="1" applyFont="1" applyFill="1" applyBorder="1" applyAlignment="1">
      <alignment horizontal="center" vertical="center" wrapText="1"/>
    </xf>
    <xf numFmtId="4" fontId="83" fillId="66" borderId="3" xfId="8" applyNumberFormat="1" applyFont="1" applyFill="1" applyBorder="1" applyAlignment="1">
      <alignment horizontal="center" vertical="center" wrapText="1"/>
    </xf>
    <xf numFmtId="4" fontId="80" fillId="0" borderId="1" xfId="0" applyNumberFormat="1" applyFont="1" applyBorder="1" applyAlignment="1">
      <alignment horizontal="left" vertical="center" wrapText="1" indent="1"/>
    </xf>
    <xf numFmtId="164" fontId="80" fillId="0" borderId="1" xfId="3225" applyFont="1" applyBorder="1" applyAlignment="1">
      <alignment horizontal="left" vertical="center" wrapText="1" indent="1"/>
    </xf>
    <xf numFmtId="164" fontId="80" fillId="0" borderId="1" xfId="0" applyNumberFormat="1" applyFont="1" applyBorder="1" applyAlignment="1">
      <alignment horizontal="left" vertical="center" wrapText="1" indent="1"/>
    </xf>
    <xf numFmtId="4" fontId="82" fillId="66" borderId="3" xfId="8" applyNumberFormat="1" applyFont="1" applyFill="1" applyBorder="1" applyAlignment="1">
      <alignment horizontal="righ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0" xfId="0" applyFont="1" applyBorder="1" applyAlignment="1">
      <alignment horizontal="right" indent="1"/>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3" fillId="0" borderId="1" xfId="0" applyFont="1" applyFill="1" applyBorder="1" applyAlignment="1">
      <alignment horizontal="left" vertical="center" wrapText="1" indent="1"/>
    </xf>
    <xf numFmtId="0" fontId="83" fillId="0" borderId="1" xfId="0" applyFont="1" applyBorder="1" applyAlignment="1">
      <alignment horizontal="left" vertical="center" wrapText="1" indent="1"/>
    </xf>
    <xf numFmtId="164" fontId="82" fillId="0" borderId="3" xfId="3225" applyFont="1" applyFill="1" applyBorder="1" applyAlignment="1">
      <alignment horizontal="right" vertical="center" wrapText="1" indent="1"/>
    </xf>
    <xf numFmtId="0" fontId="83" fillId="66" borderId="1" xfId="0" applyFont="1" applyFill="1" applyBorder="1" applyAlignment="1">
      <alignment horizontal="left" vertical="center" wrapText="1" indent="1"/>
    </xf>
    <xf numFmtId="0" fontId="83" fillId="0" borderId="1" xfId="0" applyFont="1" applyBorder="1" applyAlignment="1">
      <alignment horizontal="left" vertical="center" wrapText="1" indent="2"/>
    </xf>
    <xf numFmtId="164" fontId="82" fillId="66" borderId="3" xfId="3225" applyFont="1" applyFill="1" applyBorder="1" applyAlignment="1">
      <alignment horizontal="right" vertical="center" wrapText="1" indent="1"/>
    </xf>
    <xf numFmtId="164" fontId="82" fillId="0" borderId="3" xfId="3225" applyFont="1" applyFill="1" applyBorder="1" applyAlignment="1">
      <alignment horizontal="center" vertical="center" wrapText="1"/>
    </xf>
    <xf numFmtId="0" fontId="80" fillId="0" borderId="0" xfId="0" applyFont="1" applyBorder="1" applyAlignment="1">
      <alignment horizontal="left" vertical="center" wrapText="1" indent="1"/>
    </xf>
    <xf numFmtId="0" fontId="83" fillId="0" borderId="1" xfId="9" applyFont="1" applyFill="1" applyBorder="1" applyAlignment="1">
      <alignment horizontal="left" vertical="center" wrapText="1" indent="1"/>
    </xf>
    <xf numFmtId="0" fontId="86" fillId="0" borderId="0" xfId="0" applyFont="1" applyBorder="1" applyAlignment="1">
      <alignment horizontal="left" vertical="center" wrapText="1" indent="1"/>
    </xf>
    <xf numFmtId="4" fontId="82" fillId="0" borderId="1" xfId="8" applyNumberFormat="1" applyFont="1" applyFill="1" applyBorder="1" applyAlignment="1">
      <alignment horizontal="right" vertical="center" wrapText="1" indent="1"/>
    </xf>
    <xf numFmtId="2" fontId="80" fillId="0" borderId="1" xfId="0" applyNumberFormat="1" applyFont="1" applyFill="1" applyBorder="1" applyAlignment="1">
      <alignment horizontal="right" vertical="center" indent="1"/>
    </xf>
    <xf numFmtId="0" fontId="80" fillId="0" borderId="1" xfId="0" applyFont="1" applyFill="1" applyBorder="1" applyAlignment="1">
      <alignment horizontal="right" vertical="center" wrapText="1" indent="1"/>
    </xf>
    <xf numFmtId="4" fontId="80" fillId="0" borderId="1" xfId="8" applyNumberFormat="1" applyFont="1" applyFill="1" applyBorder="1" applyAlignment="1">
      <alignment horizontal="right" vertical="center" wrapText="1" indent="1"/>
    </xf>
    <xf numFmtId="4" fontId="87" fillId="0" borderId="1" xfId="8" applyNumberFormat="1" applyFont="1" applyFill="1" applyBorder="1" applyAlignment="1">
      <alignment horizontal="right" vertical="center" wrapText="1" indent="1"/>
    </xf>
    <xf numFmtId="0" fontId="0" fillId="0" borderId="0" xfId="0" applyFill="1"/>
    <xf numFmtId="0" fontId="81" fillId="0" borderId="0" xfId="0" applyFont="1" applyFill="1" applyBorder="1"/>
    <xf numFmtId="0" fontId="0" fillId="0" borderId="0" xfId="0" applyFill="1" applyBorder="1"/>
    <xf numFmtId="0" fontId="80" fillId="0" borderId="0" xfId="0" applyFont="1" applyFill="1" applyBorder="1"/>
    <xf numFmtId="49" fontId="97" fillId="0" borderId="1" xfId="0" applyNumberFormat="1" applyFont="1" applyFill="1" applyBorder="1" applyAlignment="1">
      <alignment horizontal="center" vertical="center" wrapText="1"/>
    </xf>
    <xf numFmtId="0" fontId="99" fillId="0" borderId="1" xfId="0" applyFont="1" applyFill="1" applyBorder="1" applyAlignment="1">
      <alignment horizontal="left" vertical="center" wrapText="1" indent="1"/>
    </xf>
    <xf numFmtId="0" fontId="97" fillId="0" borderId="1" xfId="0" applyFont="1" applyFill="1" applyBorder="1" applyAlignment="1">
      <alignment horizontal="left" vertical="center" wrapText="1" indent="1"/>
    </xf>
    <xf numFmtId="0" fontId="97" fillId="0" borderId="1" xfId="0" applyFont="1" applyFill="1" applyBorder="1" applyAlignment="1">
      <alignment horizontal="center" vertical="center" wrapText="1"/>
    </xf>
    <xf numFmtId="0" fontId="80" fillId="0" borderId="1" xfId="0" applyFont="1" applyFill="1" applyBorder="1"/>
    <xf numFmtId="49" fontId="97" fillId="0" borderId="1" xfId="0" applyNumberFormat="1" applyFont="1" applyFill="1" applyBorder="1" applyAlignment="1">
      <alignment horizontal="left" vertical="center" wrapText="1" indent="2"/>
    </xf>
    <xf numFmtId="4" fontId="97" fillId="0" borderId="1" xfId="0" applyNumberFormat="1" applyFont="1" applyFill="1" applyBorder="1" applyAlignment="1">
      <alignment horizontal="right" vertical="center" wrapText="1" indent="1"/>
    </xf>
    <xf numFmtId="49" fontId="80" fillId="0" borderId="1" xfId="0" applyNumberFormat="1" applyFont="1" applyFill="1" applyBorder="1" applyAlignment="1">
      <alignment horizontal="left" vertical="center" wrapText="1" indent="1"/>
    </xf>
    <xf numFmtId="49" fontId="80" fillId="0" borderId="27" xfId="0" applyNumberFormat="1" applyFont="1" applyFill="1" applyBorder="1" applyAlignment="1">
      <alignment horizontal="left" vertical="center" wrapText="1" indent="1"/>
    </xf>
    <xf numFmtId="4" fontId="99" fillId="0" borderId="1" xfId="0" applyNumberFormat="1" applyFont="1" applyBorder="1" applyAlignment="1">
      <alignment horizontal="right" vertical="center" wrapText="1" indent="1"/>
    </xf>
    <xf numFmtId="0" fontId="83" fillId="66" borderId="1" xfId="8" applyFont="1" applyFill="1" applyBorder="1" applyAlignment="1">
      <alignment horizontal="center" vertical="center" wrapText="1"/>
    </xf>
    <xf numFmtId="49" fontId="83" fillId="0" borderId="1" xfId="9" applyNumberFormat="1" applyFont="1" applyFill="1" applyBorder="1" applyAlignment="1">
      <alignment horizontal="center" vertical="center" wrapText="1"/>
    </xf>
    <xf numFmtId="0" fontId="83" fillId="0" borderId="1" xfId="8" applyFont="1" applyFill="1" applyBorder="1" applyAlignment="1">
      <alignment horizontal="left" vertical="center" wrapText="1" indent="1"/>
    </xf>
    <xf numFmtId="0" fontId="83" fillId="0" borderId="1" xfId="8" applyFont="1" applyFill="1" applyBorder="1" applyAlignment="1">
      <alignment horizontal="center" vertical="center" wrapText="1"/>
    </xf>
    <xf numFmtId="4" fontId="82" fillId="0" borderId="1" xfId="762" applyNumberFormat="1" applyFont="1" applyFill="1" applyBorder="1" applyAlignment="1">
      <alignment horizontal="right" vertical="center" wrapText="1" indent="1"/>
    </xf>
    <xf numFmtId="4" fontId="83" fillId="0" borderId="1" xfId="762" applyNumberFormat="1" applyFont="1" applyFill="1" applyBorder="1" applyAlignment="1">
      <alignment horizontal="right" vertical="center" wrapText="1" indent="1"/>
    </xf>
    <xf numFmtId="0" fontId="83" fillId="0" borderId="2" xfId="8" applyFont="1" applyFill="1" applyBorder="1" applyAlignment="1">
      <alignment horizontal="center" vertical="center" wrapText="1"/>
    </xf>
    <xf numFmtId="4" fontId="82" fillId="0" borderId="2" xfId="762" applyNumberFormat="1" applyFont="1" applyFill="1" applyBorder="1" applyAlignment="1">
      <alignment horizontal="right" vertical="center" wrapText="1" indent="1"/>
    </xf>
    <xf numFmtId="49" fontId="82" fillId="66" borderId="1" xfId="9" applyNumberFormat="1" applyFont="1" applyFill="1" applyBorder="1" applyAlignment="1">
      <alignment horizontal="center" vertical="center" wrapText="1"/>
    </xf>
    <xf numFmtId="0" fontId="80" fillId="66" borderId="1" xfId="0" applyFont="1" applyFill="1" applyBorder="1" applyAlignment="1">
      <alignment horizontal="center"/>
    </xf>
    <xf numFmtId="0" fontId="83" fillId="0" borderId="1" xfId="0" applyFont="1" applyBorder="1" applyAlignment="1">
      <alignment horizontal="center" vertical="center" wrapText="1"/>
    </xf>
    <xf numFmtId="4" fontId="83" fillId="0" borderId="1" xfId="0" applyNumberFormat="1" applyFont="1" applyFill="1" applyBorder="1" applyAlignment="1">
      <alignment horizontal="right" vertical="center" wrapText="1" indent="1"/>
    </xf>
    <xf numFmtId="0" fontId="80" fillId="0" borderId="31" xfId="0" applyFont="1" applyBorder="1" applyAlignment="1">
      <alignment horizontal="left" wrapText="1" indent="1"/>
    </xf>
    <xf numFmtId="0" fontId="97" fillId="0" borderId="1" xfId="0" applyFont="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3" fillId="0" borderId="1" xfId="1" applyFont="1" applyBorder="1" applyAlignment="1" applyProtection="1">
      <alignment horizontal="center" vertical="center"/>
      <protection locked="0"/>
    </xf>
    <xf numFmtId="4" fontId="82" fillId="0" borderId="1" xfId="0" applyNumberFormat="1" applyFont="1" applyFill="1" applyBorder="1" applyAlignment="1">
      <alignment horizontal="right" vertical="center" wrapText="1" indent="1"/>
    </xf>
    <xf numFmtId="0" fontId="83" fillId="0" borderId="1" xfId="1" applyFont="1" applyFill="1" applyBorder="1" applyAlignment="1">
      <alignment horizontal="left" vertical="center" wrapText="1" indent="1"/>
    </xf>
    <xf numFmtId="0" fontId="97" fillId="0" borderId="1" xfId="1" applyFont="1" applyFill="1" applyBorder="1" applyAlignment="1" applyProtection="1">
      <alignment horizontal="left" vertical="center" wrapText="1" indent="1"/>
      <protection locked="0"/>
    </xf>
    <xf numFmtId="0" fontId="83" fillId="0" borderId="1" xfId="0" applyFont="1" applyFill="1" applyBorder="1" applyAlignment="1">
      <alignment horizontal="left" wrapText="1" indent="1"/>
    </xf>
    <xf numFmtId="0" fontId="83" fillId="0" borderId="2" xfId="0" applyNumberFormat="1" applyFont="1" applyFill="1" applyBorder="1" applyAlignment="1">
      <alignment horizontal="left" vertical="center" wrapText="1" indent="1"/>
    </xf>
    <xf numFmtId="0" fontId="80" fillId="0" borderId="31" xfId="0" applyFont="1" applyBorder="1" applyAlignment="1">
      <alignment horizontal="left" vertical="center" wrapText="1" indent="1"/>
    </xf>
    <xf numFmtId="0" fontId="83" fillId="0" borderId="1" xfId="8" applyFont="1" applyFill="1" applyBorder="1" applyAlignment="1">
      <alignment horizontal="left" vertical="center" wrapText="1" indent="2"/>
    </xf>
    <xf numFmtId="49" fontId="97" fillId="0" borderId="3" xfId="0" applyNumberFormat="1" applyFont="1" applyFill="1" applyBorder="1" applyAlignment="1">
      <alignment horizontal="center" vertical="center" wrapText="1"/>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3" fillId="0" borderId="1" xfId="0" applyFont="1" applyFill="1" applyBorder="1" applyAlignment="1">
      <alignment horizontal="center" vertical="center" wrapText="1"/>
    </xf>
    <xf numFmtId="0" fontId="83" fillId="0" borderId="1" xfId="0" applyNumberFormat="1" applyFont="1" applyFill="1" applyBorder="1" applyAlignment="1">
      <alignment horizontal="left" vertical="center" wrapText="1" indent="1"/>
    </xf>
    <xf numFmtId="0" fontId="83" fillId="0" borderId="1" xfId="0" applyNumberFormat="1" applyFont="1" applyFill="1" applyBorder="1" applyAlignment="1">
      <alignment horizontal="center" vertical="center" wrapText="1"/>
    </xf>
    <xf numFmtId="0" fontId="83" fillId="0" borderId="1" xfId="0" applyFont="1" applyBorder="1" applyAlignment="1">
      <alignment wrapText="1"/>
    </xf>
    <xf numFmtId="0" fontId="80" fillId="0" borderId="1" xfId="6" applyFont="1" applyFill="1" applyBorder="1" applyAlignment="1">
      <alignment horizontal="right" vertical="center" indent="1"/>
    </xf>
    <xf numFmtId="0" fontId="80" fillId="0" borderId="31" xfId="0" applyFont="1" applyBorder="1" applyAlignment="1">
      <alignment horizontal="left" vertical="center" wrapText="1"/>
    </xf>
    <xf numFmtId="0" fontId="97" fillId="0" borderId="1" xfId="0" applyFont="1" applyBorder="1" applyAlignment="1">
      <alignment horizontal="left" vertical="center" wrapText="1" indent="1"/>
    </xf>
    <xf numFmtId="0" fontId="83"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87" fillId="0" borderId="0" xfId="0" applyFont="1" applyBorder="1"/>
    <xf numFmtId="0" fontId="92" fillId="0" borderId="0" xfId="0" applyFont="1" applyFill="1" applyBorder="1" applyAlignment="1">
      <alignment horizontal="left" wrapText="1"/>
    </xf>
    <xf numFmtId="0" fontId="85" fillId="0" borderId="0" xfId="0" applyFont="1" applyBorder="1" applyAlignment="1">
      <alignment horizontal="center"/>
    </xf>
    <xf numFmtId="0" fontId="96" fillId="0" borderId="0" xfId="0" applyFont="1" applyBorder="1" applyAlignment="1">
      <alignment horizontal="left" indent="1"/>
    </xf>
    <xf numFmtId="49" fontId="83"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3" fillId="66" borderId="1" xfId="0" applyNumberFormat="1" applyFont="1" applyFill="1" applyBorder="1" applyAlignment="1">
      <alignment horizontal="center" vertical="center" wrapText="1"/>
    </xf>
    <xf numFmtId="49" fontId="83" fillId="0" borderId="1" xfId="0" applyNumberFormat="1" applyFont="1" applyFill="1" applyBorder="1" applyAlignment="1">
      <alignment horizontal="center" vertical="center" wrapText="1"/>
    </xf>
    <xf numFmtId="0" fontId="82" fillId="68" borderId="27" xfId="9" applyFont="1" applyFill="1" applyBorder="1" applyAlignment="1">
      <alignment vertical="center" wrapText="1"/>
    </xf>
    <xf numFmtId="0" fontId="82" fillId="69" borderId="27" xfId="9" applyFont="1" applyFill="1" applyBorder="1" applyAlignment="1">
      <alignment vertical="center" wrapText="1"/>
    </xf>
    <xf numFmtId="0" fontId="82" fillId="66" borderId="3" xfId="9" applyFont="1" applyFill="1" applyBorder="1" applyAlignment="1">
      <alignment horizontal="left" vertical="center" indent="1"/>
    </xf>
    <xf numFmtId="0" fontId="82" fillId="66" borderId="27" xfId="9" applyFont="1" applyFill="1" applyBorder="1" applyAlignment="1">
      <alignment horizontal="left" vertical="top"/>
    </xf>
    <xf numFmtId="0" fontId="82" fillId="66" borderId="28" xfId="9" applyFont="1" applyFill="1" applyBorder="1" applyAlignment="1">
      <alignment horizontal="left" vertical="center" wrapText="1" indent="1"/>
    </xf>
    <xf numFmtId="0" fontId="82" fillId="69" borderId="27" xfId="9" applyFont="1" applyFill="1" applyBorder="1" applyAlignment="1">
      <alignment horizontal="center" vertical="center" wrapText="1"/>
    </xf>
    <xf numFmtId="4" fontId="82" fillId="69" borderId="27" xfId="8" applyNumberFormat="1" applyFont="1" applyFill="1" applyBorder="1" applyAlignment="1">
      <alignment horizontal="right" vertical="center" wrapText="1" indent="1"/>
    </xf>
    <xf numFmtId="4" fontId="82" fillId="69" borderId="27" xfId="8" applyNumberFormat="1" applyFont="1" applyFill="1" applyBorder="1" applyAlignment="1">
      <alignment horizontal="center" vertical="center" wrapText="1"/>
    </xf>
    <xf numFmtId="0" fontId="95" fillId="67" borderId="27" xfId="9" applyFont="1" applyFill="1" applyBorder="1" applyAlignment="1">
      <alignment vertical="center" wrapText="1"/>
    </xf>
    <xf numFmtId="0" fontId="88" fillId="67" borderId="27" xfId="0" applyFont="1" applyFill="1" applyBorder="1" applyAlignment="1">
      <alignment horizontal="center" vertical="center" wrapText="1"/>
    </xf>
    <xf numFmtId="49" fontId="99" fillId="66" borderId="1" xfId="0" applyNumberFormat="1" applyFont="1" applyFill="1" applyBorder="1" applyAlignment="1">
      <alignment horizontal="center" vertical="center" wrapText="1"/>
    </xf>
    <xf numFmtId="0" fontId="80" fillId="0" borderId="1" xfId="1" applyFont="1" applyFill="1" applyBorder="1" applyAlignment="1">
      <alignment horizontal="left" vertical="center" wrapText="1" indent="1"/>
    </xf>
    <xf numFmtId="0" fontId="80" fillId="0" borderId="1" xfId="0" applyFont="1" applyFill="1" applyBorder="1" applyAlignment="1">
      <alignment horizontal="left" wrapText="1" indent="1"/>
    </xf>
    <xf numFmtId="0" fontId="95" fillId="68" borderId="3" xfId="9" applyFont="1" applyFill="1" applyBorder="1" applyAlignment="1">
      <alignment horizontal="left" vertical="center" indent="1"/>
    </xf>
    <xf numFmtId="0" fontId="95" fillId="69" borderId="3" xfId="9" applyFont="1" applyFill="1" applyBorder="1" applyAlignment="1">
      <alignment horizontal="left" vertical="center" indent="1"/>
    </xf>
    <xf numFmtId="49" fontId="82"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4" fontId="82" fillId="0" borderId="33" xfId="8" applyNumberFormat="1" applyFont="1" applyFill="1" applyBorder="1" applyAlignment="1">
      <alignment horizontal="right" vertical="center" wrapText="1" indent="1"/>
    </xf>
    <xf numFmtId="4" fontId="83" fillId="0" borderId="33" xfId="8" applyNumberFormat="1" applyFont="1" applyFill="1" applyBorder="1" applyAlignment="1">
      <alignment horizontal="right" vertical="center" wrapText="1" indent="1"/>
    </xf>
    <xf numFmtId="49" fontId="83" fillId="0" borderId="0"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4" fontId="83" fillId="0" borderId="0" xfId="8" applyNumberFormat="1" applyFont="1" applyFill="1" applyBorder="1" applyAlignment="1">
      <alignment horizontal="right" vertical="center" wrapText="1" indent="1"/>
    </xf>
    <xf numFmtId="4" fontId="83" fillId="0" borderId="1" xfId="8" applyNumberFormat="1" applyFont="1" applyFill="1" applyBorder="1" applyAlignment="1">
      <alignment horizontal="right" vertical="center" wrapText="1" indent="1"/>
    </xf>
    <xf numFmtId="4" fontId="82" fillId="0" borderId="0" xfId="8" applyNumberFormat="1" applyFont="1" applyFill="1" applyBorder="1" applyAlignment="1">
      <alignment horizontal="right" vertical="center" wrapText="1" indent="1"/>
    </xf>
    <xf numFmtId="0" fontId="80" fillId="0" borderId="1" xfId="0" applyFont="1" applyFill="1" applyBorder="1" applyAlignment="1">
      <alignment horizontal="left" vertical="center" wrapText="1" indent="2"/>
    </xf>
    <xf numFmtId="4" fontId="96" fillId="0" borderId="3" xfId="0" applyNumberFormat="1" applyFont="1" applyBorder="1" applyAlignment="1">
      <alignment horizontal="left" vertical="center" wrapText="1" indent="1"/>
    </xf>
    <xf numFmtId="4" fontId="97" fillId="0" borderId="3" xfId="0" applyNumberFormat="1" applyFont="1" applyFill="1" applyBorder="1" applyAlignment="1">
      <alignment horizontal="left" vertical="center" wrapText="1" indent="1"/>
    </xf>
    <xf numFmtId="0" fontId="80" fillId="66" borderId="3" xfId="0" applyFont="1" applyFill="1" applyBorder="1" applyAlignment="1">
      <alignment horizontal="left" vertical="center" wrapText="1" indent="1"/>
    </xf>
    <xf numFmtId="0" fontId="80" fillId="0" borderId="3" xfId="0" applyFont="1" applyBorder="1" applyAlignment="1">
      <alignment horizontal="left" vertical="center" wrapText="1" indent="1"/>
    </xf>
    <xf numFmtId="0" fontId="96" fillId="0" borderId="3" xfId="0" applyFont="1" applyBorder="1" applyAlignment="1">
      <alignment horizontal="left" vertical="center" wrapText="1" indent="1"/>
    </xf>
    <xf numFmtId="0" fontId="96" fillId="66" borderId="3" xfId="0" applyFont="1" applyFill="1" applyBorder="1" applyAlignment="1">
      <alignment horizontal="left" vertical="center" wrapText="1" indent="1"/>
    </xf>
    <xf numFmtId="0" fontId="96" fillId="0" borderId="3" xfId="0" applyFont="1" applyFill="1" applyBorder="1" applyAlignment="1">
      <alignment horizontal="left" vertical="center" wrapText="1" indent="1"/>
    </xf>
    <xf numFmtId="4" fontId="83" fillId="0" borderId="3" xfId="0" applyNumberFormat="1" applyFont="1" applyFill="1" applyBorder="1" applyAlignment="1" applyProtection="1">
      <alignment horizontal="left" vertical="center" wrapText="1" indent="1"/>
      <protection locked="0"/>
    </xf>
    <xf numFmtId="4" fontId="83" fillId="0" borderId="3" xfId="0" applyNumberFormat="1" applyFont="1" applyFill="1" applyBorder="1" applyAlignment="1">
      <alignment horizontal="left" vertical="center" wrapText="1" indent="1"/>
    </xf>
    <xf numFmtId="0" fontId="80" fillId="0" borderId="3" xfId="8" applyFont="1" applyBorder="1" applyAlignment="1">
      <alignment horizontal="left" vertical="center" wrapText="1" indent="1"/>
    </xf>
    <xf numFmtId="4" fontId="96" fillId="0" borderId="3" xfId="0" applyNumberFormat="1" applyFont="1" applyFill="1" applyBorder="1" applyAlignment="1" applyProtection="1">
      <alignment horizontal="left" vertical="center" wrapText="1" indent="1"/>
      <protection locked="0"/>
    </xf>
    <xf numFmtId="4" fontId="83" fillId="0" borderId="3" xfId="0" applyNumberFormat="1" applyFont="1" applyBorder="1" applyAlignment="1">
      <alignment horizontal="left" vertical="center" wrapText="1" indent="1"/>
    </xf>
    <xf numFmtId="0" fontId="83" fillId="66" borderId="3" xfId="0" applyFont="1" applyFill="1" applyBorder="1" applyAlignment="1">
      <alignment horizontal="left" vertical="center" wrapText="1" indent="1"/>
    </xf>
    <xf numFmtId="0" fontId="80" fillId="0" borderId="3" xfId="0" applyFont="1" applyFill="1" applyBorder="1" applyAlignment="1">
      <alignment horizontal="left" vertical="center" wrapText="1" indent="1"/>
    </xf>
    <xf numFmtId="0" fontId="94" fillId="0" borderId="3" xfId="0" applyFont="1" applyBorder="1" applyAlignment="1">
      <alignment horizontal="left" vertical="center" wrapText="1" indent="1"/>
    </xf>
    <xf numFmtId="0" fontId="80" fillId="66" borderId="3" xfId="0" quotePrefix="1" applyFont="1" applyFill="1" applyBorder="1" applyAlignment="1">
      <alignment horizontal="left" vertical="center" wrapText="1" indent="1"/>
    </xf>
    <xf numFmtId="2" fontId="87" fillId="0" borderId="1" xfId="0" applyNumberFormat="1" applyFont="1" applyFill="1" applyBorder="1" applyAlignment="1">
      <alignment horizontal="right" vertical="center" indent="1"/>
    </xf>
    <xf numFmtId="0" fontId="80" fillId="71" borderId="1" xfId="0" applyFont="1" applyFill="1" applyBorder="1" applyAlignment="1">
      <alignment horizontal="left" vertical="center" wrapText="1" indent="1"/>
    </xf>
    <xf numFmtId="49" fontId="80" fillId="0" borderId="1" xfId="9" applyNumberFormat="1" applyFont="1" applyFill="1" applyBorder="1" applyAlignment="1">
      <alignment horizontal="center" vertical="center" wrapText="1"/>
    </xf>
    <xf numFmtId="0" fontId="80" fillId="0" borderId="0" xfId="0" applyFont="1" applyFill="1" applyBorder="1" applyAlignment="1">
      <alignment horizontal="center"/>
    </xf>
    <xf numFmtId="0" fontId="97" fillId="0" borderId="2" xfId="0" applyFont="1" applyFill="1" applyBorder="1" applyAlignment="1">
      <alignment horizontal="left" vertical="center" wrapText="1" indent="1"/>
    </xf>
    <xf numFmtId="0" fontId="83" fillId="0" borderId="1" xfId="0" applyFont="1" applyFill="1" applyBorder="1" applyAlignment="1">
      <alignment horizontal="left" vertical="center" wrapText="1"/>
    </xf>
    <xf numFmtId="0" fontId="102" fillId="0" borderId="0" xfId="0" applyFont="1" applyAlignment="1">
      <alignment vertical="center"/>
    </xf>
    <xf numFmtId="0" fontId="102" fillId="0" borderId="1" xfId="0" applyFont="1" applyBorder="1" applyAlignment="1">
      <alignment vertical="center" wrapText="1"/>
    </xf>
    <xf numFmtId="0" fontId="102" fillId="74" borderId="3" xfId="0" applyFont="1" applyFill="1" applyBorder="1" applyAlignment="1">
      <alignment horizontal="center" vertical="center" wrapText="1"/>
    </xf>
    <xf numFmtId="0" fontId="102" fillId="75" borderId="3" xfId="0" applyFont="1" applyFill="1" applyBorder="1" applyAlignment="1">
      <alignment horizontal="center" vertical="center" wrapText="1"/>
    </xf>
    <xf numFmtId="0" fontId="103" fillId="0" borderId="1" xfId="0" applyFont="1" applyBorder="1" applyAlignment="1">
      <alignment vertical="center" wrapText="1"/>
    </xf>
    <xf numFmtId="0" fontId="104" fillId="65" borderId="1" xfId="0" applyFont="1" applyFill="1" applyBorder="1" applyAlignment="1">
      <alignment vertical="center" wrapText="1"/>
    </xf>
    <xf numFmtId="0" fontId="105" fillId="77" borderId="1" xfId="0" applyFont="1" applyFill="1" applyBorder="1" applyAlignment="1">
      <alignment horizontal="center" vertical="center" wrapText="1"/>
    </xf>
    <xf numFmtId="0" fontId="106" fillId="0" borderId="1" xfId="0" applyFont="1" applyBorder="1" applyAlignment="1">
      <alignment vertical="center" wrapText="1"/>
    </xf>
    <xf numFmtId="3" fontId="105" fillId="0" borderId="1" xfId="0" applyNumberFormat="1" applyFont="1" applyBorder="1" applyAlignment="1">
      <alignment horizontal="center" vertical="center" wrapText="1"/>
    </xf>
    <xf numFmtId="3" fontId="103" fillId="0" borderId="1" xfId="0" applyNumberFormat="1" applyFont="1" applyFill="1" applyBorder="1" applyAlignment="1">
      <alignment horizontal="center" vertical="center" wrapText="1"/>
    </xf>
    <xf numFmtId="3" fontId="106" fillId="76" borderId="1" xfId="0" applyNumberFormat="1" applyFont="1" applyFill="1" applyBorder="1" applyAlignment="1">
      <alignment horizontal="center" vertical="center" wrapText="1"/>
    </xf>
    <xf numFmtId="0" fontId="107" fillId="0" borderId="1" xfId="0" applyFont="1" applyBorder="1" applyAlignment="1">
      <alignment vertical="center" wrapText="1"/>
    </xf>
    <xf numFmtId="3" fontId="103"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3" fillId="0" borderId="1" xfId="0" applyNumberFormat="1" applyFont="1" applyBorder="1" applyAlignment="1">
      <alignment horizontal="center" vertical="center"/>
    </xf>
    <xf numFmtId="3" fontId="103" fillId="0" borderId="1" xfId="0" applyNumberFormat="1" applyFont="1" applyFill="1" applyBorder="1" applyAlignment="1">
      <alignment horizontal="center" vertical="center"/>
    </xf>
    <xf numFmtId="0" fontId="105" fillId="0" borderId="0" xfId="0" applyFont="1" applyBorder="1" applyAlignment="1">
      <alignment vertical="center" wrapText="1"/>
    </xf>
    <xf numFmtId="0" fontId="81" fillId="0" borderId="0" xfId="0" applyFont="1" applyAlignment="1">
      <alignment vertical="center" wrapText="1"/>
    </xf>
    <xf numFmtId="0" fontId="81" fillId="0" borderId="0" xfId="0" applyFont="1" applyBorder="1" applyAlignment="1">
      <alignment vertical="center" wrapText="1"/>
    </xf>
    <xf numFmtId="0" fontId="102" fillId="0" borderId="0" xfId="0" applyFont="1" applyAlignment="1">
      <alignment horizontal="left" vertical="center" wrapText="1"/>
    </xf>
    <xf numFmtId="0" fontId="81" fillId="0" borderId="0" xfId="0" applyFont="1"/>
    <xf numFmtId="3" fontId="106" fillId="76" borderId="1" xfId="0" applyNumberFormat="1" applyFont="1" applyFill="1" applyBorder="1" applyAlignment="1">
      <alignment horizontal="center" vertical="center"/>
    </xf>
    <xf numFmtId="0" fontId="103" fillId="0" borderId="0" xfId="0" applyFont="1" applyBorder="1" applyAlignment="1">
      <alignment vertical="center" wrapText="1"/>
    </xf>
    <xf numFmtId="0" fontId="105" fillId="77" borderId="1" xfId="0" applyFont="1" applyFill="1" applyBorder="1" applyAlignment="1">
      <alignment horizontal="center" vertical="center"/>
    </xf>
    <xf numFmtId="3" fontId="105" fillId="76"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0" borderId="1" xfId="0" applyNumberFormat="1" applyFont="1" applyBorder="1" applyAlignment="1">
      <alignment horizontal="center" vertical="center"/>
    </xf>
    <xf numFmtId="3" fontId="103" fillId="0" borderId="0" xfId="0" applyNumberFormat="1" applyFont="1" applyFill="1" applyBorder="1" applyAlignment="1">
      <alignment horizontal="center" vertical="center" wrapText="1"/>
    </xf>
    <xf numFmtId="3" fontId="103" fillId="0" borderId="0" xfId="0" applyNumberFormat="1" applyFont="1" applyFill="1" applyBorder="1" applyAlignment="1">
      <alignment horizontal="center" vertical="center"/>
    </xf>
    <xf numFmtId="0" fontId="102" fillId="0" borderId="0" xfId="0" applyFont="1" applyFill="1" applyAlignment="1">
      <alignment horizontal="left" vertical="center" wrapText="1"/>
    </xf>
    <xf numFmtId="0" fontId="102" fillId="74" borderId="1" xfId="0" applyFont="1" applyFill="1" applyBorder="1" applyAlignment="1">
      <alignment horizontal="center" vertical="center" wrapText="1"/>
    </xf>
    <xf numFmtId="0" fontId="102" fillId="76" borderId="3" xfId="0" applyFont="1" applyFill="1" applyBorder="1" applyAlignment="1">
      <alignment horizontal="center" vertical="center" wrapText="1"/>
    </xf>
    <xf numFmtId="0" fontId="102" fillId="0" borderId="0" xfId="0" applyFont="1" applyBorder="1" applyAlignment="1">
      <alignment vertical="center"/>
    </xf>
    <xf numFmtId="0" fontId="102" fillId="72" borderId="1" xfId="0" applyFont="1" applyFill="1" applyBorder="1" applyAlignment="1">
      <alignment horizontal="center" vertical="center" wrapText="1"/>
    </xf>
    <xf numFmtId="0" fontId="102" fillId="75" borderId="1" xfId="0" applyFont="1" applyFill="1" applyBorder="1" applyAlignment="1">
      <alignment horizontal="center" vertical="center" wrapText="1"/>
    </xf>
    <xf numFmtId="0" fontId="105" fillId="79" borderId="1" xfId="0" applyFont="1" applyFill="1" applyBorder="1" applyAlignment="1">
      <alignment horizontal="center" vertical="center" wrapText="1"/>
    </xf>
    <xf numFmtId="3" fontId="106" fillId="79" borderId="1" xfId="0" applyNumberFormat="1" applyFont="1" applyFill="1" applyBorder="1" applyAlignment="1">
      <alignment horizontal="center" vertical="center" wrapText="1"/>
    </xf>
    <xf numFmtId="0" fontId="81" fillId="0" borderId="0" xfId="0" applyFont="1" applyAlignment="1">
      <alignment wrapText="1"/>
    </xf>
    <xf numFmtId="3" fontId="105" fillId="0" borderId="1" xfId="0" applyNumberFormat="1" applyFont="1" applyFill="1" applyBorder="1" applyAlignment="1">
      <alignment horizontal="center" vertical="center"/>
    </xf>
    <xf numFmtId="0" fontId="108" fillId="0" borderId="1" xfId="0" applyFont="1" applyBorder="1" applyAlignment="1">
      <alignment vertical="center" wrapText="1"/>
    </xf>
    <xf numFmtId="0" fontId="105" fillId="80"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left" vertical="center" wrapText="1" indent="1"/>
    </xf>
    <xf numFmtId="0" fontId="80" fillId="0" borderId="1" xfId="8" applyFont="1" applyFill="1" applyBorder="1" applyAlignment="1">
      <alignment horizontal="center" vertical="center" wrapText="1"/>
    </xf>
    <xf numFmtId="4" fontId="87" fillId="0" borderId="1" xfId="762" applyNumberFormat="1" applyFont="1" applyFill="1" applyBorder="1" applyAlignment="1">
      <alignment horizontal="right" vertical="center" wrapText="1" indent="1"/>
    </xf>
    <xf numFmtId="0" fontId="80" fillId="0" borderId="3" xfId="8" applyFont="1" applyFill="1" applyBorder="1" applyAlignment="1">
      <alignment horizontal="left" vertical="center" wrapText="1" inden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0" fontId="80" fillId="66" borderId="2" xfId="0" applyFont="1" applyFill="1" applyBorder="1" applyAlignment="1">
      <alignment horizontal="left" vertical="center" wrapText="1" indent="1"/>
    </xf>
    <xf numFmtId="0" fontId="80" fillId="66" borderId="2" xfId="0" applyFont="1" applyFill="1" applyBorder="1" applyAlignment="1">
      <alignment horizontal="center" vertical="center" wrapText="1"/>
    </xf>
    <xf numFmtId="4" fontId="82" fillId="66" borderId="33" xfId="8" applyNumberFormat="1" applyFont="1" applyFill="1" applyBorder="1" applyAlignment="1">
      <alignment horizontal="right" vertical="center" wrapText="1" indent="1"/>
    </xf>
    <xf numFmtId="4" fontId="82" fillId="66" borderId="29" xfId="8" applyNumberFormat="1" applyFont="1" applyFill="1" applyBorder="1" applyAlignment="1">
      <alignment horizontal="right" vertical="center" wrapText="1" indent="1"/>
    </xf>
    <xf numFmtId="0" fontId="96" fillId="66" borderId="33" xfId="0"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6" fillId="0" borderId="0" xfId="0" applyFont="1" applyFill="1" applyBorder="1" applyAlignment="1">
      <alignment horizontal="left" indent="1"/>
    </xf>
    <xf numFmtId="0" fontId="83" fillId="0" borderId="1" xfId="762" applyFont="1" applyFill="1" applyBorder="1" applyAlignment="1">
      <alignment horizontal="right" vertical="center" wrapText="1" indent="1"/>
    </xf>
    <xf numFmtId="4" fontId="80" fillId="0" borderId="1" xfId="762" applyNumberFormat="1" applyFont="1" applyFill="1" applyBorder="1" applyAlignment="1">
      <alignment horizontal="right" vertical="center" wrapText="1" indent="1"/>
    </xf>
    <xf numFmtId="0" fontId="86" fillId="0" borderId="1" xfId="0" applyFont="1" applyFill="1" applyBorder="1" applyAlignment="1">
      <alignment horizontal="right" vertical="center" wrapText="1" indent="1"/>
    </xf>
    <xf numFmtId="0" fontId="80" fillId="0" borderId="0" xfId="0" applyFont="1" applyFill="1" applyBorder="1" applyAlignment="1">
      <alignment horizontal="right" vertical="center" wrapText="1" indent="1"/>
    </xf>
    <xf numFmtId="4" fontId="83" fillId="66" borderId="29" xfId="8" applyNumberFormat="1" applyFont="1" applyFill="1" applyBorder="1" applyAlignment="1">
      <alignment horizontal="right" vertical="center" wrapText="1" indent="1"/>
    </xf>
    <xf numFmtId="49" fontId="87" fillId="0" borderId="2" xfId="0" applyNumberFormat="1" applyFont="1" applyFill="1" applyBorder="1" applyAlignment="1">
      <alignment horizontal="center" vertical="center"/>
    </xf>
    <xf numFmtId="2" fontId="80" fillId="0" borderId="1" xfId="0" applyNumberFormat="1" applyFont="1" applyFill="1" applyBorder="1" applyAlignment="1">
      <alignment horizontal="right" vertical="center" wrapText="1" indent="1"/>
    </xf>
    <xf numFmtId="4" fontId="87" fillId="0" borderId="3" xfId="8" applyNumberFormat="1" applyFont="1" applyFill="1" applyBorder="1" applyAlignment="1">
      <alignment horizontal="right" vertical="center" wrapText="1" indent="1"/>
    </xf>
    <xf numFmtId="4" fontId="83" fillId="0" borderId="1" xfId="8" applyNumberFormat="1" applyFont="1" applyFill="1" applyBorder="1" applyAlignment="1">
      <alignment vertical="center" wrapText="1"/>
    </xf>
    <xf numFmtId="4" fontId="83" fillId="0" borderId="1" xfId="8" applyNumberFormat="1" applyFont="1" applyFill="1" applyBorder="1" applyAlignment="1">
      <alignment horizontal="center" vertical="center" wrapText="1"/>
    </xf>
    <xf numFmtId="0" fontId="83" fillId="66" borderId="1" xfId="0" applyFont="1" applyFill="1" applyBorder="1" applyAlignment="1">
      <alignment horizontal="center" vertical="center" wrapText="1"/>
    </xf>
    <xf numFmtId="0" fontId="96" fillId="0" borderId="3" xfId="8" applyFont="1" applyBorder="1" applyAlignment="1">
      <alignment horizontal="left" vertical="center" wrapText="1" indent="1"/>
    </xf>
    <xf numFmtId="0" fontId="80" fillId="0" borderId="2" xfId="0" applyNumberFormat="1" applyFont="1" applyFill="1" applyBorder="1" applyAlignment="1">
      <alignment horizontal="left" vertical="center" wrapText="1" indent="1"/>
    </xf>
    <xf numFmtId="4" fontId="80" fillId="0" borderId="3" xfId="8" applyNumberFormat="1" applyFont="1" applyFill="1" applyBorder="1" applyAlignment="1">
      <alignment horizontal="right" vertical="center" wrapText="1" indent="1"/>
    </xf>
    <xf numFmtId="49" fontId="80" fillId="0" borderId="1" xfId="0" applyNumberFormat="1" applyFont="1" applyFill="1" applyBorder="1" applyAlignment="1">
      <alignment horizontal="center" vertical="center" wrapText="1"/>
    </xf>
    <xf numFmtId="0" fontId="90" fillId="0" borderId="0" xfId="0" applyFont="1" applyBorder="1" applyAlignment="1">
      <alignment horizontal="left" indent="1"/>
    </xf>
    <xf numFmtId="0" fontId="87" fillId="0" borderId="0" xfId="0" applyFont="1" applyBorder="1" applyAlignment="1">
      <alignment horizontal="center"/>
    </xf>
    <xf numFmtId="0" fontId="87" fillId="0" borderId="1" xfId="0" applyFont="1" applyBorder="1" applyAlignment="1">
      <alignment horizontal="center" vertical="center" wrapText="1"/>
    </xf>
    <xf numFmtId="0" fontId="87" fillId="66" borderId="1" xfId="0" applyFont="1" applyFill="1" applyBorder="1" applyAlignment="1">
      <alignment horizontal="center"/>
    </xf>
    <xf numFmtId="4" fontId="82" fillId="0" borderId="1" xfId="8" applyNumberFormat="1" applyFont="1" applyFill="1" applyBorder="1" applyAlignment="1">
      <alignment vertical="center" wrapText="1"/>
    </xf>
    <xf numFmtId="4" fontId="109" fillId="0" borderId="1" xfId="0" applyNumberFormat="1" applyFont="1" applyBorder="1" applyAlignment="1">
      <alignment horizontal="center" vertical="center"/>
    </xf>
    <xf numFmtId="0" fontId="82" fillId="66" borderId="1" xfId="0" applyFont="1" applyFill="1" applyBorder="1" applyAlignment="1">
      <alignment horizontal="left" vertical="center" wrapText="1" indent="1"/>
    </xf>
    <xf numFmtId="49" fontId="83" fillId="0" borderId="1" xfId="9" applyNumberFormat="1" applyFont="1" applyFill="1" applyBorder="1" applyAlignment="1">
      <alignment horizontal="left" vertical="center" wrapText="1" indent="1"/>
    </xf>
    <xf numFmtId="3" fontId="105" fillId="65" borderId="1" xfId="0" applyNumberFormat="1" applyFont="1" applyFill="1" applyBorder="1" applyAlignment="1">
      <alignment horizontal="center" vertical="center" wrapText="1"/>
    </xf>
    <xf numFmtId="3" fontId="105" fillId="65" borderId="1" xfId="0" applyNumberFormat="1" applyFont="1" applyFill="1" applyBorder="1" applyAlignment="1">
      <alignment horizontal="center" vertical="center"/>
    </xf>
    <xf numFmtId="0" fontId="103" fillId="0" borderId="38" xfId="0" applyFont="1" applyBorder="1" applyAlignment="1">
      <alignment vertical="center" wrapText="1"/>
    </xf>
    <xf numFmtId="3" fontId="103" fillId="0" borderId="38" xfId="0" applyNumberFormat="1" applyFont="1" applyFill="1" applyBorder="1" applyAlignment="1">
      <alignment horizontal="center" vertical="center"/>
    </xf>
    <xf numFmtId="3" fontId="103" fillId="65" borderId="38" xfId="0" applyNumberFormat="1" applyFont="1" applyFill="1" applyBorder="1" applyAlignment="1">
      <alignment horizontal="center" vertical="center"/>
    </xf>
    <xf numFmtId="2" fontId="103" fillId="65" borderId="38" xfId="0" applyNumberFormat="1" applyFont="1" applyFill="1" applyBorder="1" applyAlignment="1">
      <alignment horizontal="center" vertical="center"/>
    </xf>
    <xf numFmtId="2" fontId="103" fillId="0" borderId="38" xfId="0" applyNumberFormat="1" applyFont="1" applyFill="1" applyBorder="1" applyAlignment="1">
      <alignment horizontal="center" vertical="center"/>
    </xf>
    <xf numFmtId="3" fontId="103" fillId="70" borderId="38" xfId="0" applyNumberFormat="1" applyFont="1" applyFill="1" applyBorder="1" applyAlignment="1">
      <alignment horizontal="center" vertical="center"/>
    </xf>
    <xf numFmtId="2" fontId="103" fillId="70" borderId="38" xfId="0" applyNumberFormat="1" applyFont="1" applyFill="1" applyBorder="1" applyAlignment="1">
      <alignment horizontal="center" vertical="center"/>
    </xf>
    <xf numFmtId="3" fontId="103" fillId="65" borderId="0" xfId="0" applyNumberFormat="1" applyFont="1" applyFill="1" applyBorder="1" applyAlignment="1">
      <alignment horizontal="center" vertical="center"/>
    </xf>
    <xf numFmtId="3" fontId="103" fillId="0" borderId="38" xfId="0" applyNumberFormat="1" applyFont="1" applyFill="1" applyBorder="1" applyAlignment="1">
      <alignment horizontal="center" vertical="center" wrapText="1"/>
    </xf>
    <xf numFmtId="0" fontId="0" fillId="65" borderId="0" xfId="0" applyFill="1"/>
    <xf numFmtId="0" fontId="102" fillId="0" borderId="0" xfId="0" applyFont="1" applyBorder="1" applyAlignment="1">
      <alignment vertical="center" wrapText="1"/>
    </xf>
    <xf numFmtId="0" fontId="102" fillId="72" borderId="3" xfId="0" applyFont="1" applyFill="1" applyBorder="1" applyAlignment="1">
      <alignment horizontal="center" vertical="center" wrapText="1"/>
    </xf>
    <xf numFmtId="3" fontId="106" fillId="79" borderId="31" xfId="0" applyNumberFormat="1" applyFont="1" applyFill="1" applyBorder="1" applyAlignment="1">
      <alignment horizontal="center" vertical="center" wrapText="1"/>
    </xf>
    <xf numFmtId="3" fontId="105" fillId="74" borderId="1" xfId="0" applyNumberFormat="1" applyFont="1" applyFill="1" applyBorder="1" applyAlignment="1">
      <alignment horizontal="center" vertical="center" wrapText="1"/>
    </xf>
    <xf numFmtId="0" fontId="105" fillId="0" borderId="1" xfId="0" applyFont="1" applyBorder="1" applyAlignment="1">
      <alignment vertical="center" wrapText="1"/>
    </xf>
    <xf numFmtId="0" fontId="103" fillId="0" borderId="38" xfId="0" applyFont="1" applyFill="1" applyBorder="1" applyAlignment="1">
      <alignment vertical="center" wrapText="1"/>
    </xf>
    <xf numFmtId="3" fontId="103" fillId="65" borderId="38" xfId="0" applyNumberFormat="1" applyFont="1" applyFill="1" applyBorder="1" applyAlignment="1">
      <alignment horizontal="center" vertical="center" wrapText="1"/>
    </xf>
    <xf numFmtId="3" fontId="103" fillId="70" borderId="38" xfId="0" applyNumberFormat="1" applyFont="1" applyFill="1" applyBorder="1" applyAlignment="1">
      <alignment horizontal="center" vertical="center" wrapText="1"/>
    </xf>
    <xf numFmtId="0" fontId="103" fillId="0" borderId="0" xfId="0" applyFont="1" applyFill="1" applyBorder="1" applyAlignment="1">
      <alignment vertical="center" wrapText="1"/>
    </xf>
    <xf numFmtId="3" fontId="103" fillId="65" borderId="0" xfId="0" applyNumberFormat="1" applyFont="1" applyFill="1" applyBorder="1" applyAlignment="1">
      <alignment horizontal="center" vertical="center" wrapText="1"/>
    </xf>
    <xf numFmtId="4" fontId="96" fillId="0" borderId="3" xfId="0" applyNumberFormat="1"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7" fillId="0" borderId="2" xfId="0" applyFont="1" applyFill="1" applyBorder="1" applyAlignment="1">
      <alignment horizontal="left" vertical="center" wrapText="1" indent="1"/>
    </xf>
    <xf numFmtId="0" fontId="81" fillId="0" borderId="0" xfId="0" applyFont="1" applyBorder="1"/>
    <xf numFmtId="0" fontId="80" fillId="0" borderId="0" xfId="0" applyFont="1" applyBorder="1" applyAlignment="1">
      <alignment wrapText="1"/>
    </xf>
    <xf numFmtId="0" fontId="83" fillId="0" borderId="2" xfId="0" applyFont="1" applyFill="1" applyBorder="1" applyAlignment="1">
      <alignment horizontal="left" vertical="center" wrapText="1" indent="1"/>
    </xf>
    <xf numFmtId="4" fontId="82" fillId="0" borderId="2" xfId="0" applyNumberFormat="1" applyFont="1" applyFill="1" applyBorder="1" applyAlignment="1">
      <alignment horizontal="right" vertical="center" wrapText="1" indent="1"/>
    </xf>
    <xf numFmtId="4" fontId="96" fillId="0" borderId="34" xfId="0" applyNumberFormat="1" applyFont="1" applyFill="1" applyBorder="1" applyAlignment="1" applyProtection="1">
      <alignment horizontal="left" vertical="center" wrapText="1" indent="1"/>
      <protection locked="0"/>
    </xf>
    <xf numFmtId="0" fontId="87" fillId="0" borderId="1" xfId="0" applyFont="1" applyFill="1" applyBorder="1" applyAlignment="1">
      <alignment horizontal="right" vertical="center" wrapText="1" indent="1"/>
    </xf>
    <xf numFmtId="4" fontId="87" fillId="0" borderId="1" xfId="0" applyNumberFormat="1" applyFont="1" applyFill="1" applyBorder="1" applyAlignment="1">
      <alignment horizontal="right" vertical="center" wrapText="1" indent="1"/>
    </xf>
    <xf numFmtId="4" fontId="80" fillId="0" borderId="1" xfId="0" applyNumberFormat="1" applyFont="1" applyFill="1" applyBorder="1" applyAlignment="1">
      <alignment horizontal="righ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0" fontId="83" fillId="0" borderId="0" xfId="8" applyFont="1" applyFill="1" applyBorder="1" applyAlignment="1">
      <alignment horizontal="left" vertical="center" wrapText="1" indent="1"/>
    </xf>
    <xf numFmtId="0" fontId="87" fillId="0" borderId="3" xfId="0" applyFont="1" applyBorder="1" applyAlignment="1">
      <alignment horizontal="left" vertical="center" wrapText="1" indent="1"/>
    </xf>
    <xf numFmtId="0" fontId="83" fillId="0" borderId="0" xfId="1" applyFont="1" applyBorder="1" applyAlignment="1" applyProtection="1">
      <alignment horizontal="left" vertical="center" wrapText="1" indent="1"/>
      <protection locked="0"/>
    </xf>
    <xf numFmtId="0" fontId="97" fillId="0" borderId="0" xfId="0" applyFont="1" applyBorder="1" applyAlignment="1">
      <alignment horizontal="left" vertical="center" wrapText="1" indent="1"/>
    </xf>
    <xf numFmtId="0" fontId="110" fillId="0" borderId="0" xfId="0" applyFont="1" applyBorder="1" applyAlignment="1">
      <alignment horizontal="right" vertical="center" wrapText="1"/>
    </xf>
    <xf numFmtId="0" fontId="96" fillId="0" borderId="33" xfId="0" applyFont="1" applyBorder="1" applyAlignment="1">
      <alignment horizontal="left" vertical="center" wrapText="1" indent="1"/>
    </xf>
    <xf numFmtId="9" fontId="83" fillId="0" borderId="0" xfId="3226" applyFont="1" applyFill="1" applyBorder="1" applyAlignment="1">
      <alignment horizontal="right" vertical="center" wrapText="1" indent="1"/>
    </xf>
    <xf numFmtId="4" fontId="80" fillId="0" borderId="0" xfId="0" applyNumberFormat="1" applyFont="1" applyBorder="1"/>
    <xf numFmtId="9" fontId="80" fillId="0" borderId="0" xfId="3226" applyFont="1" applyBorder="1" applyAlignment="1">
      <alignment horizontal="center" vertical="center"/>
    </xf>
    <xf numFmtId="9" fontId="82" fillId="0" borderId="0" xfId="3226" applyFont="1" applyFill="1" applyBorder="1" applyAlignment="1">
      <alignment horizontal="right" vertical="center" wrapText="1" indent="1"/>
    </xf>
    <xf numFmtId="4" fontId="84" fillId="0" borderId="0" xfId="0" applyNumberFormat="1" applyFont="1" applyBorder="1" applyAlignment="1">
      <alignment horizontal="center" vertical="center" wrapText="1"/>
    </xf>
    <xf numFmtId="4" fontId="82" fillId="0" borderId="0" xfId="8" applyNumberFormat="1" applyFont="1" applyFill="1" applyBorder="1" applyAlignment="1">
      <alignment horizontal="center" vertical="center" wrapText="1"/>
    </xf>
    <xf numFmtId="4" fontId="87" fillId="0" borderId="1" xfId="762" applyNumberFormat="1" applyFont="1" applyFill="1" applyBorder="1" applyAlignment="1">
      <alignment vertical="center" wrapText="1"/>
    </xf>
    <xf numFmtId="0" fontId="86" fillId="0" borderId="0" xfId="0" applyFont="1" applyFill="1" applyBorder="1"/>
    <xf numFmtId="2" fontId="80" fillId="0" borderId="0" xfId="3226" applyNumberFormat="1" applyFont="1" applyFill="1" applyBorder="1"/>
    <xf numFmtId="49" fontId="80" fillId="66" borderId="1" xfId="0" applyNumberFormat="1" applyFont="1" applyFill="1" applyBorder="1" applyAlignment="1" applyProtection="1">
      <alignment horizontal="center" vertical="center"/>
      <protection locked="0"/>
    </xf>
    <xf numFmtId="0" fontId="97" fillId="66" borderId="1" xfId="0" applyFont="1" applyFill="1" applyBorder="1" applyAlignment="1">
      <alignment horizontal="left" vertical="center" wrapText="1" indent="1"/>
    </xf>
    <xf numFmtId="0" fontId="80" fillId="0" borderId="0" xfId="0" applyFont="1" applyFill="1" applyBorder="1" applyAlignment="1">
      <alignment horizontal="left" vertical="center" wrapText="1" indent="1"/>
    </xf>
    <xf numFmtId="4" fontId="111" fillId="0" borderId="0" xfId="0" applyNumberFormat="1" applyFont="1" applyFill="1" applyBorder="1" applyAlignment="1">
      <alignment horizontal="right" vertical="center" wrapText="1"/>
    </xf>
    <xf numFmtId="9" fontId="80" fillId="0" borderId="0" xfId="3226" applyFont="1" applyFill="1" applyBorder="1"/>
    <xf numFmtId="0" fontId="80" fillId="0" borderId="1" xfId="0" applyFont="1" applyFill="1" applyBorder="1" applyAlignment="1">
      <alignment vertical="top" wrapText="1"/>
    </xf>
    <xf numFmtId="49" fontId="88" fillId="0" borderId="3" xfId="0" applyNumberFormat="1" applyFont="1" applyFill="1" applyBorder="1" applyAlignment="1" applyProtection="1">
      <alignment horizontal="left" vertical="center"/>
      <protection locked="0"/>
    </xf>
    <xf numFmtId="4" fontId="87" fillId="66" borderId="1" xfId="3226" applyNumberFormat="1" applyFont="1" applyFill="1" applyBorder="1" applyAlignment="1" applyProtection="1">
      <alignment horizontal="right" vertical="center" indent="1"/>
      <protection locked="0"/>
    </xf>
    <xf numFmtId="4" fontId="80" fillId="66" borderId="1" xfId="3226" applyNumberFormat="1" applyFont="1" applyFill="1" applyBorder="1" applyAlignment="1" applyProtection="1">
      <alignment horizontal="right" vertical="center" indent="1"/>
      <protection locked="0"/>
    </xf>
    <xf numFmtId="4" fontId="83" fillId="66" borderId="3" xfId="0" applyNumberFormat="1" applyFont="1" applyFill="1" applyBorder="1" applyAlignment="1" applyProtection="1">
      <alignment horizontal="left" vertical="center" wrapText="1" indent="1"/>
      <protection locked="0"/>
    </xf>
    <xf numFmtId="49" fontId="80" fillId="71" borderId="1" xfId="0" applyNumberFormat="1" applyFont="1" applyFill="1" applyBorder="1" applyAlignment="1" applyProtection="1">
      <alignment horizontal="center" vertical="center"/>
      <protection locked="0"/>
    </xf>
    <xf numFmtId="164" fontId="82" fillId="0" borderId="1" xfId="3225" applyFont="1" applyFill="1" applyBorder="1" applyAlignment="1">
      <alignment horizontal="right" vertical="center" wrapText="1" indent="1"/>
    </xf>
    <xf numFmtId="0" fontId="83" fillId="0" borderId="2" xfId="0" applyFont="1" applyFill="1" applyBorder="1" applyAlignment="1">
      <alignment horizontal="center" vertical="center" wrapText="1"/>
    </xf>
    <xf numFmtId="4" fontId="80" fillId="0" borderId="0" xfId="0" applyNumberFormat="1" applyFont="1" applyFill="1" applyBorder="1"/>
    <xf numFmtId="0" fontId="80" fillId="0" borderId="1" xfId="0" applyFont="1" applyBorder="1" applyAlignment="1">
      <alignment horizontal="left" vertical="center" indent="2"/>
    </xf>
    <xf numFmtId="49" fontId="83" fillId="0" borderId="2" xfId="0" applyNumberFormat="1" applyFont="1" applyFill="1" applyBorder="1" applyAlignment="1">
      <alignment horizontal="center" vertical="center" wrapTex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7" fillId="0" borderId="1" xfId="0" applyFont="1" applyFill="1" applyBorder="1" applyAlignment="1">
      <alignment horizontal="center" vertical="center" wrapText="1"/>
    </xf>
    <xf numFmtId="0" fontId="87" fillId="0" borderId="3" xfId="0" applyFont="1" applyBorder="1" applyAlignment="1">
      <alignment horizontal="center" vertical="center" wrapText="1"/>
    </xf>
    <xf numFmtId="0" fontId="80" fillId="0" borderId="1"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wrapText="1"/>
    </xf>
    <xf numFmtId="0" fontId="87" fillId="0" borderId="2" xfId="0" applyFont="1" applyBorder="1" applyAlignment="1">
      <alignment horizontal="center" vertical="center" wrapText="1"/>
    </xf>
    <xf numFmtId="0" fontId="80" fillId="0" borderId="2" xfId="0" applyFont="1" applyFill="1" applyBorder="1" applyAlignment="1">
      <alignment horizontal="center" vertical="center" wrapText="1"/>
    </xf>
    <xf numFmtId="0" fontId="80" fillId="0" borderId="33" xfId="0" applyFont="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49" fontId="80" fillId="0" borderId="29" xfId="0" applyNumberFormat="1" applyFont="1" applyFill="1" applyBorder="1" applyAlignment="1">
      <alignment horizontal="left" vertical="center" wrapText="1" indent="1"/>
    </xf>
    <xf numFmtId="4" fontId="87" fillId="0" borderId="2" xfId="0" applyNumberFormat="1" applyFont="1" applyFill="1" applyBorder="1" applyAlignment="1">
      <alignment horizontal="right" vertical="center" wrapText="1" indent="1"/>
    </xf>
    <xf numFmtId="4" fontId="80" fillId="0" borderId="2" xfId="0" applyNumberFormat="1" applyFont="1" applyFill="1" applyBorder="1" applyAlignment="1">
      <alignment horizontal="right" vertical="center" wrapText="1" indent="1"/>
    </xf>
    <xf numFmtId="4" fontId="97" fillId="0" borderId="33" xfId="0" applyNumberFormat="1" applyFont="1" applyFill="1" applyBorder="1" applyAlignment="1">
      <alignment horizontal="left" vertical="center" wrapText="1" indent="1"/>
    </xf>
    <xf numFmtId="0" fontId="80" fillId="66" borderId="28" xfId="0" applyFont="1" applyFill="1" applyBorder="1" applyAlignment="1">
      <alignment horizontal="center" vertical="center" wrapText="1"/>
    </xf>
    <xf numFmtId="0" fontId="87" fillId="66" borderId="28" xfId="0" applyFont="1" applyFill="1" applyBorder="1" applyAlignment="1">
      <alignment horizontal="center"/>
    </xf>
    <xf numFmtId="0" fontId="80" fillId="66" borderId="28" xfId="0" applyFont="1" applyFill="1" applyBorder="1" applyAlignment="1">
      <alignment horizontal="center"/>
    </xf>
    <xf numFmtId="0" fontId="80" fillId="66" borderId="28" xfId="0" applyFont="1" applyFill="1" applyBorder="1" applyAlignment="1">
      <alignment horizontal="left" vertical="center" wrapText="1" indent="1"/>
    </xf>
    <xf numFmtId="0" fontId="87" fillId="0" borderId="36" xfId="0" applyFont="1" applyFill="1" applyBorder="1" applyAlignment="1">
      <alignment horizontal="center"/>
    </xf>
    <xf numFmtId="0" fontId="80" fillId="0" borderId="36" xfId="0" applyFont="1" applyFill="1" applyBorder="1" applyAlignment="1">
      <alignment horizontal="center"/>
    </xf>
    <xf numFmtId="0" fontId="82" fillId="0" borderId="36" xfId="9" applyFont="1" applyFill="1" applyBorder="1" applyAlignment="1">
      <alignment horizontal="center" vertical="center" wrapText="1"/>
    </xf>
    <xf numFmtId="4" fontId="82" fillId="0" borderId="36" xfId="8" applyNumberFormat="1" applyFont="1" applyFill="1" applyBorder="1" applyAlignment="1">
      <alignment horizontal="center" vertical="center" wrapText="1"/>
    </xf>
    <xf numFmtId="0" fontId="80" fillId="0" borderId="41" xfId="0" applyFont="1" applyFill="1" applyBorder="1" applyAlignment="1">
      <alignment horizontal="center" vertical="center" wrapText="1"/>
    </xf>
    <xf numFmtId="0" fontId="87" fillId="0" borderId="41" xfId="0" applyFont="1" applyFill="1" applyBorder="1" applyAlignment="1">
      <alignment horizontal="center" vertical="center" wrapText="1"/>
    </xf>
    <xf numFmtId="4" fontId="87" fillId="0" borderId="41" xfId="0" applyNumberFormat="1" applyFont="1" applyFill="1" applyBorder="1" applyAlignment="1">
      <alignment horizontal="right" vertical="center" wrapText="1" indent="1"/>
    </xf>
    <xf numFmtId="4" fontId="83" fillId="0" borderId="41" xfId="8" applyNumberFormat="1" applyFont="1" applyFill="1" applyBorder="1" applyAlignment="1">
      <alignment horizontal="right" vertical="center" wrapText="1" indent="1"/>
    </xf>
    <xf numFmtId="4" fontId="80" fillId="0" borderId="41" xfId="0" applyNumberFormat="1" applyFont="1" applyFill="1" applyBorder="1" applyAlignment="1">
      <alignment horizontal="right" vertical="center" wrapText="1" indent="1"/>
    </xf>
    <xf numFmtId="49" fontId="83" fillId="0" borderId="34" xfId="9" applyNumberFormat="1" applyFont="1" applyFill="1" applyBorder="1" applyAlignment="1">
      <alignment horizontal="center" vertical="center"/>
    </xf>
    <xf numFmtId="0" fontId="80" fillId="0" borderId="31" xfId="0" applyFont="1" applyBorder="1" applyAlignment="1">
      <alignment horizontal="center" vertical="center" wrapText="1"/>
    </xf>
    <xf numFmtId="4" fontId="82" fillId="0" borderId="34" xfId="8" applyNumberFormat="1" applyFont="1" applyFill="1" applyBorder="1" applyAlignment="1">
      <alignment horizontal="right" vertical="center" wrapText="1" indent="1"/>
    </xf>
    <xf numFmtId="4" fontId="83" fillId="0" borderId="34" xfId="8" applyNumberFormat="1" applyFont="1" applyFill="1" applyBorder="1" applyAlignment="1">
      <alignment horizontal="right" vertical="center" wrapText="1" indent="1"/>
    </xf>
    <xf numFmtId="0" fontId="86" fillId="0" borderId="34" xfId="0" applyFont="1" applyBorder="1" applyAlignment="1">
      <alignment horizontal="left" vertical="center" wrapText="1" indent="1"/>
    </xf>
    <xf numFmtId="49" fontId="80" fillId="0" borderId="31" xfId="0" applyNumberFormat="1" applyFont="1" applyFill="1" applyBorder="1" applyAlignment="1">
      <alignment horizontal="center" vertical="center"/>
    </xf>
    <xf numFmtId="0" fontId="83" fillId="0" borderId="31" xfId="0" applyFont="1" applyFill="1" applyBorder="1" applyAlignment="1">
      <alignment horizontal="left" vertical="center" wrapText="1" indent="1"/>
    </xf>
    <xf numFmtId="0" fontId="83" fillId="0" borderId="31" xfId="0" applyFont="1" applyBorder="1" applyAlignment="1">
      <alignment horizontal="center" vertical="center" wrapText="1"/>
    </xf>
    <xf numFmtId="0" fontId="80" fillId="0" borderId="34" xfId="0" applyFont="1" applyBorder="1" applyAlignment="1">
      <alignment horizontal="left" vertical="center" wrapText="1" indent="1"/>
    </xf>
    <xf numFmtId="0" fontId="97" fillId="0" borderId="2" xfId="0" applyFont="1" applyBorder="1" applyAlignment="1">
      <alignment horizontal="left" vertical="center" wrapText="1" indent="1"/>
    </xf>
    <xf numFmtId="0" fontId="83" fillId="0" borderId="2" xfId="0" applyFont="1" applyBorder="1" applyAlignment="1">
      <alignment horizontal="left" vertical="center" wrapText="1" indent="1"/>
    </xf>
    <xf numFmtId="0" fontId="83" fillId="0" borderId="2" xfId="0" applyFont="1" applyBorder="1" applyAlignment="1">
      <alignment horizontal="center" vertical="center" wrapText="1"/>
    </xf>
    <xf numFmtId="4" fontId="82" fillId="0" borderId="2" xfId="8" applyNumberFormat="1" applyFont="1" applyFill="1" applyBorder="1" applyAlignment="1">
      <alignment horizontal="right" vertical="center" wrapText="1" indent="1"/>
    </xf>
    <xf numFmtId="4" fontId="80" fillId="0" borderId="33" xfId="8" applyNumberFormat="1" applyFont="1" applyFill="1" applyBorder="1" applyAlignment="1">
      <alignment horizontal="right" vertical="center" wrapText="1" indent="1"/>
    </xf>
    <xf numFmtId="4" fontId="83" fillId="0" borderId="2" xfId="0" applyNumberFormat="1" applyFont="1" applyFill="1" applyBorder="1" applyAlignment="1">
      <alignment horizontal="right" vertical="center" wrapText="1" indent="1"/>
    </xf>
    <xf numFmtId="49" fontId="97" fillId="66" borderId="31" xfId="0" applyNumberFormat="1" applyFont="1" applyFill="1" applyBorder="1" applyAlignment="1">
      <alignment horizontal="center" vertical="center" wrapText="1"/>
    </xf>
    <xf numFmtId="0" fontId="82" fillId="66" borderId="31" xfId="8" applyFont="1" applyFill="1" applyBorder="1" applyAlignment="1">
      <alignment horizontal="left" vertical="center" wrapText="1" indent="1"/>
    </xf>
    <xf numFmtId="0" fontId="83" fillId="66" borderId="34" xfId="8" applyFont="1" applyFill="1" applyBorder="1" applyAlignment="1">
      <alignment horizontal="left" vertical="center" wrapText="1" indent="1"/>
    </xf>
    <xf numFmtId="0" fontId="83" fillId="66" borderId="31" xfId="8" applyFont="1" applyFill="1" applyBorder="1" applyAlignment="1">
      <alignment vertical="center" wrapText="1"/>
    </xf>
    <xf numFmtId="0" fontId="82" fillId="66" borderId="31" xfId="8" applyFont="1" applyFill="1" applyBorder="1" applyAlignment="1">
      <alignment vertical="center" wrapText="1"/>
    </xf>
    <xf numFmtId="0" fontId="96" fillId="66" borderId="34" xfId="8" applyFont="1" applyFill="1" applyBorder="1" applyAlignment="1">
      <alignment horizontal="left" vertical="center" wrapText="1" indent="1"/>
    </xf>
    <xf numFmtId="49" fontId="83" fillId="71" borderId="33" xfId="9" applyNumberFormat="1" applyFont="1" applyFill="1" applyBorder="1" applyAlignment="1">
      <alignment horizontal="center" vertical="center"/>
    </xf>
    <xf numFmtId="49" fontId="83" fillId="0" borderId="31" xfId="9" applyNumberFormat="1" applyFont="1" applyFill="1" applyBorder="1" applyAlignment="1">
      <alignment horizontal="center" vertical="center" wrapText="1"/>
    </xf>
    <xf numFmtId="0" fontId="80" fillId="0" borderId="31" xfId="1" applyFont="1" applyFill="1" applyBorder="1" applyAlignment="1">
      <alignment horizontal="left" vertical="center" wrapText="1" indent="1"/>
    </xf>
    <xf numFmtId="0" fontId="83" fillId="0" borderId="31" xfId="8" applyFont="1" applyFill="1" applyBorder="1" applyAlignment="1">
      <alignment horizontal="center" vertical="center" wrapText="1"/>
    </xf>
    <xf numFmtId="4" fontId="87" fillId="0" borderId="31" xfId="3226" applyNumberFormat="1" applyFont="1" applyFill="1" applyBorder="1" applyAlignment="1" applyProtection="1">
      <alignment horizontal="right" vertical="center" indent="1"/>
      <protection locked="0"/>
    </xf>
    <xf numFmtId="4" fontId="80" fillId="0" borderId="31" xfId="3226" applyNumberFormat="1" applyFont="1" applyFill="1" applyBorder="1" applyAlignment="1" applyProtection="1">
      <alignment horizontal="right" vertical="center" indent="1"/>
      <protection locked="0"/>
    </xf>
    <xf numFmtId="49" fontId="83" fillId="0" borderId="2" xfId="9" applyNumberFormat="1" applyFont="1" applyFill="1" applyBorder="1" applyAlignment="1">
      <alignment horizontal="center" vertical="center" wrapText="1"/>
    </xf>
    <xf numFmtId="0" fontId="83" fillId="0" borderId="2" xfId="0" applyFont="1" applyFill="1" applyBorder="1" applyAlignment="1">
      <alignment horizontal="left" wrapText="1" indent="1"/>
    </xf>
    <xf numFmtId="4" fontId="83" fillId="0" borderId="33" xfId="0" applyNumberFormat="1" applyFont="1" applyFill="1" applyBorder="1" applyAlignment="1" applyProtection="1">
      <alignment horizontal="left" vertical="center" wrapText="1" indent="1"/>
      <protection locked="0"/>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8"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 fontId="82" fillId="0" borderId="33" xfId="8" applyNumberFormat="1" applyFont="1" applyFill="1" applyBorder="1" applyAlignment="1">
      <alignment horizontal="center" vertical="center" wrapText="1"/>
    </xf>
    <xf numFmtId="49" fontId="80" fillId="0" borderId="31" xfId="0" applyNumberFormat="1" applyFont="1" applyFill="1" applyBorder="1" applyAlignment="1" applyProtection="1">
      <alignment horizontal="center" vertical="center"/>
      <protection locked="0"/>
    </xf>
    <xf numFmtId="0" fontId="97" fillId="0" borderId="31" xfId="0" applyFont="1" applyBorder="1" applyAlignment="1">
      <alignment horizontal="center" vertical="center" wrapText="1"/>
    </xf>
    <xf numFmtId="4" fontId="96" fillId="0" borderId="34" xfId="0" applyNumberFormat="1" applyFont="1" applyBorder="1" applyAlignment="1">
      <alignment horizontal="left" vertical="center" wrapText="1" indent="1"/>
    </xf>
    <xf numFmtId="0" fontId="95" fillId="69" borderId="27" xfId="9" applyFont="1" applyFill="1" applyBorder="1" applyAlignment="1">
      <alignment vertical="center" wrapText="1"/>
    </xf>
    <xf numFmtId="4" fontId="97" fillId="0" borderId="41" xfId="0" applyNumberFormat="1" applyFont="1" applyFill="1" applyBorder="1" applyAlignment="1">
      <alignment horizontal="left" vertical="center" wrapText="1" indent="1"/>
    </xf>
    <xf numFmtId="0" fontId="94" fillId="0" borderId="3" xfId="0" applyFont="1" applyFill="1" applyBorder="1" applyAlignment="1">
      <alignment wrapText="1"/>
    </xf>
    <xf numFmtId="49" fontId="88" fillId="66" borderId="34" xfId="0" applyNumberFormat="1" applyFont="1" applyFill="1" applyBorder="1" applyAlignment="1" applyProtection="1">
      <alignment horizontal="left" vertical="center"/>
      <protection locked="0"/>
    </xf>
    <xf numFmtId="0" fontId="96" fillId="0" borderId="3" xfId="0" applyFont="1" applyFill="1" applyBorder="1" applyAlignment="1">
      <alignment horizontal="left" vertical="center" wrapText="1"/>
    </xf>
    <xf numFmtId="0" fontId="80" fillId="0" borderId="36" xfId="0" applyFont="1" applyFill="1" applyBorder="1" applyAlignment="1">
      <alignment horizontal="left" vertical="center" wrapText="1" indent="1"/>
    </xf>
    <xf numFmtId="0" fontId="80" fillId="0" borderId="0" xfId="0" applyFont="1" applyFill="1" applyBorder="1" applyAlignment="1">
      <alignment vertical="center" wrapText="1"/>
    </xf>
    <xf numFmtId="49" fontId="114" fillId="0" borderId="1" xfId="9" applyNumberFormat="1" applyFont="1" applyFill="1" applyBorder="1" applyAlignment="1">
      <alignment horizontal="center" vertical="center" wrapText="1"/>
    </xf>
    <xf numFmtId="0" fontId="114" fillId="0" borderId="1" xfId="8" applyFont="1" applyFill="1" applyBorder="1" applyAlignment="1">
      <alignment horizontal="center" vertical="center" wrapText="1"/>
    </xf>
    <xf numFmtId="4" fontId="115" fillId="0" borderId="1" xfId="762" applyNumberFormat="1" applyFont="1" applyFill="1" applyBorder="1" applyAlignment="1">
      <alignment horizontal="right" vertical="center" wrapText="1" indent="1"/>
    </xf>
    <xf numFmtId="4" fontId="114" fillId="0" borderId="1" xfId="762" applyNumberFormat="1" applyFont="1" applyFill="1" applyBorder="1" applyAlignment="1">
      <alignment horizontal="right" vertical="center" wrapText="1" indent="1"/>
    </xf>
    <xf numFmtId="4" fontId="96" fillId="0" borderId="0" xfId="0" applyNumberFormat="1" applyFont="1" applyBorder="1" applyAlignment="1">
      <alignment horizontal="left" vertical="center" wrapText="1" indent="1"/>
    </xf>
    <xf numFmtId="0" fontId="80" fillId="65" borderId="0" xfId="0" applyFont="1" applyFill="1" applyBorder="1"/>
    <xf numFmtId="1" fontId="80" fillId="0" borderId="0" xfId="3226" applyNumberFormat="1" applyFont="1" applyFill="1" applyBorder="1"/>
    <xf numFmtId="4" fontId="83" fillId="66" borderId="3" xfId="0" applyNumberFormat="1" applyFont="1" applyFill="1" applyBorder="1" applyAlignment="1">
      <alignment horizontal="right" vertical="center" wrapText="1" indent="1"/>
    </xf>
    <xf numFmtId="0" fontId="96" fillId="0" borderId="3" xfId="0" applyFont="1" applyFill="1" applyBorder="1" applyAlignment="1">
      <alignment horizontal="left" vertical="top" wrapText="1" indent="1"/>
    </xf>
    <xf numFmtId="0" fontId="90" fillId="0" borderId="0" xfId="0" applyFont="1" applyBorder="1" applyAlignment="1">
      <alignment horizontal="left" indent="1"/>
    </xf>
    <xf numFmtId="4" fontId="83" fillId="0" borderId="3" xfId="0" applyNumberFormat="1" applyFont="1" applyFill="1" applyBorder="1" applyAlignment="1">
      <alignment horizontal="right" vertical="center" wrapText="1" indent="1"/>
    </xf>
    <xf numFmtId="0" fontId="80" fillId="0" borderId="31" xfId="0" applyFont="1" applyFill="1" applyBorder="1" applyAlignment="1">
      <alignment horizontal="left" vertical="center" wrapText="1" indent="1"/>
    </xf>
    <xf numFmtId="0" fontId="118" fillId="82" borderId="0" xfId="0" applyFont="1" applyFill="1" applyBorder="1" applyAlignment="1">
      <alignment horizontal="center" vertical="center"/>
    </xf>
    <xf numFmtId="0" fontId="118" fillId="65" borderId="0" xfId="0" applyFont="1" applyFill="1" applyBorder="1" applyAlignment="1">
      <alignment horizontal="center" vertical="center" wrapText="1"/>
    </xf>
    <xf numFmtId="0" fontId="118" fillId="74" borderId="0" xfId="0" applyFont="1" applyFill="1" applyBorder="1" applyAlignment="1">
      <alignment horizontal="center" vertical="center"/>
    </xf>
    <xf numFmtId="0" fontId="80" fillId="83" borderId="0" xfId="0" applyFont="1" applyFill="1" applyBorder="1"/>
    <xf numFmtId="49" fontId="82" fillId="0" borderId="1" xfId="9" applyNumberFormat="1" applyFont="1" applyFill="1" applyBorder="1" applyAlignment="1">
      <alignment horizontal="center" vertical="center" wrapText="1"/>
    </xf>
    <xf numFmtId="0" fontId="82" fillId="0" borderId="1" xfId="8" applyFont="1" applyFill="1" applyBorder="1" applyAlignment="1">
      <alignment horizontal="left" vertical="center" wrapText="1" indent="1"/>
    </xf>
    <xf numFmtId="0" fontId="82" fillId="0" borderId="1" xfId="762" applyFont="1" applyFill="1" applyBorder="1" applyAlignment="1">
      <alignment horizontal="right" vertical="center" wrapText="1" indent="1"/>
    </xf>
    <xf numFmtId="0" fontId="96" fillId="0" borderId="3" xfId="0" quotePrefix="1" applyFont="1" applyFill="1" applyBorder="1" applyAlignment="1">
      <alignment horizontal="left" vertical="center" wrapText="1" indent="1"/>
    </xf>
    <xf numFmtId="0" fontId="83" fillId="0" borderId="3" xfId="8" applyFont="1" applyFill="1" applyBorder="1" applyAlignment="1">
      <alignment horizontal="left" vertical="center" wrapText="1" indent="1"/>
    </xf>
    <xf numFmtId="0" fontId="83" fillId="0" borderId="1" xfId="8" applyFont="1" applyFill="1" applyBorder="1" applyAlignment="1">
      <alignment horizontal="center" wrapText="1"/>
    </xf>
    <xf numFmtId="0" fontId="82" fillId="0" borderId="1" xfId="8" applyFont="1" applyFill="1" applyBorder="1" applyAlignment="1">
      <alignment wrapText="1"/>
    </xf>
    <xf numFmtId="0" fontId="83" fillId="0" borderId="1" xfId="8" applyFont="1" applyFill="1" applyBorder="1" applyAlignment="1">
      <alignment wrapText="1"/>
    </xf>
    <xf numFmtId="4" fontId="82" fillId="0" borderId="3" xfId="0" applyNumberFormat="1" applyFont="1" applyFill="1" applyBorder="1" applyAlignment="1">
      <alignment horizontal="left" vertical="center" wrapText="1" indent="1"/>
    </xf>
    <xf numFmtId="0" fontId="83" fillId="0" borderId="1" xfId="8" applyFont="1" applyFill="1" applyBorder="1" applyAlignment="1">
      <alignment horizontal="left" wrapText="1" indent="1"/>
    </xf>
    <xf numFmtId="0" fontId="80" fillId="0" borderId="27" xfId="0" applyFont="1" applyFill="1" applyBorder="1" applyAlignment="1">
      <alignment horizontal="center" vertical="center" wrapText="1"/>
    </xf>
    <xf numFmtId="0" fontId="83" fillId="0" borderId="2" xfId="8" applyFont="1" applyFill="1" applyBorder="1" applyAlignment="1">
      <alignment horizontal="left" wrapText="1" indent="1"/>
    </xf>
    <xf numFmtId="0" fontId="83" fillId="0" borderId="2" xfId="8" applyFont="1" applyFill="1" applyBorder="1" applyAlignment="1">
      <alignment horizontal="left" vertical="center" wrapText="1" indent="1"/>
    </xf>
    <xf numFmtId="4" fontId="96" fillId="0" borderId="0" xfId="0" applyNumberFormat="1" applyFont="1" applyFill="1" applyBorder="1" applyAlignment="1">
      <alignment horizontal="left" vertical="center" wrapText="1" indent="1"/>
    </xf>
    <xf numFmtId="0" fontId="80" fillId="82" borderId="0" xfId="0" applyFont="1" applyFill="1" applyBorder="1"/>
    <xf numFmtId="0" fontId="80" fillId="75" borderId="0" xfId="0" applyFont="1" applyFill="1" applyBorder="1"/>
    <xf numFmtId="4" fontId="83" fillId="84" borderId="3" xfId="8" applyNumberFormat="1" applyFont="1" applyFill="1" applyBorder="1" applyAlignment="1">
      <alignment horizontal="right" vertical="center" wrapText="1" indent="1"/>
    </xf>
    <xf numFmtId="0" fontId="83" fillId="0" borderId="2" xfId="0" applyFont="1" applyBorder="1" applyAlignment="1">
      <alignment horizontal="left" vertical="center" wrapText="1" indent="2"/>
    </xf>
    <xf numFmtId="4" fontId="83" fillId="0" borderId="2" xfId="8" applyNumberFormat="1" applyFont="1" applyFill="1" applyBorder="1" applyAlignment="1">
      <alignment horizontal="right" vertical="center" wrapText="1" indent="1"/>
    </xf>
    <xf numFmtId="49" fontId="87" fillId="83" borderId="1" xfId="0" applyNumberFormat="1" applyFont="1" applyFill="1" applyBorder="1" applyAlignment="1">
      <alignment horizontal="center" vertical="center"/>
    </xf>
    <xf numFmtId="4" fontId="82" fillId="66" borderId="1" xfId="8" applyNumberFormat="1" applyFont="1" applyFill="1" applyBorder="1" applyAlignment="1">
      <alignment horizontal="center" vertical="center" wrapText="1"/>
    </xf>
    <xf numFmtId="4" fontId="83" fillId="66" borderId="1" xfId="8" applyNumberFormat="1" applyFont="1" applyFill="1" applyBorder="1" applyAlignment="1">
      <alignment horizontal="center" vertical="center" wrapText="1"/>
    </xf>
    <xf numFmtId="0" fontId="80" fillId="66" borderId="1" xfId="0" quotePrefix="1" applyFont="1" applyFill="1" applyBorder="1" applyAlignment="1">
      <alignment horizontal="left" vertical="center" wrapText="1" indent="1"/>
    </xf>
    <xf numFmtId="4" fontId="82" fillId="66" borderId="1" xfId="8" applyNumberFormat="1" applyFont="1" applyFill="1" applyBorder="1" applyAlignment="1">
      <alignment horizontal="right" vertical="center" wrapText="1" indent="1"/>
    </xf>
    <xf numFmtId="4" fontId="83" fillId="66" borderId="1" xfId="8" applyNumberFormat="1" applyFont="1" applyFill="1" applyBorder="1" applyAlignment="1">
      <alignment horizontal="right" vertical="center" wrapText="1" indent="1"/>
    </xf>
    <xf numFmtId="0" fontId="83" fillId="0" borderId="1" xfId="8" applyFont="1" applyFill="1" applyBorder="1" applyAlignment="1">
      <alignment vertical="center" wrapText="1"/>
    </xf>
    <xf numFmtId="0" fontId="119" fillId="0" borderId="1" xfId="0" applyNumberFormat="1" applyFont="1" applyBorder="1" applyAlignment="1">
      <alignment vertical="center" wrapText="1"/>
    </xf>
    <xf numFmtId="0" fontId="119" fillId="0" borderId="1" xfId="0" applyFont="1" applyBorder="1" applyAlignment="1">
      <alignment horizontal="center" vertical="center" wrapText="1"/>
    </xf>
    <xf numFmtId="0" fontId="88" fillId="66" borderId="2" xfId="0" applyFont="1" applyFill="1" applyBorder="1" applyAlignment="1">
      <alignment horizontal="left" vertical="center" wrapText="1" indent="1"/>
    </xf>
    <xf numFmtId="0" fontId="87" fillId="0" borderId="52"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54" xfId="0" applyFont="1" applyBorder="1" applyAlignment="1">
      <alignment horizontal="center" vertical="center" wrapText="1"/>
    </xf>
    <xf numFmtId="0" fontId="80" fillId="0" borderId="55" xfId="0" applyFont="1" applyBorder="1" applyAlignment="1">
      <alignment horizontal="center" vertical="center" wrapText="1"/>
    </xf>
    <xf numFmtId="49" fontId="83" fillId="0" borderId="56" xfId="9" applyNumberFormat="1" applyFont="1" applyFill="1" applyBorder="1" applyAlignment="1">
      <alignment horizontal="center" vertical="center"/>
    </xf>
    <xf numFmtId="4" fontId="96" fillId="0" borderId="47" xfId="0" applyNumberFormat="1" applyFont="1" applyBorder="1" applyAlignment="1">
      <alignment horizontal="left" vertical="center" wrapText="1" indent="1"/>
    </xf>
    <xf numFmtId="49" fontId="83" fillId="0" borderId="56" xfId="9" applyNumberFormat="1" applyFont="1" applyFill="1" applyBorder="1" applyAlignment="1">
      <alignment horizontal="center" vertical="center" wrapText="1"/>
    </xf>
    <xf numFmtId="0" fontId="80" fillId="0" borderId="47" xfId="0" applyFont="1" applyBorder="1" applyAlignment="1">
      <alignment horizontal="left" vertical="center" wrapText="1" indent="1"/>
    </xf>
    <xf numFmtId="0" fontId="96" fillId="0" borderId="47" xfId="0" applyFont="1" applyFill="1" applyBorder="1" applyAlignment="1">
      <alignment horizontal="left" vertical="center" wrapText="1" indent="1"/>
    </xf>
    <xf numFmtId="49" fontId="87" fillId="66" borderId="55" xfId="0" applyNumberFormat="1" applyFont="1" applyFill="1" applyBorder="1" applyAlignment="1">
      <alignment horizontal="center" vertical="center"/>
    </xf>
    <xf numFmtId="0" fontId="96" fillId="66" borderId="48" xfId="0" applyFont="1" applyFill="1" applyBorder="1" applyAlignment="1">
      <alignment horizontal="left" vertical="center" wrapText="1" indent="1"/>
    </xf>
    <xf numFmtId="49" fontId="80" fillId="0" borderId="55" xfId="0" applyNumberFormat="1" applyFont="1" applyFill="1" applyBorder="1" applyAlignment="1">
      <alignment horizontal="center" vertical="center"/>
    </xf>
    <xf numFmtId="0" fontId="96" fillId="0" borderId="47" xfId="0" applyFont="1" applyBorder="1" applyAlignment="1">
      <alignment horizontal="left" vertical="center" wrapText="1" indent="1"/>
    </xf>
    <xf numFmtId="49" fontId="80" fillId="0" borderId="57" xfId="0" applyNumberFormat="1" applyFont="1" applyFill="1" applyBorder="1" applyAlignment="1">
      <alignment horizontal="center" vertical="center"/>
    </xf>
    <xf numFmtId="0" fontId="88" fillId="67" borderId="49" xfId="0" applyFont="1" applyFill="1" applyBorder="1" applyAlignment="1">
      <alignment horizontal="center" vertical="center" wrapText="1"/>
    </xf>
    <xf numFmtId="49" fontId="97" fillId="0" borderId="56" xfId="0" applyNumberFormat="1" applyFont="1" applyFill="1" applyBorder="1" applyAlignment="1">
      <alignment horizontal="center" vertical="center" wrapText="1"/>
    </xf>
    <xf numFmtId="0" fontId="96" fillId="0" borderId="47" xfId="8" applyFont="1" applyBorder="1" applyAlignment="1">
      <alignment horizontal="left" vertical="center" wrapText="1" indent="1"/>
    </xf>
    <xf numFmtId="0" fontId="80" fillId="66" borderId="47" xfId="0" applyFont="1" applyFill="1" applyBorder="1" applyAlignment="1">
      <alignment horizontal="left" vertical="center" wrapText="1" indent="1"/>
    </xf>
    <xf numFmtId="49" fontId="80" fillId="0" borderId="57" xfId="0" applyNumberFormat="1" applyFont="1" applyFill="1" applyBorder="1" applyAlignment="1" applyProtection="1">
      <alignment horizontal="center" vertical="center"/>
      <protection locked="0"/>
    </xf>
    <xf numFmtId="49" fontId="97" fillId="0" borderId="57" xfId="0" applyNumberFormat="1" applyFont="1" applyFill="1" applyBorder="1" applyAlignment="1">
      <alignment horizontal="center" vertical="center" wrapText="1"/>
    </xf>
    <xf numFmtId="0" fontId="83" fillId="0" borderId="34" xfId="8" applyFont="1" applyFill="1" applyBorder="1" applyAlignment="1">
      <alignment horizontal="left" vertical="center" wrapText="1" indent="1"/>
    </xf>
    <xf numFmtId="0" fontId="83" fillId="0" borderId="31" xfId="8" applyFont="1" applyFill="1" applyBorder="1" applyAlignment="1">
      <alignment horizontal="left" vertical="center" wrapText="1" indent="1"/>
    </xf>
    <xf numFmtId="0" fontId="95" fillId="67" borderId="43" xfId="9" applyFont="1" applyFill="1" applyBorder="1" applyAlignment="1">
      <alignment horizontal="left" vertical="center" wrapText="1" indent="1"/>
    </xf>
    <xf numFmtId="0" fontId="95" fillId="67" borderId="46" xfId="9" applyFont="1" applyFill="1" applyBorder="1" applyAlignment="1">
      <alignment horizontal="left" vertical="center" wrapText="1" indent="1"/>
    </xf>
    <xf numFmtId="0" fontId="98" fillId="67" borderId="49" xfId="0" applyFont="1" applyFill="1" applyBorder="1" applyAlignment="1">
      <alignment horizontal="left" vertical="center" wrapText="1" indent="1"/>
    </xf>
    <xf numFmtId="0" fontId="98" fillId="66" borderId="49" xfId="0" applyFont="1" applyFill="1" applyBorder="1" applyAlignment="1">
      <alignment horizontal="left" vertical="center" wrapText="1" indent="1"/>
    </xf>
    <xf numFmtId="0" fontId="80" fillId="65" borderId="1" xfId="0" applyFont="1" applyFill="1" applyBorder="1" applyAlignment="1">
      <alignment horizontal="left" vertical="center" wrapText="1" indent="2"/>
    </xf>
    <xf numFmtId="0" fontId="90" fillId="0" borderId="0" xfId="0" applyFont="1" applyFill="1" applyBorder="1" applyAlignment="1">
      <alignment horizontal="center" wrapText="1"/>
    </xf>
    <xf numFmtId="0" fontId="117" fillId="0" borderId="0" xfId="0" applyFont="1" applyFill="1" applyBorder="1" applyAlignment="1">
      <alignment horizontal="center"/>
    </xf>
    <xf numFmtId="0" fontId="87" fillId="0" borderId="0" xfId="0" applyFont="1" applyFill="1" applyBorder="1" applyAlignment="1">
      <alignment horizontal="center"/>
    </xf>
    <xf numFmtId="0" fontId="90" fillId="0" borderId="0" xfId="0" applyFont="1" applyFill="1" applyBorder="1" applyAlignment="1">
      <alignment horizontal="left" indent="1"/>
    </xf>
    <xf numFmtId="0" fontId="87" fillId="0" borderId="2" xfId="0" applyFont="1" applyFill="1" applyBorder="1" applyAlignment="1">
      <alignment horizontal="center" vertical="center" wrapText="1"/>
    </xf>
    <xf numFmtId="4" fontId="82" fillId="0" borderId="3" xfId="8" applyNumberFormat="1" applyFont="1" applyFill="1" applyBorder="1" applyAlignment="1">
      <alignment horizontal="center" vertical="center" wrapText="1"/>
    </xf>
    <xf numFmtId="4" fontId="82" fillId="0" borderId="1" xfId="8" applyNumberFormat="1" applyFont="1" applyFill="1" applyBorder="1" applyAlignment="1">
      <alignment horizontal="center" vertical="center" wrapText="1"/>
    </xf>
    <xf numFmtId="4" fontId="87" fillId="0" borderId="3" xfId="3226" applyNumberFormat="1" applyFont="1" applyFill="1" applyBorder="1" applyAlignment="1" applyProtection="1">
      <alignment horizontal="right" vertical="center" indent="1"/>
      <protection locked="0"/>
    </xf>
    <xf numFmtId="4" fontId="99" fillId="0" borderId="3" xfId="0" applyNumberFormat="1" applyFont="1" applyFill="1" applyBorder="1" applyAlignment="1">
      <alignment horizontal="right" vertical="center" wrapText="1" indent="1"/>
    </xf>
    <xf numFmtId="0" fontId="87" fillId="0" borderId="0" xfId="0" applyFont="1" applyFill="1" applyBorder="1"/>
    <xf numFmtId="4" fontId="96" fillId="0" borderId="1" xfId="0" applyNumberFormat="1" applyFont="1" applyBorder="1" applyAlignment="1">
      <alignment horizontal="left" vertical="center" wrapText="1" indent="1"/>
    </xf>
    <xf numFmtId="0" fontId="0" fillId="0" borderId="58" xfId="0" applyFill="1" applyBorder="1"/>
    <xf numFmtId="0" fontId="80" fillId="0" borderId="58" xfId="0" applyFont="1" applyFill="1" applyBorder="1"/>
    <xf numFmtId="0" fontId="80" fillId="0" borderId="58" xfId="0" applyFont="1" applyBorder="1"/>
    <xf numFmtId="2" fontId="80" fillId="0" borderId="58" xfId="3226" applyNumberFormat="1" applyFont="1" applyFill="1" applyBorder="1"/>
    <xf numFmtId="9" fontId="80" fillId="0" borderId="58" xfId="3226" applyFont="1" applyFill="1" applyBorder="1"/>
    <xf numFmtId="4" fontId="111" fillId="0" borderId="58" xfId="0" applyNumberFormat="1" applyFont="1" applyFill="1" applyBorder="1" applyAlignment="1">
      <alignment horizontal="right" vertical="center" wrapText="1"/>
    </xf>
    <xf numFmtId="0" fontId="120" fillId="0" borderId="58" xfId="0" applyFont="1" applyFill="1" applyBorder="1"/>
    <xf numFmtId="0" fontId="98" fillId="71" borderId="1" xfId="0" applyFont="1" applyFill="1" applyBorder="1" applyAlignment="1">
      <alignment vertical="center" wrapText="1"/>
    </xf>
    <xf numFmtId="4" fontId="98" fillId="71" borderId="1" xfId="0" applyNumberFormat="1" applyFont="1" applyFill="1" applyBorder="1" applyAlignment="1">
      <alignment vertical="center" wrapText="1"/>
    </xf>
    <xf numFmtId="0" fontId="95" fillId="67" borderId="44" xfId="9" applyFont="1" applyFill="1" applyBorder="1" applyAlignment="1">
      <alignment horizontal="left" vertical="center" wrapText="1" indent="1"/>
    </xf>
    <xf numFmtId="0" fontId="87" fillId="0" borderId="0" xfId="0" applyFont="1" applyBorder="1" applyAlignment="1">
      <alignment horizontal="center" vertical="center" wrapText="1"/>
    </xf>
    <xf numFmtId="0" fontId="95" fillId="67" borderId="0" xfId="9" applyFont="1" applyFill="1" applyBorder="1" applyAlignment="1">
      <alignment horizontal="left" vertical="center" wrapText="1" indent="1"/>
    </xf>
    <xf numFmtId="0" fontId="96" fillId="0" borderId="0" xfId="8" applyFont="1" applyBorder="1" applyAlignment="1">
      <alignment horizontal="left" vertical="center" wrapText="1" indent="1"/>
    </xf>
    <xf numFmtId="0" fontId="96" fillId="0" borderId="0" xfId="0" applyFont="1" applyFill="1" applyBorder="1" applyAlignment="1">
      <alignment horizontal="left" vertical="center" wrapText="1" indent="1"/>
    </xf>
    <xf numFmtId="0" fontId="96" fillId="66" borderId="0" xfId="0" applyFont="1" applyFill="1" applyBorder="1" applyAlignment="1">
      <alignment horizontal="left" vertical="center" wrapText="1" indent="1"/>
    </xf>
    <xf numFmtId="0" fontId="98" fillId="66" borderId="0" xfId="0" applyFont="1" applyFill="1" applyBorder="1" applyAlignment="1">
      <alignment horizontal="left" vertical="center" wrapText="1" indent="1"/>
    </xf>
    <xf numFmtId="0" fontId="96" fillId="0" borderId="0" xfId="0" applyFont="1" applyBorder="1" applyAlignment="1">
      <alignment horizontal="left" vertical="center" wrapText="1" indent="1"/>
    </xf>
    <xf numFmtId="0" fontId="88" fillId="67" borderId="0" xfId="0" applyFont="1" applyFill="1" applyBorder="1" applyAlignment="1">
      <alignment horizontal="center" vertical="center" wrapText="1"/>
    </xf>
    <xf numFmtId="0" fontId="98" fillId="67" borderId="0" xfId="0" applyFont="1" applyFill="1" applyBorder="1" applyAlignment="1">
      <alignment horizontal="left" vertical="center" wrapText="1" indent="1"/>
    </xf>
    <xf numFmtId="0" fontId="80" fillId="66" borderId="0" xfId="0" applyFont="1" applyFill="1" applyBorder="1" applyAlignment="1">
      <alignment horizontal="left" vertical="center" wrapText="1" indent="1"/>
    </xf>
    <xf numFmtId="49" fontId="80" fillId="0" borderId="0" xfId="0" applyNumberFormat="1" applyFont="1" applyFill="1" applyBorder="1" applyAlignment="1" applyProtection="1">
      <alignment horizontal="left" vertical="top" wrapText="1"/>
      <protection locked="0"/>
    </xf>
    <xf numFmtId="0" fontId="120" fillId="0" borderId="0" xfId="0" applyFont="1" applyFill="1" applyBorder="1" applyAlignment="1">
      <alignment vertical="top" wrapText="1"/>
    </xf>
    <xf numFmtId="0" fontId="120" fillId="0" borderId="0" xfId="0" applyFont="1" applyFill="1" applyBorder="1" applyAlignment="1">
      <alignment horizontal="left" vertical="top" wrapText="1"/>
    </xf>
    <xf numFmtId="0" fontId="120" fillId="0" borderId="0" xfId="0" applyFont="1" applyFill="1" applyBorder="1" applyAlignment="1">
      <alignment vertical="top"/>
    </xf>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0" fontId="81" fillId="0" borderId="0" xfId="0" applyFont="1" applyBorder="1"/>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7" fillId="65" borderId="2" xfId="0" applyFont="1" applyFill="1" applyBorder="1" applyAlignment="1">
      <alignment horizontal="center" vertical="center" wrapText="1"/>
    </xf>
    <xf numFmtId="0" fontId="87" fillId="65" borderId="33" xfId="0" applyFont="1" applyFill="1" applyBorder="1" applyAlignment="1">
      <alignment horizontal="center" vertical="center" wrapText="1"/>
    </xf>
    <xf numFmtId="49" fontId="121" fillId="0" borderId="1" xfId="0" applyNumberFormat="1" applyFont="1" applyBorder="1" applyAlignment="1">
      <alignment vertical="center"/>
    </xf>
    <xf numFmtId="49" fontId="121" fillId="0" borderId="1" xfId="0" applyNumberFormat="1" applyFont="1" applyBorder="1" applyAlignment="1">
      <alignment vertical="center" wrapText="1"/>
    </xf>
    <xf numFmtId="49" fontId="121" fillId="0" borderId="1" xfId="0" applyNumberFormat="1" applyFont="1" applyFill="1" applyBorder="1" applyAlignment="1">
      <alignment vertical="center"/>
    </xf>
    <xf numFmtId="49" fontId="121" fillId="0" borderId="1" xfId="0" applyNumberFormat="1" applyFont="1" applyFill="1" applyBorder="1" applyAlignment="1">
      <alignment vertical="center" wrapText="1"/>
    </xf>
    <xf numFmtId="0" fontId="80" fillId="0" borderId="31" xfId="0" applyFont="1" applyBorder="1" applyAlignment="1">
      <alignment horizontal="left" vertical="top" wrapText="1" indent="1"/>
    </xf>
    <xf numFmtId="49" fontId="83" fillId="83" borderId="1" xfId="0" applyNumberFormat="1" applyFont="1" applyFill="1" applyBorder="1" applyAlignment="1">
      <alignment horizontal="center" vertical="center" wrapText="1"/>
    </xf>
    <xf numFmtId="49" fontId="87" fillId="83" borderId="3" xfId="0" applyNumberFormat="1" applyFont="1" applyFill="1" applyBorder="1" applyAlignment="1">
      <alignment horizontal="center" vertical="center"/>
    </xf>
    <xf numFmtId="49" fontId="87" fillId="83" borderId="1" xfId="8" applyNumberFormat="1" applyFont="1" applyFill="1" applyBorder="1" applyAlignment="1">
      <alignment horizontal="center" vertical="center" wrapText="1"/>
    </xf>
    <xf numFmtId="49" fontId="83" fillId="83" borderId="1" xfId="9" applyNumberFormat="1" applyFont="1" applyFill="1" applyBorder="1" applyAlignment="1">
      <alignment horizontal="center" vertical="center" wrapText="1"/>
    </xf>
    <xf numFmtId="49" fontId="83" fillId="0" borderId="33" xfId="9" applyNumberFormat="1" applyFont="1" applyFill="1" applyBorder="1" applyAlignment="1">
      <alignment horizontal="center" vertical="center"/>
    </xf>
    <xf numFmtId="49" fontId="82" fillId="0" borderId="1" xfId="0" applyNumberFormat="1" applyFont="1" applyFill="1" applyBorder="1" applyAlignment="1">
      <alignment horizontal="center" vertical="center" wrapText="1"/>
    </xf>
    <xf numFmtId="49" fontId="97" fillId="83" borderId="1" xfId="0" applyNumberFormat="1" applyFont="1" applyFill="1" applyBorder="1" applyAlignment="1">
      <alignment horizontal="center" vertical="center" wrapText="1"/>
    </xf>
    <xf numFmtId="49" fontId="80" fillId="83" borderId="1" xfId="0" applyNumberFormat="1" applyFont="1" applyFill="1" applyBorder="1" applyAlignment="1" applyProtection="1">
      <alignment horizontal="center" vertical="center"/>
      <protection locked="0"/>
    </xf>
    <xf numFmtId="4" fontId="87" fillId="0" borderId="1" xfId="0" applyNumberFormat="1" applyFont="1" applyFill="1" applyBorder="1" applyAlignment="1">
      <alignment horizontal="right" vertical="center" indent="1"/>
    </xf>
    <xf numFmtId="0" fontId="73" fillId="0" borderId="1" xfId="8" applyFont="1" applyFill="1" applyBorder="1" applyAlignment="1">
      <alignment horizontal="left" vertical="center" wrapText="1" indent="1"/>
    </xf>
    <xf numFmtId="0" fontId="73" fillId="0" borderId="1" xfId="8" applyFont="1" applyFill="1" applyBorder="1" applyAlignment="1">
      <alignment horizontal="center" vertical="center" wrapText="1"/>
    </xf>
    <xf numFmtId="49" fontId="73" fillId="0" borderId="1" xfId="9" applyNumberFormat="1" applyFont="1" applyFill="1" applyBorder="1" applyAlignment="1">
      <alignment horizontal="center" vertical="center" wrapText="1"/>
    </xf>
    <xf numFmtId="49" fontId="126" fillId="0" borderId="1" xfId="0" applyNumberFormat="1" applyFont="1" applyFill="1" applyBorder="1" applyAlignment="1">
      <alignment horizontal="center" vertical="center" wrapText="1"/>
    </xf>
    <xf numFmtId="49" fontId="73" fillId="0" borderId="1" xfId="0" applyNumberFormat="1" applyFont="1" applyFill="1" applyBorder="1" applyAlignment="1">
      <alignment horizontal="center" vertical="center" wrapText="1"/>
    </xf>
    <xf numFmtId="0" fontId="73" fillId="0" borderId="1" xfId="0" applyFont="1" applyFill="1" applyBorder="1" applyAlignment="1">
      <alignment horizontal="left" vertical="center" wrapText="1" indent="1"/>
    </xf>
    <xf numFmtId="0" fontId="73" fillId="0" borderId="1" xfId="0" applyFont="1" applyFill="1" applyBorder="1" applyAlignment="1">
      <alignment horizontal="center" vertical="center" wrapText="1"/>
    </xf>
    <xf numFmtId="0" fontId="73" fillId="0" borderId="1" xfId="9" applyFont="1" applyFill="1" applyBorder="1" applyAlignment="1">
      <alignment horizontal="left" vertical="center" wrapText="1" indent="1"/>
    </xf>
    <xf numFmtId="49" fontId="73" fillId="0" borderId="1" xfId="0" applyNumberFormat="1" applyFont="1" applyFill="1" applyBorder="1" applyAlignment="1">
      <alignment horizontal="center" vertical="center"/>
    </xf>
    <xf numFmtId="0" fontId="73" fillId="0" borderId="2" xfId="0" applyFont="1" applyFill="1" applyBorder="1" applyAlignment="1">
      <alignment horizontal="center" vertical="center" wrapText="1"/>
    </xf>
    <xf numFmtId="49" fontId="73" fillId="0" borderId="1" xfId="0" applyNumberFormat="1" applyFont="1" applyFill="1" applyBorder="1" applyAlignment="1" applyProtection="1">
      <alignment horizontal="center" vertical="center"/>
      <protection locked="0"/>
    </xf>
    <xf numFmtId="4" fontId="73" fillId="0" borderId="1" xfId="0" applyNumberFormat="1" applyFont="1" applyFill="1" applyBorder="1" applyAlignment="1">
      <alignment horizontal="left" vertical="center" wrapText="1" indent="1"/>
    </xf>
    <xf numFmtId="0" fontId="73" fillId="0" borderId="1" xfId="1" applyFont="1" applyFill="1" applyBorder="1" applyAlignment="1" applyProtection="1">
      <alignment horizontal="center" vertical="center"/>
      <protection locked="0"/>
    </xf>
    <xf numFmtId="49" fontId="73" fillId="0" borderId="1" xfId="9" applyNumberFormat="1" applyFont="1" applyFill="1" applyBorder="1" applyAlignment="1">
      <alignment horizontal="center" vertical="center"/>
    </xf>
    <xf numFmtId="0" fontId="73" fillId="0" borderId="1" xfId="0" applyFont="1" applyFill="1" applyBorder="1" applyAlignment="1">
      <alignment wrapText="1"/>
    </xf>
    <xf numFmtId="0" fontId="73" fillId="0" borderId="1" xfId="8" applyFont="1" applyFill="1" applyBorder="1" applyAlignment="1">
      <alignment vertical="center" wrapText="1"/>
    </xf>
    <xf numFmtId="0" fontId="73" fillId="0" borderId="1" xfId="0" applyFont="1" applyFill="1" applyBorder="1" applyAlignment="1">
      <alignment horizontal="left" vertical="center" wrapText="1"/>
    </xf>
    <xf numFmtId="4" fontId="126" fillId="0" borderId="1" xfId="8" applyNumberFormat="1" applyFont="1" applyFill="1" applyBorder="1" applyAlignment="1">
      <alignment horizontal="right" vertical="center" wrapText="1" indent="1"/>
    </xf>
    <xf numFmtId="4" fontId="126" fillId="0" borderId="1" xfId="8" applyNumberFormat="1" applyFont="1" applyFill="1" applyBorder="1" applyAlignment="1">
      <alignment vertical="center" wrapText="1"/>
    </xf>
    <xf numFmtId="4" fontId="126" fillId="0" borderId="1" xfId="0" applyNumberFormat="1" applyFont="1" applyFill="1" applyBorder="1" applyAlignment="1">
      <alignment horizontal="right" vertical="center" wrapText="1" indent="1"/>
    </xf>
    <xf numFmtId="4" fontId="126" fillId="0" borderId="1" xfId="762" applyNumberFormat="1" applyFont="1" applyFill="1" applyBorder="1" applyAlignment="1">
      <alignment horizontal="right" vertical="center" wrapText="1" indent="1"/>
    </xf>
    <xf numFmtId="0" fontId="73" fillId="0" borderId="1" xfId="0" applyNumberFormat="1" applyFont="1" applyFill="1" applyBorder="1" applyAlignment="1">
      <alignment vertical="center" wrapText="1"/>
    </xf>
    <xf numFmtId="4" fontId="73" fillId="0" borderId="1" xfId="762" applyNumberFormat="1" applyFont="1" applyFill="1" applyBorder="1" applyAlignment="1">
      <alignment horizontal="center" vertical="center" wrapText="1"/>
    </xf>
    <xf numFmtId="0" fontId="126" fillId="0" borderId="0" xfId="0" applyFont="1" applyFill="1" applyBorder="1" applyAlignment="1">
      <alignment horizontal="left" indent="1"/>
    </xf>
    <xf numFmtId="0" fontId="73" fillId="0" borderId="0" xfId="0" applyFont="1" applyFill="1"/>
    <xf numFmtId="0" fontId="126" fillId="0" borderId="52" xfId="0" applyFont="1" applyFill="1" applyBorder="1" applyAlignment="1">
      <alignment horizontal="center" vertical="center" wrapText="1"/>
    </xf>
    <xf numFmtId="0" fontId="126" fillId="0" borderId="53" xfId="0" applyFont="1" applyFill="1" applyBorder="1" applyAlignment="1">
      <alignment horizontal="center" vertical="center" wrapText="1"/>
    </xf>
    <xf numFmtId="0" fontId="126" fillId="0" borderId="54" xfId="0" applyFont="1" applyFill="1" applyBorder="1" applyAlignment="1">
      <alignment horizontal="center" vertical="center" wrapText="1"/>
    </xf>
    <xf numFmtId="0" fontId="73" fillId="0" borderId="55" xfId="0" applyFont="1" applyFill="1" applyBorder="1" applyAlignment="1">
      <alignment horizontal="center" vertical="center" wrapText="1"/>
    </xf>
    <xf numFmtId="0" fontId="126" fillId="0" borderId="2" xfId="0" applyFont="1" applyFill="1" applyBorder="1" applyAlignment="1">
      <alignment horizontal="center" vertical="center" wrapText="1"/>
    </xf>
    <xf numFmtId="4" fontId="126" fillId="0" borderId="1" xfId="762" applyNumberFormat="1" applyFont="1" applyFill="1" applyBorder="1" applyAlignment="1">
      <alignment horizontal="center" vertical="center" wrapText="1"/>
    </xf>
    <xf numFmtId="0" fontId="73" fillId="0" borderId="1" xfId="0" applyFont="1" applyFill="1" applyBorder="1"/>
    <xf numFmtId="4" fontId="126" fillId="0" borderId="1" xfId="3226" applyNumberFormat="1" applyFont="1" applyFill="1" applyBorder="1" applyAlignment="1" applyProtection="1">
      <alignment horizontal="right" vertical="center" indent="1"/>
      <protection locked="0"/>
    </xf>
    <xf numFmtId="2" fontId="126" fillId="0" borderId="1" xfId="0" applyNumberFormat="1" applyFont="1" applyFill="1" applyBorder="1" applyAlignment="1">
      <alignment horizontal="right" vertical="center" indent="1"/>
    </xf>
    <xf numFmtId="4" fontId="126" fillId="0" borderId="1" xfId="0" applyNumberFormat="1" applyFont="1" applyFill="1" applyBorder="1" applyAlignment="1">
      <alignment horizontal="right" vertical="center" indent="1"/>
    </xf>
    <xf numFmtId="0" fontId="73" fillId="0" borderId="0" xfId="0" applyFont="1" applyFill="1" applyBorder="1"/>
    <xf numFmtId="0" fontId="73" fillId="0" borderId="0" xfId="0" applyFont="1" applyFill="1" applyBorder="1" applyAlignment="1">
      <alignment horizontal="center"/>
    </xf>
    <xf numFmtId="0" fontId="126" fillId="0" borderId="0" xfId="0" applyFont="1" applyFill="1" applyBorder="1" applyAlignment="1">
      <alignment horizontal="center"/>
    </xf>
    <xf numFmtId="0" fontId="126" fillId="0" borderId="1" xfId="0" applyFont="1" applyFill="1" applyBorder="1" applyAlignment="1">
      <alignment vertical="center" wrapText="1"/>
    </xf>
    <xf numFmtId="0" fontId="73" fillId="0" borderId="0" xfId="0" applyFont="1" applyFill="1" applyBorder="1" applyAlignment="1">
      <alignment horizontal="left" indent="1"/>
    </xf>
    <xf numFmtId="0" fontId="126" fillId="0" borderId="48"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 applyFont="1" applyFill="1" applyBorder="1" applyAlignment="1" applyProtection="1">
      <alignment vertical="center" wrapText="1"/>
      <protection locked="0"/>
    </xf>
    <xf numFmtId="0" fontId="73" fillId="0" borderId="1" xfId="1" applyFont="1" applyFill="1" applyBorder="1" applyAlignment="1">
      <alignment vertical="center" wrapText="1"/>
    </xf>
    <xf numFmtId="49" fontId="126" fillId="0" borderId="1" xfId="0" applyNumberFormat="1" applyFont="1" applyFill="1" applyBorder="1" applyAlignment="1" applyProtection="1">
      <alignment horizontal="center" vertical="center"/>
      <protection locked="0"/>
    </xf>
    <xf numFmtId="0" fontId="121" fillId="0" borderId="1" xfId="0" applyFont="1" applyFill="1" applyBorder="1" applyAlignment="1">
      <alignment vertical="top" wrapText="1"/>
    </xf>
    <xf numFmtId="0" fontId="121" fillId="0" borderId="1" xfId="0" applyFont="1" applyFill="1" applyBorder="1" applyAlignment="1">
      <alignment horizontal="center" vertical="center" wrapText="1"/>
    </xf>
    <xf numFmtId="0" fontId="121" fillId="0" borderId="1" xfId="0" applyFont="1" applyBorder="1" applyAlignment="1">
      <alignment horizontal="center" vertical="center" wrapText="1"/>
    </xf>
    <xf numFmtId="0" fontId="121" fillId="0" borderId="1" xfId="0" applyFont="1" applyFill="1" applyBorder="1" applyAlignment="1">
      <alignment horizontal="center" vertical="center"/>
    </xf>
    <xf numFmtId="0" fontId="121" fillId="0" borderId="2" xfId="0" applyFont="1" applyFill="1" applyBorder="1" applyAlignment="1">
      <alignment horizontal="center" vertical="center"/>
    </xf>
    <xf numFmtId="0" fontId="121" fillId="0" borderId="31" xfId="0" applyFont="1" applyBorder="1" applyAlignment="1">
      <alignment horizontal="center" vertical="center" wrapText="1"/>
    </xf>
    <xf numFmtId="0" fontId="121" fillId="0" borderId="1" xfId="0" applyFont="1" applyBorder="1" applyAlignment="1">
      <alignment horizontal="center" vertical="center"/>
    </xf>
    <xf numFmtId="49" fontId="121" fillId="0" borderId="1" xfId="0" applyNumberFormat="1" applyFont="1" applyFill="1" applyBorder="1" applyAlignment="1">
      <alignment vertical="top"/>
    </xf>
    <xf numFmtId="0" fontId="121" fillId="0" borderId="1" xfId="0" applyFont="1" applyBorder="1" applyAlignment="1">
      <alignment vertical="top" wrapText="1"/>
    </xf>
    <xf numFmtId="49" fontId="121" fillId="0" borderId="1" xfId="0" applyNumberFormat="1" applyFont="1" applyBorder="1" applyAlignment="1">
      <alignment vertical="top"/>
    </xf>
    <xf numFmtId="0" fontId="121" fillId="0" borderId="1" xfId="0" applyFont="1" applyBorder="1" applyAlignment="1">
      <alignment horizontal="left" vertical="top" wrapText="1"/>
    </xf>
    <xf numFmtId="49" fontId="121" fillId="0" borderId="1" xfId="0" applyNumberFormat="1" applyFont="1" applyBorder="1" applyAlignment="1">
      <alignment vertical="top" wrapText="1"/>
    </xf>
    <xf numFmtId="49" fontId="121" fillId="83" borderId="1" xfId="0" applyNumberFormat="1" applyFont="1" applyFill="1" applyBorder="1" applyAlignment="1">
      <alignment vertical="top" wrapText="1"/>
    </xf>
    <xf numFmtId="49" fontId="121" fillId="83" borderId="1" xfId="0" applyNumberFormat="1" applyFont="1" applyFill="1" applyBorder="1" applyAlignment="1">
      <alignment vertical="top"/>
    </xf>
    <xf numFmtId="0" fontId="121" fillId="0" borderId="1" xfId="0" applyFont="1" applyFill="1" applyBorder="1" applyAlignment="1">
      <alignment horizontal="left" vertical="top" wrapText="1"/>
    </xf>
    <xf numFmtId="49" fontId="121" fillId="0" borderId="31" xfId="0" applyNumberFormat="1" applyFont="1" applyBorder="1" applyAlignment="1">
      <alignment vertical="top"/>
    </xf>
    <xf numFmtId="0" fontId="121" fillId="0" borderId="31" xfId="0" applyFont="1" applyBorder="1" applyAlignment="1">
      <alignment vertical="top" wrapText="1"/>
    </xf>
    <xf numFmtId="0" fontId="121" fillId="0" borderId="1" xfId="0" applyFont="1" applyBorder="1" applyAlignment="1">
      <alignment horizontal="left" vertical="top"/>
    </xf>
    <xf numFmtId="49" fontId="121" fillId="83" borderId="31" xfId="0" applyNumberFormat="1" applyFont="1" applyFill="1" applyBorder="1" applyAlignment="1">
      <alignment vertical="top" wrapText="1"/>
    </xf>
    <xf numFmtId="0" fontId="121" fillId="0" borderId="1" xfId="0" applyFont="1" applyBorder="1" applyAlignment="1">
      <alignment vertical="top"/>
    </xf>
    <xf numFmtId="0" fontId="125" fillId="0" borderId="0" xfId="0" applyFont="1" applyFill="1" applyBorder="1"/>
    <xf numFmtId="0" fontId="125" fillId="0" borderId="0" xfId="0" applyFont="1" applyBorder="1"/>
    <xf numFmtId="0" fontId="85" fillId="0" borderId="0" xfId="0" applyFont="1" applyFill="1" applyBorder="1"/>
    <xf numFmtId="0" fontId="92" fillId="0" borderId="1" xfId="0" applyFont="1" applyFill="1" applyBorder="1" applyAlignment="1">
      <alignment horizontal="center" vertical="center" wrapText="1"/>
    </xf>
    <xf numFmtId="0" fontId="121" fillId="0" borderId="0" xfId="0" applyFont="1" applyBorder="1"/>
    <xf numFmtId="0" fontId="124" fillId="0" borderId="0" xfId="0" applyFont="1" applyBorder="1" applyAlignment="1">
      <alignment horizontal="left" indent="1"/>
    </xf>
    <xf numFmtId="0" fontId="130" fillId="0" borderId="0" xfId="0" applyFont="1" applyBorder="1" applyAlignment="1">
      <alignment horizontal="left" indent="1"/>
    </xf>
    <xf numFmtId="0" fontId="121" fillId="0" borderId="0" xfId="0" applyFont="1" applyBorder="1" applyAlignment="1">
      <alignment horizontal="center"/>
    </xf>
    <xf numFmtId="49" fontId="125" fillId="83" borderId="1" xfId="0" applyNumberFormat="1" applyFont="1" applyFill="1" applyBorder="1" applyAlignment="1">
      <alignment vertical="top"/>
    </xf>
    <xf numFmtId="49" fontId="121" fillId="65" borderId="1" xfId="0" applyNumberFormat="1" applyFont="1" applyFill="1" applyBorder="1" applyAlignment="1">
      <alignment vertical="top"/>
    </xf>
    <xf numFmtId="0" fontId="121" fillId="0" borderId="3" xfId="0" applyFont="1" applyBorder="1" applyAlignment="1">
      <alignment vertical="top" wrapText="1"/>
    </xf>
    <xf numFmtId="0" fontId="121" fillId="0" borderId="3" xfId="0" applyFont="1" applyFill="1" applyBorder="1" applyAlignment="1">
      <alignment vertical="top" wrapText="1"/>
    </xf>
    <xf numFmtId="0" fontId="128" fillId="0" borderId="3" xfId="0" applyFont="1" applyBorder="1" applyAlignment="1">
      <alignment vertical="top" wrapText="1"/>
    </xf>
    <xf numFmtId="0" fontId="121" fillId="0" borderId="2" xfId="0" applyFont="1" applyBorder="1" applyAlignment="1">
      <alignment horizontal="center" vertical="center" wrapText="1"/>
    </xf>
    <xf numFmtId="0" fontId="121" fillId="0" borderId="2" xfId="0" applyFont="1" applyFill="1" applyBorder="1" applyAlignment="1">
      <alignment horizontal="center" vertical="center" wrapText="1"/>
    </xf>
    <xf numFmtId="0" fontId="121" fillId="0" borderId="2" xfId="0" applyFont="1" applyBorder="1" applyAlignment="1">
      <alignment vertical="center" wrapText="1"/>
    </xf>
    <xf numFmtId="0" fontId="121" fillId="0" borderId="31" xfId="0" applyFont="1" applyFill="1" applyBorder="1" applyAlignment="1">
      <alignment horizontal="center" vertical="center" wrapText="1"/>
    </xf>
    <xf numFmtId="0" fontId="85" fillId="0" borderId="3" xfId="0" applyFont="1" applyBorder="1" applyAlignment="1">
      <alignment horizontal="center" vertical="center" wrapText="1"/>
    </xf>
    <xf numFmtId="0" fontId="129" fillId="0" borderId="1" xfId="0" applyFont="1" applyFill="1" applyBorder="1" applyAlignment="1">
      <alignment horizontal="left"/>
    </xf>
    <xf numFmtId="4" fontId="5" fillId="0" borderId="1" xfId="8" applyNumberFormat="1" applyFont="1" applyFill="1" applyBorder="1" applyAlignment="1">
      <alignment vertical="center" wrapText="1"/>
    </xf>
    <xf numFmtId="49" fontId="121" fillId="65" borderId="31" xfId="0" applyNumberFormat="1" applyFont="1" applyFill="1" applyBorder="1" applyAlignment="1">
      <alignment vertical="top"/>
    </xf>
    <xf numFmtId="49" fontId="121" fillId="65" borderId="1" xfId="0" applyNumberFormat="1" applyFont="1" applyFill="1" applyBorder="1" applyAlignment="1">
      <alignment vertical="top" wrapText="1"/>
    </xf>
    <xf numFmtId="0" fontId="85" fillId="0" borderId="34" xfId="0" applyFont="1" applyBorder="1" applyAlignment="1">
      <alignment horizontal="center" vertical="center" wrapText="1"/>
    </xf>
    <xf numFmtId="49" fontId="73" fillId="0" borderId="3" xfId="0" applyNumberFormat="1" applyFont="1" applyFill="1" applyBorder="1" applyAlignment="1">
      <alignment horizontal="center" vertical="center"/>
    </xf>
    <xf numFmtId="0" fontId="73" fillId="0" borderId="27" xfId="0" applyFont="1" applyFill="1" applyBorder="1" applyAlignment="1">
      <alignment vertical="center" wrapText="1"/>
    </xf>
    <xf numFmtId="0" fontId="73" fillId="0" borderId="27" xfId="0" applyFont="1" applyFill="1" applyBorder="1" applyAlignment="1">
      <alignment horizontal="center" vertical="center" wrapText="1"/>
    </xf>
    <xf numFmtId="4" fontId="126" fillId="0" borderId="27" xfId="8" applyNumberFormat="1" applyFont="1" applyFill="1" applyBorder="1" applyAlignment="1">
      <alignment horizontal="right" vertical="center" wrapText="1" indent="1"/>
    </xf>
    <xf numFmtId="4" fontId="73" fillId="0" borderId="4" xfId="0" applyNumberFormat="1" applyFont="1" applyFill="1" applyBorder="1" applyAlignment="1">
      <alignment horizontal="left" vertical="center" wrapText="1" indent="1"/>
    </xf>
    <xf numFmtId="0" fontId="121" fillId="0" borderId="3" xfId="0" applyFont="1" applyBorder="1" applyAlignment="1">
      <alignment vertical="top" wrapText="1"/>
    </xf>
    <xf numFmtId="0" fontId="85" fillId="0" borderId="1" xfId="0" applyFont="1" applyBorder="1"/>
    <xf numFmtId="0" fontId="121" fillId="65" borderId="1" xfId="0" applyFont="1" applyFill="1" applyBorder="1" applyAlignment="1">
      <alignment horizontal="left" vertical="top" wrapText="1"/>
    </xf>
    <xf numFmtId="0" fontId="98" fillId="67" borderId="27" xfId="0"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0" fontId="98" fillId="66" borderId="27" xfId="0"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81" fillId="0" borderId="0" xfId="0" applyFont="1" applyBorder="1"/>
    <xf numFmtId="0" fontId="92" fillId="0" borderId="3" xfId="0" applyFont="1" applyFill="1" applyBorder="1" applyAlignment="1">
      <alignment horizontal="center" vertical="top" wrapText="1"/>
    </xf>
    <xf numFmtId="0" fontId="3" fillId="0" borderId="1" xfId="9" applyFont="1" applyFill="1" applyBorder="1" applyAlignment="1">
      <alignment horizontal="left" vertical="center" wrapText="1" indent="1"/>
    </xf>
    <xf numFmtId="0" fontId="116" fillId="0" borderId="0" xfId="0" applyFont="1" applyFill="1" applyBorder="1"/>
    <xf numFmtId="0" fontId="116" fillId="0" borderId="0" xfId="0" applyFont="1" applyBorder="1"/>
    <xf numFmtId="0" fontId="85" fillId="0" borderId="0" xfId="0" applyFont="1" applyBorder="1" applyAlignment="1">
      <alignment wrapText="1"/>
    </xf>
    <xf numFmtId="0" fontId="125" fillId="0" borderId="0" xfId="0" applyFont="1" applyBorder="1" applyAlignment="1">
      <alignment wrapText="1"/>
    </xf>
    <xf numFmtId="0" fontId="116" fillId="0" borderId="0" xfId="0" applyFont="1" applyBorder="1" applyAlignment="1">
      <alignment wrapText="1"/>
    </xf>
    <xf numFmtId="0" fontId="121" fillId="0" borderId="0" xfId="0" applyFont="1" applyBorder="1" applyAlignment="1">
      <alignment wrapText="1"/>
    </xf>
    <xf numFmtId="0" fontId="95" fillId="67" borderId="50" xfId="9" applyFont="1" applyFill="1" applyBorder="1" applyAlignment="1">
      <alignment vertical="center" wrapText="1"/>
    </xf>
    <xf numFmtId="0" fontId="95" fillId="67" borderId="41" xfId="9" applyFont="1" applyFill="1" applyBorder="1" applyAlignment="1">
      <alignment vertical="center" wrapText="1"/>
    </xf>
    <xf numFmtId="0" fontId="98" fillId="66" borderId="27" xfId="0" applyFont="1" applyFill="1" applyBorder="1" applyAlignment="1">
      <alignment vertical="center" wrapText="1"/>
    </xf>
    <xf numFmtId="0" fontId="98" fillId="67" borderId="27" xfId="0" applyFont="1" applyFill="1" applyBorder="1" applyAlignment="1">
      <alignment vertical="center" wrapText="1"/>
    </xf>
    <xf numFmtId="0" fontId="95" fillId="67" borderId="51" xfId="9" applyFont="1" applyFill="1" applyBorder="1" applyAlignment="1">
      <alignment vertical="center" wrapText="1"/>
    </xf>
    <xf numFmtId="0" fontId="96" fillId="66" borderId="47" xfId="0" applyFont="1" applyFill="1" applyBorder="1" applyAlignment="1">
      <alignment horizontal="left" vertical="center" wrapText="1" indent="1"/>
    </xf>
    <xf numFmtId="49" fontId="80" fillId="0" borderId="36" xfId="0" applyNumberFormat="1" applyFont="1" applyFill="1" applyBorder="1" applyAlignment="1" applyProtection="1">
      <alignment vertical="top" wrapText="1"/>
      <protection locked="0"/>
    </xf>
    <xf numFmtId="49" fontId="80" fillId="0" borderId="43" xfId="0" applyNumberFormat="1" applyFont="1" applyFill="1" applyBorder="1" applyAlignment="1" applyProtection="1">
      <alignment vertical="top" wrapText="1"/>
      <protection locked="0"/>
    </xf>
    <xf numFmtId="0" fontId="87" fillId="0" borderId="53" xfId="0" applyFont="1" applyFill="1" applyBorder="1" applyAlignment="1">
      <alignment horizontal="center" vertical="center" wrapText="1"/>
    </xf>
    <xf numFmtId="0" fontId="96" fillId="0" borderId="0" xfId="0" applyFont="1" applyBorder="1" applyAlignment="1">
      <alignment horizontal="right" indent="1"/>
    </xf>
    <xf numFmtId="0" fontId="124" fillId="0" borderId="59" xfId="0" applyFont="1" applyBorder="1" applyAlignment="1">
      <alignment horizontal="center" vertical="center" wrapText="1"/>
    </xf>
    <xf numFmtId="49" fontId="124" fillId="0" borderId="59" xfId="0" applyNumberFormat="1" applyFont="1" applyBorder="1" applyAlignment="1">
      <alignment horizontal="center" vertical="center" wrapText="1"/>
    </xf>
    <xf numFmtId="0" fontId="95" fillId="67" borderId="41" xfId="9" applyFont="1" applyFill="1" applyBorder="1" applyAlignment="1">
      <alignment horizontal="left" vertical="center" wrapText="1" indent="1"/>
    </xf>
    <xf numFmtId="0" fontId="124" fillId="0" borderId="0" xfId="0" applyFont="1" applyFill="1" applyBorder="1" applyAlignment="1">
      <alignment horizontal="center" vertical="center"/>
    </xf>
    <xf numFmtId="0" fontId="85" fillId="0" borderId="0" xfId="0" applyFont="1" applyFill="1" applyBorder="1" applyAlignment="1">
      <alignment horizontal="center"/>
    </xf>
    <xf numFmtId="0" fontId="121" fillId="0" borderId="0" xfId="0" applyFont="1" applyFill="1" applyBorder="1" applyAlignment="1">
      <alignment horizontal="right" indent="1"/>
    </xf>
    <xf numFmtId="0" fontId="90" fillId="0" borderId="0" xfId="0" applyFont="1" applyFill="1" applyBorder="1" applyAlignment="1"/>
    <xf numFmtId="0" fontId="124" fillId="0" borderId="1" xfId="0" applyFont="1" applyBorder="1" applyAlignment="1">
      <alignment horizontal="center" vertical="center" wrapText="1"/>
    </xf>
    <xf numFmtId="0" fontId="125" fillId="0" borderId="1" xfId="0" applyFont="1" applyBorder="1" applyAlignment="1">
      <alignment vertical="top" wrapText="1"/>
    </xf>
    <xf numFmtId="0" fontId="125" fillId="0" borderId="1" xfId="0" applyFont="1" applyBorder="1"/>
    <xf numFmtId="0" fontId="6" fillId="0" borderId="1" xfId="9" applyFont="1" applyFill="1" applyBorder="1" applyAlignment="1">
      <alignment horizontal="left" vertical="center" wrapText="1" indent="1"/>
    </xf>
    <xf numFmtId="4" fontId="130" fillId="0" borderId="1" xfId="0" applyNumberFormat="1" applyFont="1" applyBorder="1" applyAlignment="1">
      <alignment horizontal="left" vertical="center" wrapText="1" indent="1"/>
    </xf>
    <xf numFmtId="4" fontId="130" fillId="0" borderId="1" xfId="0" applyNumberFormat="1" applyFont="1" applyBorder="1" applyAlignment="1">
      <alignment horizontal="left" vertical="top" wrapText="1" indent="1"/>
    </xf>
    <xf numFmtId="4" fontId="85" fillId="0" borderId="1" xfId="0" applyNumberFormat="1" applyFont="1" applyBorder="1"/>
    <xf numFmtId="0" fontId="133" fillId="84" borderId="35" xfId="0" applyFont="1" applyFill="1" applyBorder="1" applyAlignment="1">
      <alignment horizontal="center" vertical="center" wrapText="1"/>
    </xf>
    <xf numFmtId="199" fontId="134" fillId="65" borderId="60" xfId="3225" applyNumberFormat="1" applyFont="1" applyFill="1" applyBorder="1" applyAlignment="1">
      <alignment horizontal="center" vertical="center" wrapText="1"/>
    </xf>
    <xf numFmtId="0" fontId="92" fillId="0" borderId="1" xfId="0" applyFont="1" applyFill="1" applyBorder="1" applyAlignment="1">
      <alignment horizontal="center" vertical="top" wrapText="1"/>
    </xf>
    <xf numFmtId="0" fontId="80" fillId="0" borderId="0" xfId="0" applyFont="1" applyFill="1" applyBorder="1" applyAlignment="1">
      <alignment horizontal="center" vertical="center" wrapText="1"/>
    </xf>
    <xf numFmtId="0" fontId="95" fillId="0" borderId="0" xfId="9" applyFont="1" applyFill="1" applyBorder="1" applyAlignment="1">
      <alignment horizontal="left" vertical="center" wrapText="1" indent="1"/>
    </xf>
    <xf numFmtId="4" fontId="96" fillId="0" borderId="1" xfId="762" applyNumberFormat="1" applyFont="1" applyFill="1" applyBorder="1" applyAlignment="1">
      <alignment horizontal="center" vertical="center" wrapText="1"/>
    </xf>
    <xf numFmtId="0" fontId="80" fillId="0" borderId="0" xfId="0" applyFont="1" applyFill="1" applyBorder="1" applyAlignment="1">
      <alignment horizontal="center"/>
    </xf>
    <xf numFmtId="0" fontId="90" fillId="81" borderId="0" xfId="0" applyFont="1" applyFill="1" applyBorder="1" applyAlignment="1">
      <alignment horizontal="left" indent="1"/>
    </xf>
    <xf numFmtId="0" fontId="82" fillId="0" borderId="3" xfId="8" applyFont="1" applyFill="1" applyBorder="1" applyAlignment="1">
      <alignment horizontal="left" vertical="center" wrapText="1" indent="1"/>
    </xf>
    <xf numFmtId="0" fontId="82" fillId="0" borderId="4" xfId="8" applyFont="1" applyFill="1" applyBorder="1" applyAlignment="1">
      <alignment horizontal="left" vertical="center" wrapText="1" indent="1"/>
    </xf>
    <xf numFmtId="0" fontId="80" fillId="0" borderId="2" xfId="8" applyFont="1" applyFill="1" applyBorder="1" applyAlignment="1">
      <alignment horizontal="left" vertical="center" wrapText="1" indent="1"/>
    </xf>
    <xf numFmtId="0" fontId="80" fillId="0" borderId="30" xfId="8" applyFont="1" applyFill="1" applyBorder="1" applyAlignment="1">
      <alignment horizontal="left" vertical="center" wrapText="1" indent="1"/>
    </xf>
    <xf numFmtId="0" fontId="80" fillId="0" borderId="31" xfId="8" applyFont="1" applyFill="1" applyBorder="1" applyAlignment="1">
      <alignment horizontal="left" vertical="center" wrapText="1" indent="1"/>
    </xf>
    <xf numFmtId="49" fontId="97" fillId="0" borderId="37" xfId="0" applyNumberFormat="1" applyFont="1" applyFill="1" applyBorder="1" applyAlignment="1">
      <alignment horizontal="left" vertical="top" wrapText="1"/>
    </xf>
    <xf numFmtId="49" fontId="97" fillId="0" borderId="36" xfId="0" applyNumberFormat="1" applyFont="1" applyFill="1" applyBorder="1" applyAlignment="1">
      <alignment horizontal="left" vertical="top" wrapText="1"/>
    </xf>
    <xf numFmtId="0" fontId="98" fillId="0" borderId="3" xfId="0" applyFont="1" applyFill="1" applyBorder="1" applyAlignment="1">
      <alignment horizontal="left" vertical="center" wrapText="1" indent="1"/>
    </xf>
    <xf numFmtId="0" fontId="98" fillId="0" borderId="27" xfId="0"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0"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49" fontId="89" fillId="0" borderId="40" xfId="9" applyNumberFormat="1" applyFont="1" applyFill="1" applyBorder="1" applyAlignment="1">
      <alignment horizontal="left" vertical="top" wrapText="1"/>
    </xf>
    <xf numFmtId="49" fontId="83" fillId="0" borderId="41" xfId="9" applyNumberFormat="1" applyFont="1" applyFill="1" applyBorder="1" applyAlignment="1">
      <alignment horizontal="left" vertical="top" wrapText="1"/>
    </xf>
    <xf numFmtId="4" fontId="96" fillId="0" borderId="3" xfId="762" applyNumberFormat="1" applyFont="1" applyFill="1" applyBorder="1" applyAlignment="1">
      <alignment horizontal="center" vertical="center" wrapText="1"/>
    </xf>
    <xf numFmtId="4" fontId="96" fillId="0" borderId="27" xfId="762" applyNumberFormat="1" applyFont="1" applyFill="1" applyBorder="1" applyAlignment="1">
      <alignment horizontal="center" vertical="center" wrapText="1"/>
    </xf>
    <xf numFmtId="4" fontId="96" fillId="0" borderId="4" xfId="762" applyNumberFormat="1" applyFont="1" applyFill="1" applyBorder="1" applyAlignment="1">
      <alignment horizontal="center" vertical="center" wrapText="1"/>
    </xf>
    <xf numFmtId="0" fontId="98" fillId="67" borderId="27" xfId="0" applyFont="1" applyFill="1" applyBorder="1" applyAlignment="1">
      <alignment horizontal="left" vertical="center" wrapText="1" indent="1"/>
    </xf>
    <xf numFmtId="0" fontId="95" fillId="0" borderId="40" xfId="9"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0" xfId="0" applyFont="1" applyBorder="1" applyAlignment="1">
      <alignment horizontal="center" vertical="center" wrapText="1"/>
    </xf>
    <xf numFmtId="0" fontId="86" fillId="0" borderId="0" xfId="0" applyFont="1" applyFill="1" applyBorder="1" applyAlignment="1">
      <alignment horizontal="center"/>
    </xf>
    <xf numFmtId="0" fontId="80" fillId="0" borderId="0" xfId="0" applyFont="1" applyBorder="1" applyAlignment="1">
      <alignment horizontal="left"/>
    </xf>
    <xf numFmtId="0" fontId="95" fillId="69" borderId="3" xfId="9" applyFont="1" applyFill="1" applyBorder="1" applyAlignment="1">
      <alignment horizontal="left" vertical="center" wrapText="1" indent="1"/>
    </xf>
    <xf numFmtId="0" fontId="95" fillId="69" borderId="27" xfId="9"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49" fontId="83" fillId="0" borderId="30" xfId="0" applyNumberFormat="1" applyFont="1" applyFill="1" applyBorder="1" applyAlignment="1">
      <alignment horizontal="center" vertical="center" wrapText="1"/>
    </xf>
    <xf numFmtId="49" fontId="83" fillId="0" borderId="31" xfId="0" applyNumberFormat="1" applyFont="1" applyFill="1" applyBorder="1" applyAlignment="1">
      <alignment horizontal="center" vertical="center" wrapText="1"/>
    </xf>
    <xf numFmtId="49" fontId="89" fillId="71" borderId="42"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98" fillId="67" borderId="3" xfId="0" applyFont="1" applyFill="1" applyBorder="1" applyAlignment="1">
      <alignment horizontal="left" vertical="center" wrapText="1" indent="1"/>
    </xf>
    <xf numFmtId="49" fontId="93" fillId="0" borderId="42"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0" fontId="82" fillId="66" borderId="28" xfId="9" applyFont="1" applyFill="1" applyBorder="1" applyAlignment="1">
      <alignment horizontal="left" vertical="center" wrapText="1" indent="1"/>
    </xf>
    <xf numFmtId="4" fontId="83" fillId="0" borderId="34" xfId="762" applyNumberFormat="1" applyFont="1" applyFill="1" applyBorder="1" applyAlignment="1">
      <alignment horizontal="center" vertical="center" wrapText="1"/>
    </xf>
    <xf numFmtId="4" fontId="83" fillId="0" borderId="28" xfId="762" applyNumberFormat="1" applyFont="1" applyFill="1" applyBorder="1" applyAlignment="1">
      <alignment horizontal="center" vertical="center" wrapText="1"/>
    </xf>
    <xf numFmtId="4" fontId="83" fillId="0" borderId="39" xfId="762" applyNumberFormat="1" applyFont="1" applyFill="1" applyBorder="1" applyAlignment="1">
      <alignment horizontal="center" vertical="center" wrapText="1"/>
    </xf>
    <xf numFmtId="4" fontId="83" fillId="0" borderId="3" xfId="762" applyNumberFormat="1" applyFont="1" applyFill="1" applyBorder="1" applyAlignment="1">
      <alignment horizontal="center" vertical="center" wrapText="1"/>
    </xf>
    <xf numFmtId="4" fontId="83" fillId="0" borderId="27" xfId="762" applyNumberFormat="1" applyFont="1" applyFill="1" applyBorder="1" applyAlignment="1">
      <alignment horizontal="center" vertical="center" wrapText="1"/>
    </xf>
    <xf numFmtId="4" fontId="83" fillId="0" borderId="4" xfId="762" applyNumberFormat="1" applyFont="1" applyFill="1" applyBorder="1" applyAlignment="1">
      <alignment horizontal="center" vertical="center" wrapText="1"/>
    </xf>
    <xf numFmtId="49" fontId="80" fillId="0" borderId="40" xfId="0" applyNumberFormat="1" applyFont="1" applyFill="1" applyBorder="1" applyAlignment="1" applyProtection="1">
      <alignment horizontal="left" vertical="top" wrapText="1"/>
      <protection locked="0"/>
    </xf>
    <xf numFmtId="49" fontId="80" fillId="0" borderId="41" xfId="0" applyNumberFormat="1" applyFont="1" applyFill="1" applyBorder="1" applyAlignment="1" applyProtection="1">
      <alignment horizontal="left" vertical="top"/>
      <protection locked="0"/>
    </xf>
    <xf numFmtId="0" fontId="95" fillId="0" borderId="35" xfId="9" applyFont="1" applyFill="1" applyBorder="1" applyAlignment="1">
      <alignment horizontal="left" vertical="center" wrapText="1" indent="1"/>
    </xf>
    <xf numFmtId="0" fontId="95" fillId="0" borderId="36" xfId="9" applyFont="1" applyFill="1" applyBorder="1" applyAlignment="1">
      <alignment horizontal="left" vertical="center" wrapText="1" indent="1"/>
    </xf>
    <xf numFmtId="0" fontId="95" fillId="66" borderId="34" xfId="9" applyFont="1" applyFill="1" applyBorder="1" applyAlignment="1">
      <alignment horizontal="left" vertical="center" wrapText="1" indent="1"/>
    </xf>
    <xf numFmtId="0" fontId="95" fillId="66" borderId="28" xfId="9" applyFont="1" applyFill="1" applyBorder="1" applyAlignment="1">
      <alignment horizontal="left" vertical="center" wrapText="1" indent="1"/>
    </xf>
    <xf numFmtId="0" fontId="98" fillId="0" borderId="3" xfId="0" applyFont="1" applyFill="1" applyBorder="1" applyAlignment="1">
      <alignment horizontal="left" vertical="center" wrapText="1"/>
    </xf>
    <xf numFmtId="0" fontId="98" fillId="0" borderId="27" xfId="0" applyFont="1" applyFill="1" applyBorder="1" applyAlignment="1">
      <alignment horizontal="left" vertical="center" wrapText="1"/>
    </xf>
    <xf numFmtId="0" fontId="96" fillId="0" borderId="27" xfId="0" applyFont="1" applyFill="1" applyBorder="1" applyAlignment="1">
      <alignment horizontal="center" vertical="top" wrapText="1"/>
    </xf>
    <xf numFmtId="0" fontId="96" fillId="0" borderId="27" xfId="0" applyFont="1" applyFill="1" applyBorder="1" applyAlignment="1">
      <alignment horizontal="center" vertical="center" wrapText="1"/>
    </xf>
    <xf numFmtId="0" fontId="90" fillId="75" borderId="0" xfId="0" applyFont="1" applyFill="1" applyBorder="1" applyAlignment="1">
      <alignment horizontal="center" wrapText="1"/>
    </xf>
    <xf numFmtId="0" fontId="117" fillId="0" borderId="0" xfId="0" applyFont="1" applyBorder="1" applyAlignment="1">
      <alignment horizontal="center"/>
    </xf>
    <xf numFmtId="0" fontId="87" fillId="65" borderId="3" xfId="0" applyFont="1" applyFill="1" applyBorder="1" applyAlignment="1">
      <alignment horizontal="center" vertical="center" wrapText="1"/>
    </xf>
    <xf numFmtId="0" fontId="87" fillId="65" borderId="4" xfId="0" applyFont="1" applyFill="1" applyBorder="1" applyAlignment="1">
      <alignment horizontal="center" vertical="center" wrapText="1"/>
    </xf>
    <xf numFmtId="0" fontId="95" fillId="0" borderId="40" xfId="9" applyFont="1" applyFill="1" applyBorder="1" applyAlignment="1">
      <alignment horizontal="left" vertical="center" indent="1"/>
    </xf>
    <xf numFmtId="0" fontId="95" fillId="0" borderId="41" xfId="9" applyFont="1" applyFill="1" applyBorder="1" applyAlignment="1">
      <alignment horizontal="left" vertical="center" indent="1"/>
    </xf>
    <xf numFmtId="49" fontId="89" fillId="0" borderId="42"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xf>
    <xf numFmtId="0" fontId="96" fillId="0" borderId="28" xfId="0" applyFont="1" applyFill="1" applyBorder="1" applyAlignment="1">
      <alignment horizontal="center"/>
    </xf>
    <xf numFmtId="0" fontId="96" fillId="0" borderId="28" xfId="0" applyFont="1" applyFill="1" applyBorder="1" applyAlignment="1">
      <alignment horizontal="center" wrapText="1"/>
    </xf>
    <xf numFmtId="0" fontId="86" fillId="0" borderId="58" xfId="0" applyFont="1" applyFill="1" applyBorder="1" applyAlignment="1">
      <alignment horizontal="center"/>
    </xf>
    <xf numFmtId="0" fontId="121" fillId="0" borderId="1" xfId="0" applyFont="1" applyBorder="1" applyAlignment="1">
      <alignment horizontal="center" vertical="center"/>
    </xf>
    <xf numFmtId="0" fontId="121" fillId="0" borderId="2" xfId="0" applyFont="1" applyBorder="1" applyAlignment="1">
      <alignment horizontal="center" vertical="center"/>
    </xf>
    <xf numFmtId="0" fontId="124" fillId="0" borderId="1" xfId="0" applyFont="1" applyBorder="1" applyAlignment="1">
      <alignment vertical="top" wrapText="1"/>
    </xf>
    <xf numFmtId="0" fontId="121" fillId="0" borderId="3" xfId="0" applyFont="1" applyBorder="1" applyAlignment="1">
      <alignment vertical="top" wrapText="1"/>
    </xf>
    <xf numFmtId="0" fontId="92" fillId="0" borderId="1" xfId="0" applyFont="1" applyBorder="1" applyAlignment="1">
      <alignment vertical="top" wrapText="1"/>
    </xf>
    <xf numFmtId="0" fontId="92" fillId="0" borderId="0" xfId="0" applyFont="1" applyBorder="1" applyAlignment="1">
      <alignment vertical="top" wrapText="1"/>
    </xf>
    <xf numFmtId="0" fontId="124" fillId="0" borderId="3" xfId="0" applyFont="1" applyBorder="1" applyAlignment="1">
      <alignment vertical="top" wrapText="1"/>
    </xf>
    <xf numFmtId="0" fontId="124" fillId="0" borderId="27" xfId="0" applyFont="1" applyBorder="1" applyAlignment="1">
      <alignment vertical="top" wrapText="1"/>
    </xf>
    <xf numFmtId="0" fontId="121" fillId="0" borderId="27" xfId="0" applyFont="1" applyBorder="1" applyAlignment="1">
      <alignment vertical="top" wrapText="1"/>
    </xf>
    <xf numFmtId="0" fontId="92" fillId="0" borderId="3" xfId="0" applyFont="1" applyBorder="1" applyAlignment="1">
      <alignment vertical="top" wrapText="1"/>
    </xf>
    <xf numFmtId="0" fontId="92" fillId="0" borderId="4" xfId="0" applyFont="1" applyBorder="1" applyAlignment="1">
      <alignment vertical="top" wrapText="1"/>
    </xf>
    <xf numFmtId="49" fontId="124" fillId="0" borderId="1" xfId="0" applyNumberFormat="1" applyFont="1" applyBorder="1" applyAlignment="1">
      <alignment vertical="top" wrapText="1"/>
    </xf>
    <xf numFmtId="0" fontId="124" fillId="0" borderId="1" xfId="0" applyFont="1" applyBorder="1" applyAlignment="1">
      <alignment vertical="top"/>
    </xf>
    <xf numFmtId="0" fontId="121" fillId="0" borderId="3" xfId="0" applyFont="1" applyBorder="1" applyAlignment="1">
      <alignment vertical="top"/>
    </xf>
    <xf numFmtId="0" fontId="124" fillId="0" borderId="3" xfId="0" applyFont="1" applyBorder="1" applyAlignment="1">
      <alignment vertical="top"/>
    </xf>
    <xf numFmtId="49" fontId="121" fillId="0" borderId="2" xfId="0" applyNumberFormat="1" applyFont="1" applyBorder="1" applyAlignment="1">
      <alignment horizontal="left" vertical="top" wrapText="1"/>
    </xf>
    <xf numFmtId="49" fontId="121" fillId="0" borderId="30" xfId="0" applyNumberFormat="1" applyFont="1" applyBorder="1" applyAlignment="1">
      <alignment horizontal="left" vertical="top" wrapText="1"/>
    </xf>
    <xf numFmtId="49" fontId="121" fillId="0" borderId="31" xfId="0" applyNumberFormat="1" applyFont="1" applyBorder="1" applyAlignment="1">
      <alignment horizontal="left" vertical="top" wrapText="1"/>
    </xf>
    <xf numFmtId="0" fontId="132" fillId="0" borderId="0" xfId="0" applyFont="1" applyFill="1" applyBorder="1" applyAlignment="1">
      <alignment horizontal="center" wrapText="1"/>
    </xf>
    <xf numFmtId="0" fontId="135" fillId="0" borderId="0" xfId="0" applyFont="1" applyFill="1" applyBorder="1" applyAlignment="1">
      <alignment horizontal="center" vertical="center" wrapText="1"/>
    </xf>
    <xf numFmtId="0" fontId="131" fillId="0" borderId="1" xfId="0" applyFont="1" applyBorder="1" applyAlignment="1">
      <alignment horizontal="center"/>
    </xf>
    <xf numFmtId="0" fontId="131" fillId="0" borderId="3" xfId="0" applyFont="1" applyFill="1" applyBorder="1" applyAlignment="1">
      <alignment horizontal="center" vertical="center" wrapText="1"/>
    </xf>
    <xf numFmtId="0" fontId="131" fillId="0" borderId="27" xfId="0" applyFont="1" applyFill="1" applyBorder="1" applyAlignment="1">
      <alignment horizontal="center" vertical="center" wrapText="1"/>
    </xf>
    <xf numFmtId="0" fontId="131" fillId="0" borderId="4" xfId="0" applyFont="1" applyFill="1" applyBorder="1" applyAlignment="1">
      <alignment horizontal="center" vertical="center" wrapText="1"/>
    </xf>
    <xf numFmtId="0" fontId="92" fillId="0" borderId="34" xfId="0" applyFont="1" applyBorder="1" applyAlignment="1">
      <alignment horizontal="left" vertical="center"/>
    </xf>
    <xf numFmtId="0" fontId="92" fillId="0" borderId="39" xfId="0" applyFont="1" applyBorder="1" applyAlignment="1">
      <alignment horizontal="left" vertical="center"/>
    </xf>
    <xf numFmtId="0" fontId="92" fillId="0" borderId="0" xfId="0" applyFont="1" applyBorder="1" applyAlignment="1">
      <alignment horizontal="left" vertical="center"/>
    </xf>
    <xf numFmtId="9" fontId="102" fillId="76" borderId="3" xfId="0" applyNumberFormat="1" applyFont="1" applyFill="1" applyBorder="1" applyAlignment="1">
      <alignment horizontal="center" vertical="center"/>
    </xf>
    <xf numFmtId="9" fontId="102" fillId="76" borderId="27" xfId="0" applyNumberFormat="1" applyFont="1" applyFill="1" applyBorder="1" applyAlignment="1">
      <alignment horizontal="center" vertical="center"/>
    </xf>
    <xf numFmtId="0" fontId="102" fillId="76" borderId="3" xfId="0" applyFont="1" applyFill="1" applyBorder="1" applyAlignment="1">
      <alignment horizontal="center" vertical="center"/>
    </xf>
    <xf numFmtId="0" fontId="102" fillId="76" borderId="27" xfId="0" applyFont="1" applyFill="1" applyBorder="1" applyAlignment="1">
      <alignment horizontal="center" vertical="center"/>
    </xf>
    <xf numFmtId="9" fontId="102" fillId="79" borderId="3" xfId="0" applyNumberFormat="1" applyFont="1" applyFill="1" applyBorder="1" applyAlignment="1">
      <alignment horizontal="center" vertical="center" wrapText="1"/>
    </xf>
    <xf numFmtId="9" fontId="102" fillId="79" borderId="27" xfId="0" applyNumberFormat="1" applyFont="1" applyFill="1" applyBorder="1" applyAlignment="1">
      <alignment horizontal="center" vertical="center" wrapText="1"/>
    </xf>
    <xf numFmtId="9" fontId="102" fillId="76" borderId="4" xfId="0" applyNumberFormat="1" applyFont="1" applyFill="1" applyBorder="1" applyAlignment="1">
      <alignment horizontal="center" vertical="center"/>
    </xf>
    <xf numFmtId="0" fontId="81" fillId="78" borderId="1" xfId="0" applyFont="1" applyFill="1" applyBorder="1" applyAlignment="1">
      <alignment horizontal="center"/>
    </xf>
    <xf numFmtId="0" fontId="81" fillId="73" borderId="1" xfId="0" applyFont="1" applyFill="1" applyBorder="1" applyAlignment="1">
      <alignment horizontal="center"/>
    </xf>
    <xf numFmtId="0" fontId="81" fillId="0" borderId="0" xfId="0" applyFont="1" applyBorder="1" applyAlignment="1">
      <alignment vertical="center"/>
    </xf>
    <xf numFmtId="9" fontId="102" fillId="79" borderId="4" xfId="0" applyNumberFormat="1" applyFont="1" applyFill="1" applyBorder="1" applyAlignment="1">
      <alignment horizontal="center" vertical="center" wrapText="1"/>
    </xf>
    <xf numFmtId="0" fontId="81" fillId="0" borderId="0" xfId="0" applyFont="1" applyBorder="1"/>
    <xf numFmtId="0" fontId="95" fillId="67" borderId="40" xfId="9"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95" fillId="67" borderId="37" xfId="9" applyFont="1" applyFill="1" applyBorder="1" applyAlignment="1">
      <alignment horizontal="left" vertical="center" wrapText="1" indent="1"/>
    </xf>
    <xf numFmtId="0" fontId="95" fillId="67" borderId="51" xfId="9" applyFont="1" applyFill="1" applyBorder="1" applyAlignment="1">
      <alignment horizontal="left" vertical="center" wrapText="1" indent="1"/>
    </xf>
    <xf numFmtId="0" fontId="95" fillId="67" borderId="40" xfId="9" applyFont="1" applyFill="1" applyBorder="1" applyAlignment="1">
      <alignment horizontal="left" vertical="center"/>
    </xf>
    <xf numFmtId="0" fontId="95" fillId="67" borderId="41" xfId="9" applyFont="1" applyFill="1" applyBorder="1" applyAlignment="1">
      <alignment horizontal="left" vertical="center"/>
    </xf>
    <xf numFmtId="0" fontId="98" fillId="66" borderId="5" xfId="0" applyFont="1" applyFill="1" applyBorder="1" applyAlignment="1">
      <alignment horizontal="left" vertical="center" wrapText="1" indent="1"/>
    </xf>
    <xf numFmtId="0" fontId="98" fillId="66" borderId="27" xfId="0" applyFont="1" applyFill="1" applyBorder="1" applyAlignment="1">
      <alignment horizontal="left" vertical="center" wrapText="1" indent="1"/>
    </xf>
    <xf numFmtId="0" fontId="98" fillId="67" borderId="5" xfId="0" applyFont="1" applyFill="1" applyBorder="1" applyAlignment="1">
      <alignment horizontal="left" vertical="center" wrapText="1" indent="1"/>
    </xf>
    <xf numFmtId="49" fontId="80" fillId="0" borderId="35" xfId="0" applyNumberFormat="1" applyFont="1" applyFill="1" applyBorder="1" applyAlignment="1" applyProtection="1">
      <alignment horizontal="left" vertical="top" wrapText="1"/>
      <protection locked="0"/>
    </xf>
    <xf numFmtId="49" fontId="80" fillId="0" borderId="36" xfId="0" applyNumberFormat="1" applyFont="1" applyFill="1" applyBorder="1" applyAlignment="1" applyProtection="1">
      <alignment horizontal="left" vertical="top" wrapText="1"/>
      <protection locked="0"/>
    </xf>
    <xf numFmtId="0" fontId="126" fillId="0" borderId="3" xfId="0" applyFont="1" applyFill="1" applyBorder="1" applyAlignment="1">
      <alignment horizontal="left" vertical="center" wrapText="1"/>
    </xf>
    <xf numFmtId="0" fontId="126" fillId="0" borderId="27" xfId="0" applyFont="1" applyFill="1" applyBorder="1" applyAlignment="1">
      <alignment horizontal="left" vertical="center" wrapText="1"/>
    </xf>
    <xf numFmtId="0" fontId="126" fillId="0" borderId="4" xfId="0" applyFont="1" applyFill="1" applyBorder="1" applyAlignment="1">
      <alignment horizontal="left" vertical="center" wrapText="1"/>
    </xf>
    <xf numFmtId="49" fontId="73" fillId="0" borderId="1" xfId="0" applyNumberFormat="1" applyFont="1" applyFill="1" applyBorder="1" applyAlignment="1" applyProtection="1">
      <alignment horizontal="left" vertical="top" wrapText="1"/>
      <protection locked="0"/>
    </xf>
    <xf numFmtId="0" fontId="126" fillId="0" borderId="3" xfId="9" applyFont="1" applyFill="1" applyBorder="1" applyAlignment="1">
      <alignment horizontal="left" vertical="center" wrapText="1"/>
    </xf>
    <xf numFmtId="0" fontId="126" fillId="0" borderId="27" xfId="9" applyFont="1" applyFill="1" applyBorder="1" applyAlignment="1">
      <alignment horizontal="left" vertical="center" wrapText="1"/>
    </xf>
    <xf numFmtId="0" fontId="126" fillId="0" borderId="4" xfId="9" applyFont="1" applyFill="1" applyBorder="1" applyAlignment="1">
      <alignment horizontal="left" vertical="center" wrapText="1"/>
    </xf>
    <xf numFmtId="0" fontId="126" fillId="0" borderId="1" xfId="9" applyFont="1" applyFill="1" applyBorder="1" applyAlignment="1">
      <alignment horizontal="left" vertical="center" wrapText="1" indent="1"/>
    </xf>
    <xf numFmtId="0" fontId="126" fillId="0" borderId="1" xfId="0" applyFont="1" applyFill="1" applyBorder="1" applyAlignment="1">
      <alignment horizontal="left" vertical="center" wrapText="1" indent="1"/>
    </xf>
    <xf numFmtId="0" fontId="126" fillId="0" borderId="45" xfId="9" applyFont="1" applyFill="1" applyBorder="1" applyAlignment="1">
      <alignment horizontal="left" vertical="center" wrapText="1"/>
    </xf>
    <xf numFmtId="0" fontId="126" fillId="0" borderId="50" xfId="9" applyFont="1" applyFill="1" applyBorder="1" applyAlignment="1">
      <alignment horizontal="left" vertical="center" wrapText="1"/>
    </xf>
    <xf numFmtId="0" fontId="126" fillId="0" borderId="46" xfId="9" applyFont="1" applyFill="1" applyBorder="1" applyAlignment="1">
      <alignment horizontal="left" vertical="center" wrapText="1"/>
    </xf>
    <xf numFmtId="0" fontId="126" fillId="0" borderId="1" xfId="0" applyFont="1" applyFill="1" applyBorder="1" applyAlignment="1">
      <alignment horizontal="left" vertical="center" wrapText="1"/>
    </xf>
    <xf numFmtId="0" fontId="126" fillId="0" borderId="1" xfId="9" applyFont="1" applyFill="1" applyBorder="1" applyAlignment="1">
      <alignment horizontal="left" vertical="center" wrapText="1"/>
    </xf>
  </cellXfs>
  <cellStyles count="3231">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1">
    <dxf>
      <fill>
        <patternFill patternType="solid">
          <fgColor rgb="FFFFFF00"/>
          <bgColor rgb="FF000000"/>
        </patternFill>
      </fill>
    </dxf>
  </dxfs>
  <tableStyles count="0" defaultTableStyle="TableStyleMedium2" defaultPivotStyle="PivotStyleLight16"/>
  <colors>
    <mruColors>
      <color rgb="FF0000FF"/>
      <color rgb="FFCCECFF"/>
      <color rgb="FFE1FFE1"/>
      <color rgb="FFFF8989"/>
      <color rgb="FFBDFFBD"/>
      <color rgb="FF00FF00"/>
      <color rgb="FF99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y.Y.Lisitsyn/Desktop/&#1052;&#1072;&#1090;&#1077;&#1088;&#1080;&#1072;&#1083;&#1099;/&#1044;&#1077;&#1082;&#1072;&#1089;&#1090;&#1086;&#1084;&#1080;&#1079;&#1072;&#1094;&#1080;&#1103;/ERPEXT-40053/&#1042;&#1085;&#1077;&#1087;&#1083;&#1072;&#1085;&#1086;&#1074;&#1072;&#1103;%20(&#1085;&#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557"/>
  <sheetViews>
    <sheetView view="pageBreakPreview" topLeftCell="A201" zoomScale="55" zoomScaleNormal="55" zoomScaleSheetLayoutView="55" workbookViewId="0">
      <selection activeCell="E204" sqref="E204:H215"/>
    </sheetView>
  </sheetViews>
  <sheetFormatPr defaultColWidth="9.140625" defaultRowHeight="15.75" outlineLevelRow="1"/>
  <cols>
    <col min="1" max="1" width="9.140625" style="1"/>
    <col min="2" max="2" width="9.7109375" style="17" customWidth="1"/>
    <col min="3" max="3" width="52.140625" style="17" customWidth="1"/>
    <col min="4" max="4" width="105.7109375" style="18" customWidth="1"/>
    <col min="5" max="5" width="12.7109375" style="19" customWidth="1"/>
    <col min="6" max="6" width="20.7109375" style="222" customWidth="1"/>
    <col min="7" max="7" width="18.7109375" style="19" customWidth="1"/>
    <col min="8" max="8" width="15.7109375" style="144" customWidth="1"/>
    <col min="9" max="9" width="37.5703125" style="19" customWidth="1"/>
    <col min="10" max="10" width="35.7109375" style="40" customWidth="1"/>
    <col min="11" max="11" width="55.85546875" style="1" customWidth="1"/>
    <col min="12" max="12" width="14.140625" style="1" customWidth="1"/>
    <col min="13" max="14" width="9.140625" style="1"/>
    <col min="15" max="15" width="12.140625" style="1" customWidth="1"/>
    <col min="16" max="16384" width="9.140625" style="1"/>
  </cols>
  <sheetData>
    <row r="1" spans="1:12" ht="42.6" customHeight="1">
      <c r="B1" s="694" t="s">
        <v>1395</v>
      </c>
      <c r="C1" s="694"/>
      <c r="D1" s="694"/>
      <c r="E1" s="694"/>
      <c r="F1" s="694"/>
      <c r="G1" s="693" t="s">
        <v>1417</v>
      </c>
      <c r="H1" s="693"/>
      <c r="I1" s="382" t="s">
        <v>1396</v>
      </c>
      <c r="J1" s="383" t="s">
        <v>1397</v>
      </c>
      <c r="K1" s="384" t="s">
        <v>1398</v>
      </c>
    </row>
    <row r="2" spans="1:12" s="18" customFormat="1">
      <c r="B2" s="17"/>
      <c r="C2" s="17"/>
      <c r="E2" s="19"/>
      <c r="F2" s="222"/>
      <c r="G2" s="19"/>
      <c r="H2" s="144"/>
      <c r="I2" s="20" t="s">
        <v>157</v>
      </c>
      <c r="J2" s="41"/>
    </row>
    <row r="3" spans="1:12" ht="23.25" customHeight="1">
      <c r="B3" s="641" t="s">
        <v>1204</v>
      </c>
      <c r="C3" s="641"/>
      <c r="D3" s="641"/>
      <c r="E3" s="641"/>
      <c r="F3" s="641"/>
      <c r="G3" s="641"/>
      <c r="H3" s="641"/>
      <c r="I3" s="641"/>
    </row>
    <row r="4" spans="1:12" ht="23.25" customHeight="1">
      <c r="B4" s="221"/>
      <c r="C4" s="221"/>
      <c r="D4" s="221"/>
      <c r="E4" s="221"/>
      <c r="F4" s="221"/>
      <c r="G4" s="221"/>
      <c r="H4" s="221"/>
      <c r="I4" s="221"/>
    </row>
    <row r="5" spans="1:12" ht="51" customHeight="1">
      <c r="B5" s="92"/>
      <c r="C5" s="92"/>
      <c r="D5" s="92"/>
      <c r="E5" s="92"/>
      <c r="F5" s="92"/>
      <c r="G5" s="92"/>
      <c r="H5" s="205"/>
      <c r="I5" s="92"/>
    </row>
    <row r="6" spans="1:12" ht="90" customHeight="1">
      <c r="B6" s="223" t="s">
        <v>88</v>
      </c>
      <c r="C6" s="223" t="s">
        <v>84</v>
      </c>
      <c r="D6" s="223" t="s">
        <v>6</v>
      </c>
      <c r="E6" s="223" t="s">
        <v>0</v>
      </c>
      <c r="F6" s="223" t="s">
        <v>83</v>
      </c>
      <c r="G6" s="297" t="s">
        <v>323</v>
      </c>
      <c r="H6" s="297" t="s">
        <v>159</v>
      </c>
      <c r="I6" s="298" t="s">
        <v>77</v>
      </c>
    </row>
    <row r="7" spans="1:12" s="4" customFormat="1" ht="16.5" thickBot="1">
      <c r="A7" s="39"/>
      <c r="B7" s="116">
        <v>1</v>
      </c>
      <c r="C7" s="116">
        <v>2</v>
      </c>
      <c r="D7" s="116">
        <v>3</v>
      </c>
      <c r="E7" s="116">
        <v>4</v>
      </c>
      <c r="F7" s="302">
        <v>5</v>
      </c>
      <c r="G7" s="116">
        <v>6</v>
      </c>
      <c r="H7" s="303">
        <v>7</v>
      </c>
      <c r="I7" s="304">
        <v>8</v>
      </c>
      <c r="J7" s="39"/>
      <c r="K7" s="254"/>
      <c r="L7" s="254"/>
    </row>
    <row r="8" spans="1:12" s="18" customFormat="1" ht="26.25" customHeight="1">
      <c r="A8" s="400"/>
      <c r="B8" s="660" t="s">
        <v>1318</v>
      </c>
      <c r="C8" s="661"/>
      <c r="D8" s="661"/>
      <c r="E8" s="320"/>
      <c r="F8" s="321"/>
      <c r="G8" s="320"/>
      <c r="H8" s="320"/>
      <c r="I8" s="320"/>
      <c r="J8" s="41"/>
    </row>
    <row r="9" spans="1:12" s="18" customFormat="1" ht="54.75" customHeight="1" outlineLevel="1">
      <c r="A9" s="400"/>
      <c r="B9" s="649" t="s">
        <v>1040</v>
      </c>
      <c r="C9" s="650"/>
      <c r="D9" s="650"/>
      <c r="E9" s="691" t="s">
        <v>922</v>
      </c>
      <c r="F9" s="691"/>
      <c r="G9" s="691"/>
      <c r="H9" s="691"/>
      <c r="I9" s="691"/>
      <c r="J9" s="41"/>
    </row>
    <row r="10" spans="1:12" s="18" customFormat="1" ht="141.75" customHeight="1" outlineLevel="1">
      <c r="A10" s="400"/>
      <c r="B10" s="42" t="s">
        <v>11</v>
      </c>
      <c r="C10" s="43" t="s">
        <v>1120</v>
      </c>
      <c r="D10" s="21" t="s">
        <v>1355</v>
      </c>
      <c r="E10" s="45"/>
      <c r="F10" s="259"/>
      <c r="G10" s="6" t="s">
        <v>85</v>
      </c>
      <c r="H10" s="46"/>
      <c r="I10" s="251" t="s">
        <v>889</v>
      </c>
      <c r="J10" s="41"/>
    </row>
    <row r="11" spans="1:12" s="18" customFormat="1" ht="64.5" customHeight="1" outlineLevel="1">
      <c r="A11" s="400"/>
      <c r="B11" s="42" t="s">
        <v>325</v>
      </c>
      <c r="C11" s="47" t="s">
        <v>1170</v>
      </c>
      <c r="D11" s="651" t="s">
        <v>1140</v>
      </c>
      <c r="E11" s="45" t="s">
        <v>326</v>
      </c>
      <c r="F11" s="260">
        <v>1892.0549537037036</v>
      </c>
      <c r="G11" s="6" t="s">
        <v>85</v>
      </c>
      <c r="H11" s="261">
        <v>364.28902777777779</v>
      </c>
      <c r="I11" s="126"/>
      <c r="J11" s="41"/>
    </row>
    <row r="12" spans="1:12" s="18" customFormat="1" ht="62.25" customHeight="1" outlineLevel="1">
      <c r="A12" s="400"/>
      <c r="B12" s="42" t="s">
        <v>327</v>
      </c>
      <c r="C12" s="47" t="s">
        <v>1171</v>
      </c>
      <c r="D12" s="652"/>
      <c r="E12" s="45" t="s">
        <v>326</v>
      </c>
      <c r="F12" s="260">
        <v>1682.2102870370368</v>
      </c>
      <c r="G12" s="6" t="s">
        <v>85</v>
      </c>
      <c r="H12" s="261">
        <v>296.29702777777777</v>
      </c>
      <c r="I12" s="126" t="s">
        <v>85</v>
      </c>
      <c r="J12" s="41"/>
    </row>
    <row r="13" spans="1:12" s="18" customFormat="1" ht="63.75" customHeight="1" outlineLevel="1">
      <c r="A13" s="400"/>
      <c r="B13" s="42" t="s">
        <v>328</v>
      </c>
      <c r="C13" s="47" t="s">
        <v>1172</v>
      </c>
      <c r="D13" s="653"/>
      <c r="E13" s="45" t="s">
        <v>326</v>
      </c>
      <c r="F13" s="260">
        <v>1620.8372839506173</v>
      </c>
      <c r="G13" s="6" t="s">
        <v>85</v>
      </c>
      <c r="H13" s="261">
        <v>272.94296296296295</v>
      </c>
      <c r="I13" s="126" t="s">
        <v>85</v>
      </c>
      <c r="J13" s="41"/>
    </row>
    <row r="14" spans="1:12" s="18" customFormat="1" ht="102.75" customHeight="1" outlineLevel="1">
      <c r="A14" s="400"/>
      <c r="B14" s="42" t="s">
        <v>329</v>
      </c>
      <c r="C14" s="43" t="s">
        <v>690</v>
      </c>
      <c r="D14" s="21" t="s">
        <v>1360</v>
      </c>
      <c r="E14" s="45"/>
      <c r="F14" s="259"/>
      <c r="G14" s="6" t="s">
        <v>85</v>
      </c>
      <c r="H14" s="46"/>
      <c r="I14" s="251" t="s">
        <v>924</v>
      </c>
      <c r="J14" s="41"/>
    </row>
    <row r="15" spans="1:12" s="18" customFormat="1" ht="133.5" customHeight="1" outlineLevel="1">
      <c r="A15" s="400"/>
      <c r="B15" s="42" t="s">
        <v>330</v>
      </c>
      <c r="C15" s="47" t="s">
        <v>822</v>
      </c>
      <c r="D15" s="381" t="s">
        <v>1141</v>
      </c>
      <c r="E15" s="45" t="s">
        <v>326</v>
      </c>
      <c r="F15" s="260">
        <v>2604.1279461279464</v>
      </c>
      <c r="G15" s="6" t="s">
        <v>85</v>
      </c>
      <c r="H15" s="261">
        <v>322.75959595959597</v>
      </c>
      <c r="I15" s="251" t="s">
        <v>1167</v>
      </c>
      <c r="J15" s="41"/>
    </row>
    <row r="16" spans="1:12" s="18" customFormat="1" ht="48" customHeight="1" outlineLevel="1">
      <c r="A16" s="400"/>
      <c r="B16" s="649" t="s">
        <v>1038</v>
      </c>
      <c r="C16" s="650"/>
      <c r="D16" s="650"/>
      <c r="E16" s="692" t="s">
        <v>922</v>
      </c>
      <c r="F16" s="692"/>
      <c r="G16" s="692"/>
      <c r="H16" s="692"/>
      <c r="I16" s="692"/>
      <c r="J16" s="41"/>
    </row>
    <row r="17" spans="1:10" s="18" customFormat="1" ht="99.75" customHeight="1" outlineLevel="1">
      <c r="A17" s="400"/>
      <c r="B17" s="94" t="s">
        <v>331</v>
      </c>
      <c r="C17" s="262" t="s">
        <v>923</v>
      </c>
      <c r="D17" s="49" t="s">
        <v>1356</v>
      </c>
      <c r="E17" s="22"/>
      <c r="F17" s="260"/>
      <c r="G17" s="6" t="s">
        <v>85</v>
      </c>
      <c r="H17" s="261"/>
      <c r="I17" s="251" t="s">
        <v>889</v>
      </c>
      <c r="J17" s="41"/>
    </row>
    <row r="18" spans="1:10" s="18" customFormat="1" ht="63" customHeight="1" outlineLevel="1">
      <c r="A18" s="400"/>
      <c r="B18" s="188" t="s">
        <v>332</v>
      </c>
      <c r="C18" s="263" t="s">
        <v>1168</v>
      </c>
      <c r="D18" s="50"/>
      <c r="E18" s="22" t="s">
        <v>326</v>
      </c>
      <c r="F18" s="260">
        <v>1961.9718697530864</v>
      </c>
      <c r="G18" s="6" t="s">
        <v>85</v>
      </c>
      <c r="H18" s="261">
        <v>426.77217592592592</v>
      </c>
      <c r="I18" s="126" t="s">
        <v>85</v>
      </c>
      <c r="J18" s="41"/>
    </row>
    <row r="19" spans="1:10" s="18" customFormat="1" ht="64.5" customHeight="1" outlineLevel="1" thickBot="1">
      <c r="A19" s="400"/>
      <c r="B19" s="306" t="s">
        <v>333</v>
      </c>
      <c r="C19" s="307" t="s">
        <v>1169</v>
      </c>
      <c r="D19" s="308"/>
      <c r="E19" s="303" t="s">
        <v>326</v>
      </c>
      <c r="F19" s="309">
        <v>1749.5534151234567</v>
      </c>
      <c r="G19" s="118" t="s">
        <v>85</v>
      </c>
      <c r="H19" s="310">
        <v>342.85821759259261</v>
      </c>
      <c r="I19" s="311" t="s">
        <v>85</v>
      </c>
      <c r="J19" s="41"/>
    </row>
    <row r="20" spans="1:10" s="18" customFormat="1" ht="26.25" customHeight="1">
      <c r="A20" s="400"/>
      <c r="B20" s="660" t="s">
        <v>1319</v>
      </c>
      <c r="C20" s="661"/>
      <c r="D20" s="661"/>
      <c r="E20" s="320"/>
      <c r="F20" s="322"/>
      <c r="G20" s="323"/>
      <c r="H20" s="324"/>
      <c r="I20" s="364"/>
      <c r="J20" s="41"/>
    </row>
    <row r="21" spans="1:10" s="18" customFormat="1" ht="39.75" customHeight="1" outlineLevel="1">
      <c r="A21" s="400"/>
      <c r="B21" s="649" t="s">
        <v>1205</v>
      </c>
      <c r="C21" s="650"/>
      <c r="D21" s="650"/>
      <c r="E21" s="692" t="s">
        <v>1219</v>
      </c>
      <c r="F21" s="692"/>
      <c r="G21" s="692"/>
      <c r="H21" s="692"/>
      <c r="I21" s="692"/>
      <c r="J21" s="41"/>
    </row>
    <row r="22" spans="1:10" s="18" customFormat="1" ht="270.75" customHeight="1" outlineLevel="1">
      <c r="A22" s="400"/>
      <c r="B22" s="42" t="s">
        <v>12</v>
      </c>
      <c r="C22" s="43" t="s">
        <v>1121</v>
      </c>
      <c r="D22" s="44" t="s">
        <v>1357</v>
      </c>
      <c r="E22" s="45" t="s">
        <v>352</v>
      </c>
      <c r="F22" s="260">
        <v>4036.7723402777774</v>
      </c>
      <c r="G22" s="6" t="s">
        <v>85</v>
      </c>
      <c r="H22" s="261">
        <v>607.30555555555554</v>
      </c>
      <c r="I22" s="251" t="s">
        <v>890</v>
      </c>
      <c r="J22" s="41"/>
    </row>
    <row r="23" spans="1:10" s="18" customFormat="1" ht="196.5" customHeight="1" outlineLevel="1">
      <c r="A23" s="400"/>
      <c r="B23" s="42" t="s">
        <v>13</v>
      </c>
      <c r="C23" s="43" t="s">
        <v>1039</v>
      </c>
      <c r="D23" s="44" t="s">
        <v>1358</v>
      </c>
      <c r="E23" s="45" t="s">
        <v>352</v>
      </c>
      <c r="F23" s="260">
        <v>5434.4180555555549</v>
      </c>
      <c r="G23" s="6" t="s">
        <v>85</v>
      </c>
      <c r="H23" s="261">
        <v>631.52777777777771</v>
      </c>
      <c r="I23" s="251" t="s">
        <v>1166</v>
      </c>
      <c r="J23" s="41"/>
    </row>
    <row r="24" spans="1:10" s="18" customFormat="1" ht="253.5" customHeight="1" outlineLevel="1" thickBot="1">
      <c r="A24" s="400"/>
      <c r="B24" s="42" t="s">
        <v>14</v>
      </c>
      <c r="C24" s="43" t="s">
        <v>770</v>
      </c>
      <c r="D24" s="44" t="s">
        <v>1359</v>
      </c>
      <c r="E24" s="45" t="s">
        <v>352</v>
      </c>
      <c r="F24" s="260">
        <v>3896.4592803030305</v>
      </c>
      <c r="G24" s="6" t="s">
        <v>85</v>
      </c>
      <c r="H24" s="261">
        <v>244.69696969696969</v>
      </c>
      <c r="I24" s="251" t="s">
        <v>925</v>
      </c>
      <c r="J24" s="41"/>
    </row>
    <row r="25" spans="1:10" s="18" customFormat="1" ht="107.25" customHeight="1" outlineLevel="1" thickBot="1">
      <c r="A25" s="400"/>
      <c r="B25" s="647" t="s">
        <v>666</v>
      </c>
      <c r="C25" s="648"/>
      <c r="D25" s="648"/>
      <c r="E25" s="648"/>
      <c r="F25" s="648"/>
      <c r="G25" s="648"/>
      <c r="H25" s="648"/>
      <c r="I25" s="648"/>
      <c r="J25" s="41"/>
    </row>
    <row r="26" spans="1:10" s="18" customFormat="1" ht="26.25" customHeight="1">
      <c r="A26" s="400"/>
      <c r="B26" s="660" t="s">
        <v>1320</v>
      </c>
      <c r="C26" s="661"/>
      <c r="D26" s="661"/>
      <c r="E26" s="320"/>
      <c r="F26" s="321"/>
      <c r="G26" s="320"/>
      <c r="H26" s="320"/>
      <c r="I26" s="320"/>
      <c r="J26" s="41"/>
    </row>
    <row r="27" spans="1:10" s="18" customFormat="1" ht="21.75" customHeight="1" outlineLevel="1">
      <c r="A27" s="400"/>
      <c r="B27" s="689" t="s">
        <v>1209</v>
      </c>
      <c r="C27" s="690"/>
      <c r="D27" s="690"/>
      <c r="E27" s="690"/>
      <c r="F27" s="690"/>
      <c r="G27" s="690"/>
      <c r="H27" s="690"/>
      <c r="I27" s="690"/>
      <c r="J27" s="41"/>
    </row>
    <row r="28" spans="1:10" s="18" customFormat="1" ht="177.75" customHeight="1" outlineLevel="1">
      <c r="A28" s="400"/>
      <c r="B28" s="386" t="s">
        <v>15</v>
      </c>
      <c r="C28" s="387" t="s">
        <v>353</v>
      </c>
      <c r="D28" s="190" t="s">
        <v>1324</v>
      </c>
      <c r="E28" s="55"/>
      <c r="F28" s="388"/>
      <c r="G28" s="6" t="s">
        <v>85</v>
      </c>
      <c r="H28" s="206"/>
      <c r="I28" s="389" t="s">
        <v>771</v>
      </c>
      <c r="J28" s="41"/>
    </row>
    <row r="29" spans="1:10" s="18" customFormat="1" ht="31.15" customHeight="1" outlineLevel="1">
      <c r="A29" s="400"/>
      <c r="B29" s="143" t="s">
        <v>354</v>
      </c>
      <c r="C29" s="189" t="s">
        <v>355</v>
      </c>
      <c r="D29" s="190"/>
      <c r="E29" s="191" t="s">
        <v>87</v>
      </c>
      <c r="F29" s="192">
        <v>278065</v>
      </c>
      <c r="G29" s="6" t="s">
        <v>85</v>
      </c>
      <c r="H29" s="207">
        <v>29679.61</v>
      </c>
      <c r="I29" s="193" t="s">
        <v>85</v>
      </c>
      <c r="J29" s="41"/>
    </row>
    <row r="30" spans="1:10" s="18" customFormat="1" ht="31.15" customHeight="1" outlineLevel="1">
      <c r="A30" s="400"/>
      <c r="B30" s="143" t="s">
        <v>356</v>
      </c>
      <c r="C30" s="189" t="s">
        <v>357</v>
      </c>
      <c r="D30" s="190"/>
      <c r="E30" s="191" t="s">
        <v>87</v>
      </c>
      <c r="F30" s="192">
        <v>314316</v>
      </c>
      <c r="G30" s="6" t="s">
        <v>85</v>
      </c>
      <c r="H30" s="207">
        <v>30635.62</v>
      </c>
      <c r="I30" s="193" t="s">
        <v>85</v>
      </c>
      <c r="J30" s="41"/>
    </row>
    <row r="31" spans="1:10" s="18" customFormat="1" ht="31.15" customHeight="1" outlineLevel="1">
      <c r="A31" s="400"/>
      <c r="B31" s="143" t="s">
        <v>358</v>
      </c>
      <c r="C31" s="189" t="s">
        <v>359</v>
      </c>
      <c r="D31" s="190"/>
      <c r="E31" s="191" t="s">
        <v>87</v>
      </c>
      <c r="F31" s="192">
        <v>366213</v>
      </c>
      <c r="G31" s="6" t="s">
        <v>85</v>
      </c>
      <c r="H31" s="207">
        <v>33111.089999999997</v>
      </c>
      <c r="I31" s="193" t="s">
        <v>85</v>
      </c>
      <c r="J31" s="41"/>
    </row>
    <row r="32" spans="1:10" s="18" customFormat="1" ht="215.25" customHeight="1" outlineLevel="1">
      <c r="A32" s="400"/>
      <c r="B32" s="386" t="s">
        <v>16</v>
      </c>
      <c r="C32" s="387" t="s">
        <v>961</v>
      </c>
      <c r="D32" s="190" t="s">
        <v>1325</v>
      </c>
      <c r="E32" s="55"/>
      <c r="F32" s="56"/>
      <c r="G32" s="6" t="s">
        <v>85</v>
      </c>
      <c r="H32" s="57"/>
      <c r="I32" s="389" t="s">
        <v>771</v>
      </c>
      <c r="J32" s="41"/>
    </row>
    <row r="33" spans="1:10" s="18" customFormat="1" ht="32.25" customHeight="1" outlineLevel="1">
      <c r="A33" s="400"/>
      <c r="B33" s="53" t="s">
        <v>360</v>
      </c>
      <c r="C33" s="54" t="s">
        <v>355</v>
      </c>
      <c r="D33" s="54"/>
      <c r="E33" s="55" t="s">
        <v>87</v>
      </c>
      <c r="F33" s="56">
        <v>590818</v>
      </c>
      <c r="G33" s="6" t="s">
        <v>85</v>
      </c>
      <c r="H33" s="57">
        <v>110262.15</v>
      </c>
      <c r="I33" s="390" t="s">
        <v>85</v>
      </c>
      <c r="J33" s="41"/>
    </row>
    <row r="34" spans="1:10" s="18" customFormat="1" ht="31.15" customHeight="1" outlineLevel="1">
      <c r="A34" s="400"/>
      <c r="B34" s="53" t="s">
        <v>361</v>
      </c>
      <c r="C34" s="54" t="s">
        <v>357</v>
      </c>
      <c r="D34" s="54"/>
      <c r="E34" s="55" t="s">
        <v>87</v>
      </c>
      <c r="F34" s="56">
        <v>633074</v>
      </c>
      <c r="G34" s="6" t="s">
        <v>85</v>
      </c>
      <c r="H34" s="57">
        <v>111999.74</v>
      </c>
      <c r="I34" s="390" t="s">
        <v>85</v>
      </c>
      <c r="J34" s="41"/>
    </row>
    <row r="35" spans="1:10" s="18" customFormat="1" ht="31.15" customHeight="1" outlineLevel="1">
      <c r="A35" s="400"/>
      <c r="B35" s="53" t="s">
        <v>362</v>
      </c>
      <c r="C35" s="54" t="s">
        <v>359</v>
      </c>
      <c r="D35" s="54"/>
      <c r="E35" s="55" t="s">
        <v>87</v>
      </c>
      <c r="F35" s="56">
        <v>716468</v>
      </c>
      <c r="G35" s="6" t="s">
        <v>85</v>
      </c>
      <c r="H35" s="57">
        <v>122158.52</v>
      </c>
      <c r="I35" s="390" t="s">
        <v>85</v>
      </c>
      <c r="J35" s="41"/>
    </row>
    <row r="36" spans="1:10" s="18" customFormat="1" ht="174" customHeight="1" outlineLevel="1">
      <c r="A36" s="400"/>
      <c r="B36" s="386" t="s">
        <v>17</v>
      </c>
      <c r="C36" s="387" t="s">
        <v>363</v>
      </c>
      <c r="D36" s="190" t="s">
        <v>926</v>
      </c>
      <c r="E36" s="55"/>
      <c r="F36" s="56"/>
      <c r="G36" s="57"/>
      <c r="H36" s="57"/>
      <c r="I36" s="389" t="s">
        <v>771</v>
      </c>
      <c r="J36" s="41"/>
    </row>
    <row r="37" spans="1:10" s="18" customFormat="1" ht="31.15" customHeight="1" outlineLevel="1">
      <c r="A37" s="400"/>
      <c r="B37" s="143" t="s">
        <v>364</v>
      </c>
      <c r="C37" s="189" t="s">
        <v>355</v>
      </c>
      <c r="D37" s="190"/>
      <c r="E37" s="191" t="s">
        <v>87</v>
      </c>
      <c r="F37" s="192">
        <v>298742</v>
      </c>
      <c r="G37" s="6" t="s">
        <v>85</v>
      </c>
      <c r="H37" s="207">
        <v>39496.81</v>
      </c>
      <c r="I37" s="193" t="s">
        <v>85</v>
      </c>
      <c r="J37" s="41"/>
    </row>
    <row r="38" spans="1:10" s="18" customFormat="1" ht="31.15" customHeight="1" outlineLevel="1">
      <c r="A38" s="400"/>
      <c r="B38" s="143" t="s">
        <v>365</v>
      </c>
      <c r="C38" s="189" t="s">
        <v>357</v>
      </c>
      <c r="D38" s="190"/>
      <c r="E38" s="191" t="s">
        <v>87</v>
      </c>
      <c r="F38" s="192">
        <v>336516</v>
      </c>
      <c r="G38" s="6" t="s">
        <v>85</v>
      </c>
      <c r="H38" s="207">
        <v>40473.89</v>
      </c>
      <c r="I38" s="193" t="s">
        <v>85</v>
      </c>
      <c r="J38" s="41"/>
    </row>
    <row r="39" spans="1:10" s="18" customFormat="1" ht="31.15" customHeight="1" outlineLevel="1">
      <c r="A39" s="400"/>
      <c r="B39" s="143" t="s">
        <v>366</v>
      </c>
      <c r="C39" s="189" t="s">
        <v>359</v>
      </c>
      <c r="D39" s="190"/>
      <c r="E39" s="191" t="s">
        <v>87</v>
      </c>
      <c r="F39" s="192">
        <v>388168</v>
      </c>
      <c r="G39" s="6" t="s">
        <v>85</v>
      </c>
      <c r="H39" s="207">
        <v>42963.45</v>
      </c>
      <c r="I39" s="193" t="s">
        <v>85</v>
      </c>
      <c r="J39" s="41"/>
    </row>
    <row r="40" spans="1:10" s="18" customFormat="1" ht="27" customHeight="1" outlineLevel="1">
      <c r="A40" s="400"/>
      <c r="B40" s="386" t="s">
        <v>28</v>
      </c>
      <c r="C40" s="642" t="s">
        <v>368</v>
      </c>
      <c r="D40" s="643"/>
      <c r="E40" s="391"/>
      <c r="F40" s="392"/>
      <c r="G40" s="393"/>
      <c r="H40" s="393"/>
      <c r="I40" s="394" t="s">
        <v>85</v>
      </c>
      <c r="J40" s="41"/>
    </row>
    <row r="41" spans="1:10" s="18" customFormat="1" ht="93.6" customHeight="1" outlineLevel="1">
      <c r="A41" s="400"/>
      <c r="B41" s="53" t="s">
        <v>120</v>
      </c>
      <c r="C41" s="395" t="s">
        <v>369</v>
      </c>
      <c r="D41" s="644" t="s">
        <v>1041</v>
      </c>
      <c r="E41" s="55" t="s">
        <v>370</v>
      </c>
      <c r="F41" s="56">
        <v>5622</v>
      </c>
      <c r="G41" s="6" t="s">
        <v>85</v>
      </c>
      <c r="H41" s="57">
        <v>0</v>
      </c>
      <c r="I41" s="394" t="s">
        <v>85</v>
      </c>
      <c r="J41" s="41"/>
    </row>
    <row r="42" spans="1:10" s="18" customFormat="1" ht="93.6" customHeight="1" outlineLevel="1">
      <c r="A42" s="400"/>
      <c r="B42" s="53" t="s">
        <v>121</v>
      </c>
      <c r="C42" s="395" t="s">
        <v>371</v>
      </c>
      <c r="D42" s="645"/>
      <c r="E42" s="55" t="s">
        <v>370</v>
      </c>
      <c r="F42" s="56">
        <v>11573</v>
      </c>
      <c r="G42" s="6" t="s">
        <v>85</v>
      </c>
      <c r="H42" s="57">
        <v>0</v>
      </c>
      <c r="I42" s="394" t="s">
        <v>85</v>
      </c>
      <c r="J42" s="41"/>
    </row>
    <row r="43" spans="1:10" s="18" customFormat="1" ht="93.6" customHeight="1" outlineLevel="1">
      <c r="A43" s="400"/>
      <c r="B43" s="53" t="s">
        <v>1180</v>
      </c>
      <c r="C43" s="395" t="s">
        <v>373</v>
      </c>
      <c r="D43" s="645"/>
      <c r="E43" s="55" t="s">
        <v>370</v>
      </c>
      <c r="F43" s="56">
        <v>16905</v>
      </c>
      <c r="G43" s="6" t="s">
        <v>85</v>
      </c>
      <c r="H43" s="57">
        <v>0</v>
      </c>
      <c r="I43" s="394" t="s">
        <v>85</v>
      </c>
      <c r="J43" s="41"/>
    </row>
    <row r="44" spans="1:10" s="18" customFormat="1" ht="93.6" customHeight="1" outlineLevel="1">
      <c r="A44" s="400"/>
      <c r="B44" s="53" t="s">
        <v>1181</v>
      </c>
      <c r="C44" s="395" t="s">
        <v>375</v>
      </c>
      <c r="D44" s="645"/>
      <c r="E44" s="55" t="s">
        <v>370</v>
      </c>
      <c r="F44" s="56">
        <v>22199</v>
      </c>
      <c r="G44" s="6" t="s">
        <v>85</v>
      </c>
      <c r="H44" s="57">
        <v>0</v>
      </c>
      <c r="I44" s="394" t="s">
        <v>85</v>
      </c>
      <c r="J44" s="41"/>
    </row>
    <row r="45" spans="1:10" s="18" customFormat="1" ht="93.6" customHeight="1" outlineLevel="1">
      <c r="A45" s="400"/>
      <c r="B45" s="53" t="s">
        <v>1182</v>
      </c>
      <c r="C45" s="395" t="s">
        <v>377</v>
      </c>
      <c r="D45" s="645"/>
      <c r="E45" s="55" t="s">
        <v>370</v>
      </c>
      <c r="F45" s="56">
        <v>27518</v>
      </c>
      <c r="G45" s="6" t="s">
        <v>85</v>
      </c>
      <c r="H45" s="57">
        <v>0</v>
      </c>
      <c r="I45" s="394" t="s">
        <v>85</v>
      </c>
      <c r="J45" s="41"/>
    </row>
    <row r="46" spans="1:10" s="18" customFormat="1" ht="93.6" customHeight="1" outlineLevel="1">
      <c r="A46" s="400"/>
      <c r="B46" s="53" t="s">
        <v>1183</v>
      </c>
      <c r="C46" s="395" t="s">
        <v>379</v>
      </c>
      <c r="D46" s="645"/>
      <c r="E46" s="55" t="s">
        <v>370</v>
      </c>
      <c r="F46" s="56">
        <v>32812</v>
      </c>
      <c r="G46" s="6" t="s">
        <v>85</v>
      </c>
      <c r="H46" s="57">
        <v>0</v>
      </c>
      <c r="I46" s="394" t="s">
        <v>85</v>
      </c>
      <c r="J46" s="41"/>
    </row>
    <row r="47" spans="1:10" s="18" customFormat="1" ht="93.6" customHeight="1" outlineLevel="1">
      <c r="A47" s="400"/>
      <c r="B47" s="53" t="s">
        <v>1184</v>
      </c>
      <c r="C47" s="395" t="s">
        <v>381</v>
      </c>
      <c r="D47" s="645"/>
      <c r="E47" s="55" t="s">
        <v>370</v>
      </c>
      <c r="F47" s="56">
        <v>38131</v>
      </c>
      <c r="G47" s="6" t="s">
        <v>85</v>
      </c>
      <c r="H47" s="57">
        <v>0</v>
      </c>
      <c r="I47" s="394" t="s">
        <v>85</v>
      </c>
      <c r="J47" s="41"/>
    </row>
    <row r="48" spans="1:10" s="18" customFormat="1" ht="93.6" customHeight="1" outlineLevel="1">
      <c r="A48" s="400"/>
      <c r="B48" s="53" t="s">
        <v>1185</v>
      </c>
      <c r="C48" s="395" t="s">
        <v>383</v>
      </c>
      <c r="D48" s="646"/>
      <c r="E48" s="55" t="s">
        <v>370</v>
      </c>
      <c r="F48" s="56">
        <v>43431</v>
      </c>
      <c r="G48" s="6" t="s">
        <v>85</v>
      </c>
      <c r="H48" s="57">
        <v>0</v>
      </c>
      <c r="I48" s="394" t="s">
        <v>85</v>
      </c>
      <c r="J48" s="41"/>
    </row>
    <row r="49" spans="1:10" s="18" customFormat="1" ht="24" customHeight="1" outlineLevel="1">
      <c r="A49" s="400"/>
      <c r="B49" s="386" t="s">
        <v>29</v>
      </c>
      <c r="C49" s="642" t="s">
        <v>384</v>
      </c>
      <c r="D49" s="643"/>
      <c r="E49" s="391"/>
      <c r="F49" s="56"/>
      <c r="G49" s="396"/>
      <c r="H49" s="393"/>
      <c r="I49" s="394" t="s">
        <v>85</v>
      </c>
      <c r="J49" s="41"/>
    </row>
    <row r="50" spans="1:10" s="18" customFormat="1" ht="93.6" customHeight="1" outlineLevel="1">
      <c r="A50" s="400"/>
      <c r="B50" s="53" t="s">
        <v>149</v>
      </c>
      <c r="C50" s="395" t="s">
        <v>369</v>
      </c>
      <c r="D50" s="644" t="s">
        <v>1042</v>
      </c>
      <c r="E50" s="55" t="s">
        <v>370</v>
      </c>
      <c r="F50" s="56">
        <v>5796</v>
      </c>
      <c r="G50" s="6" t="s">
        <v>85</v>
      </c>
      <c r="H50" s="57">
        <v>0</v>
      </c>
      <c r="I50" s="394" t="s">
        <v>85</v>
      </c>
      <c r="J50" s="41"/>
    </row>
    <row r="51" spans="1:10" s="18" customFormat="1" ht="93.6" customHeight="1" outlineLevel="1">
      <c r="A51" s="400"/>
      <c r="B51" s="53" t="s">
        <v>150</v>
      </c>
      <c r="C51" s="395" t="s">
        <v>371</v>
      </c>
      <c r="D51" s="645"/>
      <c r="E51" s="55" t="s">
        <v>370</v>
      </c>
      <c r="F51" s="56">
        <v>8088</v>
      </c>
      <c r="G51" s="6" t="s">
        <v>85</v>
      </c>
      <c r="H51" s="57">
        <v>0</v>
      </c>
      <c r="I51" s="394" t="s">
        <v>85</v>
      </c>
      <c r="J51" s="41"/>
    </row>
    <row r="52" spans="1:10" s="18" customFormat="1" ht="93.6" customHeight="1" outlineLevel="1">
      <c r="A52" s="400"/>
      <c r="B52" s="53" t="s">
        <v>372</v>
      </c>
      <c r="C52" s="395" t="s">
        <v>373</v>
      </c>
      <c r="D52" s="645"/>
      <c r="E52" s="55" t="s">
        <v>370</v>
      </c>
      <c r="F52" s="56">
        <v>10890</v>
      </c>
      <c r="G52" s="6" t="s">
        <v>85</v>
      </c>
      <c r="H52" s="57">
        <v>0</v>
      </c>
      <c r="I52" s="394" t="s">
        <v>85</v>
      </c>
      <c r="J52" s="41"/>
    </row>
    <row r="53" spans="1:10" s="18" customFormat="1" ht="93.6" customHeight="1" outlineLevel="1">
      <c r="A53" s="400"/>
      <c r="B53" s="53" t="s">
        <v>374</v>
      </c>
      <c r="C53" s="395" t="s">
        <v>375</v>
      </c>
      <c r="D53" s="645"/>
      <c r="E53" s="55" t="s">
        <v>370</v>
      </c>
      <c r="F53" s="56">
        <v>13195</v>
      </c>
      <c r="G53" s="6" t="s">
        <v>85</v>
      </c>
      <c r="H53" s="57">
        <v>0</v>
      </c>
      <c r="I53" s="394" t="s">
        <v>85</v>
      </c>
      <c r="J53" s="41"/>
    </row>
    <row r="54" spans="1:10" s="18" customFormat="1" ht="93.6" customHeight="1" outlineLevel="1">
      <c r="A54" s="400"/>
      <c r="B54" s="53" t="s">
        <v>376</v>
      </c>
      <c r="C54" s="395" t="s">
        <v>377</v>
      </c>
      <c r="D54" s="645"/>
      <c r="E54" s="55" t="s">
        <v>370</v>
      </c>
      <c r="F54" s="56">
        <v>18257</v>
      </c>
      <c r="G54" s="6" t="s">
        <v>85</v>
      </c>
      <c r="H54" s="57">
        <v>0</v>
      </c>
      <c r="I54" s="394" t="s">
        <v>85</v>
      </c>
      <c r="J54" s="41"/>
    </row>
    <row r="55" spans="1:10" s="18" customFormat="1" ht="93.6" customHeight="1" outlineLevel="1">
      <c r="A55" s="400"/>
      <c r="B55" s="53" t="s">
        <v>378</v>
      </c>
      <c r="C55" s="395" t="s">
        <v>388</v>
      </c>
      <c r="D55" s="645"/>
      <c r="E55" s="55" t="s">
        <v>370</v>
      </c>
      <c r="F55" s="56">
        <v>20653</v>
      </c>
      <c r="G55" s="6" t="s">
        <v>85</v>
      </c>
      <c r="H55" s="57">
        <v>0</v>
      </c>
      <c r="I55" s="394" t="s">
        <v>85</v>
      </c>
      <c r="J55" s="41"/>
    </row>
    <row r="56" spans="1:10" s="18" customFormat="1" ht="93.6" customHeight="1" outlineLevel="1">
      <c r="A56" s="400"/>
      <c r="B56" s="53" t="s">
        <v>380</v>
      </c>
      <c r="C56" s="395" t="s">
        <v>381</v>
      </c>
      <c r="D56" s="645"/>
      <c r="E56" s="55" t="s">
        <v>370</v>
      </c>
      <c r="F56" s="56">
        <v>23410</v>
      </c>
      <c r="G56" s="6" t="s">
        <v>85</v>
      </c>
      <c r="H56" s="57">
        <v>0</v>
      </c>
      <c r="I56" s="394" t="s">
        <v>85</v>
      </c>
      <c r="J56" s="41"/>
    </row>
    <row r="57" spans="1:10" s="18" customFormat="1" ht="93.6" customHeight="1" outlineLevel="1">
      <c r="A57" s="400"/>
      <c r="B57" s="53" t="s">
        <v>382</v>
      </c>
      <c r="C57" s="395" t="s">
        <v>383</v>
      </c>
      <c r="D57" s="646"/>
      <c r="E57" s="55" t="s">
        <v>370</v>
      </c>
      <c r="F57" s="56">
        <v>25702</v>
      </c>
      <c r="G57" s="6" t="s">
        <v>85</v>
      </c>
      <c r="H57" s="57">
        <v>0</v>
      </c>
      <c r="I57" s="394" t="s">
        <v>85</v>
      </c>
      <c r="J57" s="41"/>
    </row>
    <row r="58" spans="1:10" s="18" customFormat="1" ht="27" customHeight="1" outlineLevel="1">
      <c r="A58" s="400"/>
      <c r="B58" s="386" t="s">
        <v>30</v>
      </c>
      <c r="C58" s="642" t="s">
        <v>391</v>
      </c>
      <c r="D58" s="643"/>
      <c r="E58" s="54"/>
      <c r="F58" s="56"/>
      <c r="G58" s="396"/>
      <c r="H58" s="54"/>
      <c r="I58" s="394" t="s">
        <v>85</v>
      </c>
      <c r="J58" s="41"/>
    </row>
    <row r="59" spans="1:10" s="18" customFormat="1" ht="93.6" customHeight="1" outlineLevel="1">
      <c r="A59" s="400"/>
      <c r="B59" s="53" t="s">
        <v>154</v>
      </c>
      <c r="C59" s="395" t="s">
        <v>369</v>
      </c>
      <c r="D59" s="644" t="s">
        <v>1043</v>
      </c>
      <c r="E59" s="55" t="s">
        <v>370</v>
      </c>
      <c r="F59" s="56">
        <v>8340</v>
      </c>
      <c r="G59" s="6" t="s">
        <v>85</v>
      </c>
      <c r="H59" s="57">
        <v>0</v>
      </c>
      <c r="I59" s="394" t="s">
        <v>85</v>
      </c>
      <c r="J59" s="41"/>
    </row>
    <row r="60" spans="1:10" s="18" customFormat="1" ht="93.6" customHeight="1" outlineLevel="1">
      <c r="A60" s="400"/>
      <c r="B60" s="53" t="s">
        <v>155</v>
      </c>
      <c r="C60" s="395" t="s">
        <v>371</v>
      </c>
      <c r="D60" s="645"/>
      <c r="E60" s="55" t="s">
        <v>370</v>
      </c>
      <c r="F60" s="56">
        <v>14239</v>
      </c>
      <c r="G60" s="6" t="s">
        <v>85</v>
      </c>
      <c r="H60" s="57">
        <v>0</v>
      </c>
      <c r="I60" s="394" t="s">
        <v>85</v>
      </c>
      <c r="J60" s="41"/>
    </row>
    <row r="61" spans="1:10" s="18" customFormat="1" ht="93.6" customHeight="1" outlineLevel="1">
      <c r="A61" s="400"/>
      <c r="B61" s="53" t="s">
        <v>156</v>
      </c>
      <c r="C61" s="395" t="s">
        <v>373</v>
      </c>
      <c r="D61" s="645"/>
      <c r="E61" s="55" t="s">
        <v>370</v>
      </c>
      <c r="F61" s="56">
        <v>20138</v>
      </c>
      <c r="G61" s="6" t="s">
        <v>85</v>
      </c>
      <c r="H61" s="57">
        <v>0</v>
      </c>
      <c r="I61" s="394" t="s">
        <v>85</v>
      </c>
      <c r="J61" s="41"/>
    </row>
    <row r="62" spans="1:10" s="18" customFormat="1" ht="93.6" customHeight="1" outlineLevel="1">
      <c r="A62" s="400"/>
      <c r="B62" s="53" t="s">
        <v>385</v>
      </c>
      <c r="C62" s="395" t="s">
        <v>375</v>
      </c>
      <c r="D62" s="645"/>
      <c r="E62" s="55" t="s">
        <v>370</v>
      </c>
      <c r="F62" s="56">
        <v>26011</v>
      </c>
      <c r="G62" s="6" t="s">
        <v>85</v>
      </c>
      <c r="H62" s="57">
        <v>0</v>
      </c>
      <c r="I62" s="394" t="s">
        <v>85</v>
      </c>
      <c r="J62" s="41"/>
    </row>
    <row r="63" spans="1:10" s="18" customFormat="1" ht="93.6" customHeight="1" outlineLevel="1">
      <c r="A63" s="400"/>
      <c r="B63" s="53" t="s">
        <v>386</v>
      </c>
      <c r="C63" s="395" t="s">
        <v>377</v>
      </c>
      <c r="D63" s="645"/>
      <c r="E63" s="55" t="s">
        <v>370</v>
      </c>
      <c r="F63" s="56">
        <v>31859</v>
      </c>
      <c r="G63" s="6" t="s">
        <v>85</v>
      </c>
      <c r="H63" s="57">
        <v>0</v>
      </c>
      <c r="I63" s="394" t="s">
        <v>85</v>
      </c>
      <c r="J63" s="41"/>
    </row>
    <row r="64" spans="1:10" s="18" customFormat="1" ht="93.6" customHeight="1" outlineLevel="1">
      <c r="A64" s="400"/>
      <c r="B64" s="53" t="s">
        <v>387</v>
      </c>
      <c r="C64" s="395" t="s">
        <v>388</v>
      </c>
      <c r="D64" s="645"/>
      <c r="E64" s="55" t="s">
        <v>370</v>
      </c>
      <c r="F64" s="56">
        <v>37738</v>
      </c>
      <c r="G64" s="6" t="s">
        <v>85</v>
      </c>
      <c r="H64" s="57">
        <v>0</v>
      </c>
      <c r="I64" s="394" t="s">
        <v>85</v>
      </c>
      <c r="J64" s="41"/>
    </row>
    <row r="65" spans="1:11" s="18" customFormat="1" ht="93.6" customHeight="1" outlineLevel="1">
      <c r="A65" s="400"/>
      <c r="B65" s="53" t="s">
        <v>389</v>
      </c>
      <c r="C65" s="395" t="s">
        <v>381</v>
      </c>
      <c r="D65" s="645"/>
      <c r="E65" s="55" t="s">
        <v>370</v>
      </c>
      <c r="F65" s="56">
        <v>43631</v>
      </c>
      <c r="G65" s="6" t="s">
        <v>85</v>
      </c>
      <c r="H65" s="57">
        <v>0</v>
      </c>
      <c r="I65" s="394" t="s">
        <v>85</v>
      </c>
      <c r="J65" s="41"/>
    </row>
    <row r="66" spans="1:11" s="18" customFormat="1" ht="94.15" customHeight="1" outlineLevel="1">
      <c r="A66" s="400"/>
      <c r="B66" s="53" t="s">
        <v>390</v>
      </c>
      <c r="C66" s="397" t="s">
        <v>383</v>
      </c>
      <c r="D66" s="646"/>
      <c r="E66" s="58" t="s">
        <v>370</v>
      </c>
      <c r="F66" s="59">
        <v>49504</v>
      </c>
      <c r="G66" s="6" t="s">
        <v>85</v>
      </c>
      <c r="H66" s="57">
        <v>0</v>
      </c>
      <c r="I66" s="394" t="s">
        <v>85</v>
      </c>
      <c r="J66" s="41"/>
    </row>
    <row r="67" spans="1:11" s="18" customFormat="1" ht="94.15" customHeight="1" outlineLevel="1" thickBot="1">
      <c r="A67" s="400"/>
      <c r="B67" s="370" t="s">
        <v>1217</v>
      </c>
      <c r="C67" s="398" t="s">
        <v>1215</v>
      </c>
      <c r="D67" s="381" t="s">
        <v>1216</v>
      </c>
      <c r="E67" s="371" t="s">
        <v>392</v>
      </c>
      <c r="F67" s="372">
        <v>503.17</v>
      </c>
      <c r="G67" s="373" t="s">
        <v>85</v>
      </c>
      <c r="H67" s="373" t="s">
        <v>85</v>
      </c>
      <c r="I67" s="399" t="s">
        <v>1218</v>
      </c>
      <c r="J67" s="41"/>
    </row>
    <row r="68" spans="1:11" s="18" customFormat="1" ht="92.25" customHeight="1" outlineLevel="1" thickBot="1">
      <c r="A68" s="400"/>
      <c r="B68" s="654" t="s">
        <v>1150</v>
      </c>
      <c r="C68" s="655"/>
      <c r="D68" s="655"/>
      <c r="E68" s="655"/>
      <c r="F68" s="655"/>
      <c r="G68" s="655"/>
      <c r="H68" s="655"/>
      <c r="I68" s="655"/>
      <c r="J68" s="41"/>
    </row>
    <row r="69" spans="1:11" s="18" customFormat="1" ht="26.25" customHeight="1">
      <c r="B69" s="660" t="s">
        <v>1206</v>
      </c>
      <c r="C69" s="661"/>
      <c r="D69" s="661"/>
      <c r="E69" s="661"/>
      <c r="F69" s="661"/>
      <c r="G69" s="661"/>
      <c r="H69" s="661"/>
      <c r="I69" s="661"/>
      <c r="J69" s="41"/>
    </row>
    <row r="70" spans="1:11" s="18" customFormat="1" ht="28.5" customHeight="1" outlineLevel="1">
      <c r="B70" s="673" t="s">
        <v>891</v>
      </c>
      <c r="C70" s="659"/>
      <c r="D70" s="659"/>
      <c r="E70" s="659"/>
      <c r="F70" s="659"/>
      <c r="G70" s="659"/>
      <c r="H70" s="659"/>
      <c r="I70" s="659"/>
      <c r="J70" s="41"/>
    </row>
    <row r="71" spans="1:11" s="18" customFormat="1" ht="78" customHeight="1" outlineLevel="1">
      <c r="B71" s="325" t="s">
        <v>395</v>
      </c>
      <c r="C71" s="74" t="s">
        <v>1018</v>
      </c>
      <c r="D71" s="74" t="s">
        <v>1148</v>
      </c>
      <c r="E71" s="326" t="s">
        <v>1149</v>
      </c>
      <c r="F71" s="327">
        <v>3282.8</v>
      </c>
      <c r="G71" s="328" t="s">
        <v>85</v>
      </c>
      <c r="H71" s="328">
        <v>3282.8</v>
      </c>
      <c r="I71" s="329"/>
      <c r="J71" s="41"/>
    </row>
    <row r="72" spans="1:11" s="18" customFormat="1" ht="74.25" customHeight="1" outlineLevel="1">
      <c r="B72" s="93" t="s">
        <v>396</v>
      </c>
      <c r="C72" s="54" t="s">
        <v>959</v>
      </c>
      <c r="D72" s="54" t="s">
        <v>960</v>
      </c>
      <c r="E72" s="55" t="s">
        <v>393</v>
      </c>
      <c r="F72" s="656" t="s">
        <v>338</v>
      </c>
      <c r="G72" s="657"/>
      <c r="H72" s="658"/>
      <c r="I72" s="125" t="s">
        <v>1361</v>
      </c>
      <c r="J72" s="41"/>
    </row>
    <row r="73" spans="1:11" s="18" customFormat="1" ht="107.25" customHeight="1" outlineLevel="1">
      <c r="B73" s="93" t="s">
        <v>397</v>
      </c>
      <c r="C73" s="54" t="s">
        <v>674</v>
      </c>
      <c r="D73" s="54" t="s">
        <v>957</v>
      </c>
      <c r="E73" s="55" t="s">
        <v>956</v>
      </c>
      <c r="F73" s="276">
        <v>150000</v>
      </c>
      <c r="G73" s="122" t="s">
        <v>85</v>
      </c>
      <c r="H73" s="122" t="s">
        <v>85</v>
      </c>
      <c r="I73" s="131" t="s">
        <v>953</v>
      </c>
      <c r="J73" s="41"/>
      <c r="K73" s="264"/>
    </row>
    <row r="74" spans="1:11" s="18" customFormat="1" ht="114" customHeight="1" outlineLevel="1">
      <c r="B74" s="93" t="s">
        <v>398</v>
      </c>
      <c r="C74" s="54" t="s">
        <v>939</v>
      </c>
      <c r="D74" s="54" t="s">
        <v>938</v>
      </c>
      <c r="E74" s="55" t="s">
        <v>45</v>
      </c>
      <c r="F74" s="33">
        <v>100000</v>
      </c>
      <c r="G74" s="122" t="s">
        <v>85</v>
      </c>
      <c r="H74" s="122" t="s">
        <v>85</v>
      </c>
      <c r="I74" s="131" t="s">
        <v>953</v>
      </c>
      <c r="J74" s="41"/>
      <c r="K74" s="264"/>
    </row>
    <row r="75" spans="1:11" s="18" customFormat="1" ht="135.75" customHeight="1" outlineLevel="1">
      <c r="B75" s="93" t="s">
        <v>399</v>
      </c>
      <c r="C75" s="54" t="s">
        <v>954</v>
      </c>
      <c r="D75" s="54" t="s">
        <v>955</v>
      </c>
      <c r="E75" s="55" t="s">
        <v>952</v>
      </c>
      <c r="F75" s="656" t="s">
        <v>338</v>
      </c>
      <c r="G75" s="657"/>
      <c r="H75" s="658"/>
      <c r="I75" s="125" t="s">
        <v>1282</v>
      </c>
      <c r="J75" s="41"/>
      <c r="K75" s="264"/>
    </row>
    <row r="76" spans="1:11" s="18" customFormat="1" ht="124.5" customHeight="1" outlineLevel="1">
      <c r="B76" s="93" t="s">
        <v>400</v>
      </c>
      <c r="C76" s="54" t="s">
        <v>782</v>
      </c>
      <c r="D76" s="54" t="s">
        <v>1022</v>
      </c>
      <c r="E76" s="55" t="s">
        <v>394</v>
      </c>
      <c r="F76" s="656" t="s">
        <v>338</v>
      </c>
      <c r="G76" s="657"/>
      <c r="H76" s="658"/>
      <c r="I76" s="125" t="s">
        <v>1361</v>
      </c>
      <c r="J76" s="41"/>
    </row>
    <row r="77" spans="1:11" s="18" customFormat="1" ht="155.25" customHeight="1" outlineLevel="1">
      <c r="B77" s="93" t="s">
        <v>1254</v>
      </c>
      <c r="C77" s="54" t="s">
        <v>1301</v>
      </c>
      <c r="D77" s="54" t="s">
        <v>1300</v>
      </c>
      <c r="E77" s="55" t="s">
        <v>45</v>
      </c>
      <c r="F77" s="33">
        <v>840</v>
      </c>
      <c r="G77" s="122" t="s">
        <v>85</v>
      </c>
      <c r="H77" s="122" t="s">
        <v>85</v>
      </c>
      <c r="I77" s="125" t="s">
        <v>1299</v>
      </c>
      <c r="J77" s="41"/>
    </row>
    <row r="78" spans="1:11" s="18" customFormat="1" ht="150.75" customHeight="1" outlineLevel="1">
      <c r="B78" s="93" t="s">
        <v>1255</v>
      </c>
      <c r="C78" s="54" t="s">
        <v>1302</v>
      </c>
      <c r="D78" s="54" t="s">
        <v>1303</v>
      </c>
      <c r="E78" s="55" t="s">
        <v>45</v>
      </c>
      <c r="F78" s="33">
        <v>1680</v>
      </c>
      <c r="G78" s="122" t="s">
        <v>85</v>
      </c>
      <c r="H78" s="122" t="s">
        <v>85</v>
      </c>
      <c r="I78" s="125" t="s">
        <v>1299</v>
      </c>
      <c r="J78" s="41"/>
    </row>
    <row r="79" spans="1:11" s="18" customFormat="1" ht="147.75" customHeight="1" outlineLevel="1">
      <c r="B79" s="93" t="s">
        <v>1286</v>
      </c>
      <c r="C79" s="54" t="s">
        <v>1304</v>
      </c>
      <c r="D79" s="54" t="s">
        <v>1305</v>
      </c>
      <c r="E79" s="55" t="s">
        <v>45</v>
      </c>
      <c r="F79" s="33">
        <v>3520</v>
      </c>
      <c r="G79" s="122" t="s">
        <v>85</v>
      </c>
      <c r="H79" s="122" t="s">
        <v>85</v>
      </c>
      <c r="I79" s="125" t="s">
        <v>1299</v>
      </c>
      <c r="J79" s="41"/>
    </row>
    <row r="80" spans="1:11" s="18" customFormat="1" ht="147.75" customHeight="1" outlineLevel="1">
      <c r="B80" s="93" t="s">
        <v>1287</v>
      </c>
      <c r="C80" s="54" t="s">
        <v>1306</v>
      </c>
      <c r="D80" s="54" t="s">
        <v>1307</v>
      </c>
      <c r="E80" s="55" t="s">
        <v>45</v>
      </c>
      <c r="F80" s="33">
        <v>5360</v>
      </c>
      <c r="G80" s="122" t="s">
        <v>85</v>
      </c>
      <c r="H80" s="122" t="s">
        <v>85</v>
      </c>
      <c r="I80" s="125" t="s">
        <v>1299</v>
      </c>
      <c r="J80" s="41"/>
    </row>
    <row r="81" spans="2:12" s="18" customFormat="1" ht="258.75" customHeight="1" outlineLevel="1">
      <c r="B81" s="60" t="s">
        <v>19</v>
      </c>
      <c r="C81" s="114" t="s">
        <v>1322</v>
      </c>
      <c r="D81" s="8" t="s">
        <v>1363</v>
      </c>
      <c r="E81" s="9"/>
      <c r="F81" s="224"/>
      <c r="G81" s="61"/>
      <c r="H81" s="61"/>
      <c r="I81" s="140" t="s">
        <v>1345</v>
      </c>
      <c r="J81" s="277"/>
      <c r="K81" s="255"/>
    </row>
    <row r="82" spans="2:12" s="18" customFormat="1" ht="31.15" customHeight="1" outlineLevel="1">
      <c r="B82" s="53" t="s">
        <v>401</v>
      </c>
      <c r="C82" s="7" t="s">
        <v>118</v>
      </c>
      <c r="D82" s="3"/>
      <c r="E82" s="2" t="s">
        <v>1105</v>
      </c>
      <c r="F82" s="5">
        <v>216157.42</v>
      </c>
      <c r="G82" s="6">
        <v>25415.02</v>
      </c>
      <c r="H82" s="6">
        <v>33285.15</v>
      </c>
      <c r="I82" s="128" t="s">
        <v>85</v>
      </c>
      <c r="J82" s="41"/>
      <c r="K82" s="123"/>
      <c r="L82" s="121"/>
    </row>
    <row r="83" spans="2:12" s="18" customFormat="1" ht="31.15" customHeight="1" outlineLevel="1">
      <c r="B83" s="53" t="s">
        <v>402</v>
      </c>
      <c r="C83" s="7" t="s">
        <v>122</v>
      </c>
      <c r="D83" s="3"/>
      <c r="E83" s="2" t="s">
        <v>1105</v>
      </c>
      <c r="F83" s="5">
        <v>223259.34</v>
      </c>
      <c r="G83" s="6">
        <v>31744.03</v>
      </c>
      <c r="H83" s="6">
        <v>33285.15</v>
      </c>
      <c r="I83" s="128" t="s">
        <v>85</v>
      </c>
      <c r="J83" s="41"/>
      <c r="K83" s="123"/>
      <c r="L83" s="121"/>
    </row>
    <row r="84" spans="2:12" s="18" customFormat="1" ht="31.15" customHeight="1" outlineLevel="1">
      <c r="B84" s="53" t="s">
        <v>403</v>
      </c>
      <c r="C84" s="7" t="s">
        <v>123</v>
      </c>
      <c r="D84" s="3"/>
      <c r="E84" s="2" t="s">
        <v>1105</v>
      </c>
      <c r="F84" s="5">
        <v>229677.08</v>
      </c>
      <c r="G84" s="6">
        <v>37511.589999999997</v>
      </c>
      <c r="H84" s="6">
        <v>33285.15</v>
      </c>
      <c r="I84" s="128" t="s">
        <v>85</v>
      </c>
      <c r="J84" s="41"/>
      <c r="K84" s="123"/>
      <c r="L84" s="121"/>
    </row>
    <row r="85" spans="2:12" s="18" customFormat="1" ht="31.15" customHeight="1" outlineLevel="1">
      <c r="B85" s="53" t="s">
        <v>404</v>
      </c>
      <c r="C85" s="7" t="s">
        <v>124</v>
      </c>
      <c r="D85" s="3"/>
      <c r="E85" s="2" t="s">
        <v>1105</v>
      </c>
      <c r="F85" s="5">
        <v>238186.57</v>
      </c>
      <c r="G85" s="6">
        <v>45141.53</v>
      </c>
      <c r="H85" s="6">
        <v>33285.15</v>
      </c>
      <c r="I85" s="128" t="s">
        <v>85</v>
      </c>
      <c r="J85" s="41"/>
      <c r="K85" s="123"/>
      <c r="L85" s="121"/>
    </row>
    <row r="86" spans="2:12" s="18" customFormat="1" ht="31.15" customHeight="1" outlineLevel="1">
      <c r="B86" s="53" t="s">
        <v>405</v>
      </c>
      <c r="C86" s="7" t="s">
        <v>125</v>
      </c>
      <c r="D86" s="3"/>
      <c r="E86" s="2" t="s">
        <v>1105</v>
      </c>
      <c r="F86" s="5">
        <v>255884.63</v>
      </c>
      <c r="G86" s="6">
        <v>61126.64</v>
      </c>
      <c r="H86" s="6">
        <v>33285.15</v>
      </c>
      <c r="I86" s="128" t="s">
        <v>85</v>
      </c>
      <c r="J86" s="41"/>
      <c r="K86" s="123"/>
      <c r="L86" s="121"/>
    </row>
    <row r="87" spans="2:12" s="18" customFormat="1" ht="31.15" customHeight="1" outlineLevel="1">
      <c r="B87" s="53" t="s">
        <v>406</v>
      </c>
      <c r="C87" s="7" t="s">
        <v>126</v>
      </c>
      <c r="D87" s="3"/>
      <c r="E87" s="2" t="s">
        <v>1105</v>
      </c>
      <c r="F87" s="5">
        <v>302592.25</v>
      </c>
      <c r="G87" s="6">
        <v>91537.37</v>
      </c>
      <c r="H87" s="6">
        <v>33285.15</v>
      </c>
      <c r="I87" s="128" t="s">
        <v>85</v>
      </c>
      <c r="J87" s="41"/>
      <c r="K87" s="123"/>
      <c r="L87" s="121"/>
    </row>
    <row r="88" spans="2:12" s="18" customFormat="1" ht="31.15" customHeight="1" outlineLevel="1">
      <c r="B88" s="53" t="s">
        <v>407</v>
      </c>
      <c r="C88" s="7" t="s">
        <v>160</v>
      </c>
      <c r="D88" s="3"/>
      <c r="E88" s="2" t="s">
        <v>1105</v>
      </c>
      <c r="F88" s="5">
        <v>351131.92</v>
      </c>
      <c r="G88" s="6">
        <v>127890.75</v>
      </c>
      <c r="H88" s="6">
        <v>33285.15</v>
      </c>
      <c r="I88" s="128" t="s">
        <v>85</v>
      </c>
      <c r="J88" s="41"/>
      <c r="K88" s="123"/>
      <c r="L88" s="121"/>
    </row>
    <row r="89" spans="2:12" s="18" customFormat="1" ht="288" customHeight="1" outlineLevel="1">
      <c r="B89" s="60" t="s">
        <v>20</v>
      </c>
      <c r="C89" s="114" t="s">
        <v>1321</v>
      </c>
      <c r="D89" s="8" t="s">
        <v>1365</v>
      </c>
      <c r="E89" s="9"/>
      <c r="F89" s="11"/>
      <c r="G89" s="11"/>
      <c r="H89" s="12"/>
      <c r="I89" s="140" t="s">
        <v>1343</v>
      </c>
      <c r="J89" s="41"/>
    </row>
    <row r="90" spans="2:12" s="18" customFormat="1" ht="31.15" customHeight="1" outlineLevel="1">
      <c r="B90" s="53" t="s">
        <v>408</v>
      </c>
      <c r="C90" s="7" t="s">
        <v>118</v>
      </c>
      <c r="D90" s="13"/>
      <c r="E90" s="2" t="s">
        <v>1105</v>
      </c>
      <c r="F90" s="5">
        <v>497430.24</v>
      </c>
      <c r="G90" s="6">
        <v>36579.18</v>
      </c>
      <c r="H90" s="6">
        <v>117386.04</v>
      </c>
      <c r="I90" s="128" t="s">
        <v>85</v>
      </c>
      <c r="J90" s="41"/>
      <c r="K90" s="123"/>
      <c r="L90" s="121"/>
    </row>
    <row r="91" spans="2:12" s="18" customFormat="1" ht="31.15" customHeight="1" outlineLevel="1">
      <c r="B91" s="53" t="s">
        <v>409</v>
      </c>
      <c r="C91" s="7" t="s">
        <v>122</v>
      </c>
      <c r="D91" s="13"/>
      <c r="E91" s="2" t="s">
        <v>1105</v>
      </c>
      <c r="F91" s="5">
        <v>504736.71</v>
      </c>
      <c r="G91" s="6">
        <v>42662.8</v>
      </c>
      <c r="H91" s="6">
        <v>117386.04</v>
      </c>
      <c r="I91" s="128" t="s">
        <v>85</v>
      </c>
      <c r="J91" s="41"/>
      <c r="K91" s="123"/>
      <c r="L91" s="121"/>
    </row>
    <row r="92" spans="2:12" s="18" customFormat="1" ht="31.15" customHeight="1" outlineLevel="1">
      <c r="B92" s="53" t="s">
        <v>410</v>
      </c>
      <c r="C92" s="7" t="s">
        <v>123</v>
      </c>
      <c r="D92" s="13"/>
      <c r="E92" s="2" t="s">
        <v>1105</v>
      </c>
      <c r="F92" s="5">
        <v>515651.05</v>
      </c>
      <c r="G92" s="6">
        <v>51651.67</v>
      </c>
      <c r="H92" s="6">
        <v>117386.04</v>
      </c>
      <c r="I92" s="128" t="s">
        <v>85</v>
      </c>
      <c r="J92" s="41"/>
      <c r="K92" s="123"/>
      <c r="L92" s="121"/>
    </row>
    <row r="93" spans="2:12" s="18" customFormat="1" ht="31.15" customHeight="1" outlineLevel="1">
      <c r="B93" s="53" t="s">
        <v>411</v>
      </c>
      <c r="C93" s="7" t="s">
        <v>124</v>
      </c>
      <c r="D93" s="13"/>
      <c r="E93" s="2" t="s">
        <v>1105</v>
      </c>
      <c r="F93" s="5">
        <v>523931.61</v>
      </c>
      <c r="G93" s="6">
        <v>58668.98</v>
      </c>
      <c r="H93" s="6">
        <v>117386.04</v>
      </c>
      <c r="I93" s="128" t="s">
        <v>85</v>
      </c>
      <c r="J93" s="41"/>
      <c r="K93" s="123"/>
      <c r="L93" s="121"/>
    </row>
    <row r="94" spans="2:12" s="18" customFormat="1" ht="31.15" customHeight="1" outlineLevel="1">
      <c r="B94" s="53" t="s">
        <v>412</v>
      </c>
      <c r="C94" s="7" t="s">
        <v>125</v>
      </c>
      <c r="D94" s="13"/>
      <c r="E94" s="2" t="s">
        <v>1105</v>
      </c>
      <c r="F94" s="5">
        <v>542766.9</v>
      </c>
      <c r="G94" s="6">
        <v>74771.37</v>
      </c>
      <c r="H94" s="6">
        <v>117386.04</v>
      </c>
      <c r="I94" s="128" t="s">
        <v>85</v>
      </c>
      <c r="J94" s="41"/>
      <c r="K94" s="123"/>
      <c r="L94" s="121"/>
    </row>
    <row r="95" spans="2:12" s="18" customFormat="1" ht="31.15" customHeight="1" outlineLevel="1">
      <c r="B95" s="53" t="s">
        <v>413</v>
      </c>
      <c r="C95" s="7" t="s">
        <v>126</v>
      </c>
      <c r="D95" s="3"/>
      <c r="E95" s="2" t="s">
        <v>1105</v>
      </c>
      <c r="F95" s="5">
        <v>617821.25</v>
      </c>
      <c r="G95" s="6">
        <v>102136.98</v>
      </c>
      <c r="H95" s="6">
        <v>117386.04</v>
      </c>
      <c r="I95" s="128" t="s">
        <v>85</v>
      </c>
      <c r="J95" s="41"/>
      <c r="K95" s="123"/>
      <c r="L95" s="121"/>
    </row>
    <row r="96" spans="2:12" s="18" customFormat="1" ht="31.15" customHeight="1" outlineLevel="1">
      <c r="B96" s="53" t="s">
        <v>414</v>
      </c>
      <c r="C96" s="7" t="s">
        <v>160</v>
      </c>
      <c r="D96" s="3"/>
      <c r="E96" s="2" t="s">
        <v>1105</v>
      </c>
      <c r="F96" s="5">
        <v>668634.18999999994</v>
      </c>
      <c r="G96" s="6">
        <v>139169.82</v>
      </c>
      <c r="H96" s="6">
        <v>117386.04</v>
      </c>
      <c r="I96" s="128" t="s">
        <v>85</v>
      </c>
      <c r="J96" s="41"/>
      <c r="K96" s="123"/>
      <c r="L96" s="121"/>
    </row>
    <row r="97" spans="2:12" s="18" customFormat="1" ht="235.5" customHeight="1" outlineLevel="1">
      <c r="B97" s="60" t="s">
        <v>27</v>
      </c>
      <c r="C97" s="114" t="s">
        <v>22</v>
      </c>
      <c r="D97" s="8" t="s">
        <v>1323</v>
      </c>
      <c r="E97" s="9"/>
      <c r="F97" s="11"/>
      <c r="G97" s="11"/>
      <c r="H97" s="12"/>
      <c r="I97" s="140" t="s">
        <v>1343</v>
      </c>
      <c r="J97" s="41"/>
    </row>
    <row r="98" spans="2:12" s="18" customFormat="1" ht="31.15" customHeight="1" outlineLevel="1">
      <c r="B98" s="53" t="s">
        <v>31</v>
      </c>
      <c r="C98" s="7" t="s">
        <v>118</v>
      </c>
      <c r="D98" s="3"/>
      <c r="E98" s="2" t="s">
        <v>1105</v>
      </c>
      <c r="F98" s="5">
        <v>232112.02</v>
      </c>
      <c r="G98" s="6">
        <v>37976.15</v>
      </c>
      <c r="H98" s="6">
        <v>51576.23</v>
      </c>
      <c r="I98" s="128" t="s">
        <v>85</v>
      </c>
      <c r="J98" s="41"/>
      <c r="K98" s="123"/>
      <c r="L98" s="121"/>
    </row>
    <row r="99" spans="2:12" s="18" customFormat="1" ht="31.15" customHeight="1" outlineLevel="1">
      <c r="B99" s="53" t="s">
        <v>32</v>
      </c>
      <c r="C99" s="7" t="s">
        <v>122</v>
      </c>
      <c r="D99" s="14"/>
      <c r="E99" s="2" t="s">
        <v>1105</v>
      </c>
      <c r="F99" s="5">
        <v>241868.49</v>
      </c>
      <c r="G99" s="6">
        <v>44206.06</v>
      </c>
      <c r="H99" s="6">
        <v>51576.23</v>
      </c>
      <c r="I99" s="128" t="s">
        <v>85</v>
      </c>
      <c r="J99" s="41"/>
      <c r="K99" s="123"/>
      <c r="L99" s="121"/>
    </row>
    <row r="100" spans="2:12" s="18" customFormat="1" ht="31.15" customHeight="1" outlineLevel="1">
      <c r="B100" s="53" t="s">
        <v>533</v>
      </c>
      <c r="C100" s="7" t="s">
        <v>123</v>
      </c>
      <c r="D100" s="13"/>
      <c r="E100" s="2" t="s">
        <v>1105</v>
      </c>
      <c r="F100" s="5">
        <v>251893.91</v>
      </c>
      <c r="G100" s="6">
        <v>50848.959999999999</v>
      </c>
      <c r="H100" s="6">
        <v>51576.23</v>
      </c>
      <c r="I100" s="128" t="s">
        <v>85</v>
      </c>
      <c r="J100" s="41"/>
      <c r="K100" s="123"/>
      <c r="L100" s="121"/>
    </row>
    <row r="101" spans="2:12" s="18" customFormat="1" ht="31.15" customHeight="1" outlineLevel="1">
      <c r="B101" s="53" t="s">
        <v>534</v>
      </c>
      <c r="C101" s="7" t="s">
        <v>124</v>
      </c>
      <c r="D101" s="14"/>
      <c r="E101" s="2" t="s">
        <v>1105</v>
      </c>
      <c r="F101" s="5">
        <v>261886.35</v>
      </c>
      <c r="G101" s="6">
        <v>57665.31</v>
      </c>
      <c r="H101" s="6">
        <v>51576.23</v>
      </c>
      <c r="I101" s="128" t="s">
        <v>85</v>
      </c>
      <c r="J101" s="41"/>
      <c r="K101" s="123"/>
      <c r="L101" s="121"/>
    </row>
    <row r="102" spans="2:12" s="18" customFormat="1" ht="31.15" customHeight="1" outlineLevel="1">
      <c r="B102" s="53" t="s">
        <v>531</v>
      </c>
      <c r="C102" s="7" t="s">
        <v>125</v>
      </c>
      <c r="D102" s="15"/>
      <c r="E102" s="2" t="s">
        <v>1105</v>
      </c>
      <c r="F102" s="5">
        <v>275864.65000000002</v>
      </c>
      <c r="G102" s="6">
        <v>64093.41</v>
      </c>
      <c r="H102" s="6">
        <v>51576.23</v>
      </c>
      <c r="I102" s="128" t="s">
        <v>85</v>
      </c>
      <c r="J102" s="41"/>
      <c r="K102" s="123"/>
      <c r="L102" s="121"/>
    </row>
    <row r="103" spans="2:12" s="18" customFormat="1" ht="31.15" customHeight="1" outlineLevel="1">
      <c r="B103" s="53" t="s">
        <v>535</v>
      </c>
      <c r="C103" s="7" t="s">
        <v>126</v>
      </c>
      <c r="D103" s="15"/>
      <c r="E103" s="2" t="s">
        <v>1105</v>
      </c>
      <c r="F103" s="5">
        <v>322351.40999999997</v>
      </c>
      <c r="G103" s="6">
        <v>98610.28</v>
      </c>
      <c r="H103" s="6">
        <v>51576.23</v>
      </c>
      <c r="I103" s="128" t="s">
        <v>85</v>
      </c>
      <c r="J103" s="41"/>
      <c r="K103" s="123"/>
      <c r="L103" s="121"/>
    </row>
    <row r="104" spans="2:12" s="18" customFormat="1" ht="31.15" customHeight="1" outlineLevel="1">
      <c r="B104" s="53" t="s">
        <v>536</v>
      </c>
      <c r="C104" s="7" t="s">
        <v>160</v>
      </c>
      <c r="D104" s="15"/>
      <c r="E104" s="2" t="s">
        <v>1105</v>
      </c>
      <c r="F104" s="5">
        <v>371724.93</v>
      </c>
      <c r="G104" s="6">
        <v>132027.97</v>
      </c>
      <c r="H104" s="6">
        <v>51576.23</v>
      </c>
      <c r="I104" s="128" t="s">
        <v>85</v>
      </c>
      <c r="J104" s="41"/>
      <c r="K104" s="123"/>
      <c r="L104" s="121"/>
    </row>
    <row r="105" spans="2:12" s="18" customFormat="1" ht="46.9" customHeight="1" outlineLevel="1">
      <c r="B105" s="60" t="s">
        <v>33</v>
      </c>
      <c r="C105" s="114" t="s">
        <v>141</v>
      </c>
      <c r="D105" s="8" t="s">
        <v>57</v>
      </c>
      <c r="E105" s="9"/>
      <c r="F105" s="11"/>
      <c r="G105" s="11"/>
      <c r="H105" s="12"/>
      <c r="I105" s="12"/>
      <c r="J105" s="41"/>
    </row>
    <row r="106" spans="2:12" s="18" customFormat="1" ht="46.9" customHeight="1" outlineLevel="1">
      <c r="B106" s="53" t="s">
        <v>575</v>
      </c>
      <c r="C106" s="3" t="s">
        <v>142</v>
      </c>
      <c r="D106" s="3"/>
      <c r="E106" s="2" t="s">
        <v>58</v>
      </c>
      <c r="F106" s="5">
        <v>3232.48</v>
      </c>
      <c r="G106" s="5" t="s">
        <v>85</v>
      </c>
      <c r="H106" s="6">
        <v>1157.81</v>
      </c>
      <c r="I106" s="129" t="s">
        <v>927</v>
      </c>
      <c r="J106" s="41"/>
    </row>
    <row r="107" spans="2:12" s="18" customFormat="1" ht="46.9" customHeight="1" outlineLevel="1">
      <c r="B107" s="53" t="s">
        <v>576</v>
      </c>
      <c r="C107" s="3" t="s">
        <v>143</v>
      </c>
      <c r="D107" s="3"/>
      <c r="E107" s="2" t="s">
        <v>58</v>
      </c>
      <c r="F107" s="5">
        <v>3500</v>
      </c>
      <c r="G107" s="5" t="s">
        <v>85</v>
      </c>
      <c r="H107" s="6">
        <v>1157.81</v>
      </c>
      <c r="I107" s="129" t="s">
        <v>927</v>
      </c>
      <c r="J107" s="41"/>
    </row>
    <row r="108" spans="2:12" s="18" customFormat="1" ht="46.9" customHeight="1" outlineLevel="1">
      <c r="B108" s="53" t="s">
        <v>577</v>
      </c>
      <c r="C108" s="3" t="s">
        <v>146</v>
      </c>
      <c r="D108" s="3"/>
      <c r="E108" s="2" t="s">
        <v>58</v>
      </c>
      <c r="F108" s="5">
        <v>7894.59</v>
      </c>
      <c r="G108" s="5" t="s">
        <v>85</v>
      </c>
      <c r="H108" s="6">
        <v>1157.81</v>
      </c>
      <c r="I108" s="129" t="s">
        <v>927</v>
      </c>
      <c r="J108" s="41"/>
    </row>
    <row r="109" spans="2:12" s="18" customFormat="1" ht="46.9" customHeight="1" outlineLevel="1">
      <c r="B109" s="53" t="s">
        <v>578</v>
      </c>
      <c r="C109" s="3" t="s">
        <v>147</v>
      </c>
      <c r="D109" s="3"/>
      <c r="E109" s="2" t="s">
        <v>58</v>
      </c>
      <c r="F109" s="5">
        <v>10525.51</v>
      </c>
      <c r="G109" s="5" t="s">
        <v>85</v>
      </c>
      <c r="H109" s="6">
        <v>1157.81</v>
      </c>
      <c r="I109" s="129" t="s">
        <v>927</v>
      </c>
      <c r="J109" s="41"/>
    </row>
    <row r="110" spans="2:12" s="18" customFormat="1" ht="46.9" customHeight="1" outlineLevel="1">
      <c r="B110" s="53" t="s">
        <v>579</v>
      </c>
      <c r="C110" s="3" t="s">
        <v>144</v>
      </c>
      <c r="D110" s="3"/>
      <c r="E110" s="2" t="s">
        <v>58</v>
      </c>
      <c r="F110" s="5">
        <v>15369.51</v>
      </c>
      <c r="G110" s="5" t="s">
        <v>85</v>
      </c>
      <c r="H110" s="6">
        <v>1157.81</v>
      </c>
      <c r="I110" s="129" t="s">
        <v>927</v>
      </c>
      <c r="J110" s="41"/>
    </row>
    <row r="111" spans="2:12" s="18" customFormat="1" ht="39" customHeight="1" outlineLevel="1">
      <c r="B111" s="53" t="s">
        <v>580</v>
      </c>
      <c r="C111" s="3" t="s">
        <v>145</v>
      </c>
      <c r="D111" s="3"/>
      <c r="E111" s="2" t="s">
        <v>58</v>
      </c>
      <c r="F111" s="5">
        <v>29314.73</v>
      </c>
      <c r="G111" s="5" t="s">
        <v>85</v>
      </c>
      <c r="H111" s="6">
        <v>1157.81</v>
      </c>
      <c r="I111" s="129" t="s">
        <v>927</v>
      </c>
      <c r="J111" s="41"/>
    </row>
    <row r="112" spans="2:12" s="18" customFormat="1" ht="154.5" customHeight="1" outlineLevel="1">
      <c r="B112" s="60" t="s">
        <v>34</v>
      </c>
      <c r="C112" s="114" t="s">
        <v>1252</v>
      </c>
      <c r="D112" s="8" t="s">
        <v>1241</v>
      </c>
      <c r="E112" s="9"/>
      <c r="F112" s="16"/>
      <c r="G112" s="16"/>
      <c r="H112" s="10"/>
      <c r="I112" s="130" t="s">
        <v>1326</v>
      </c>
      <c r="J112" s="41"/>
    </row>
    <row r="113" spans="1:12" s="18" customFormat="1" ht="18.75" customHeight="1" outlineLevel="1">
      <c r="B113" s="53" t="s">
        <v>537</v>
      </c>
      <c r="C113" s="3" t="s">
        <v>1242</v>
      </c>
      <c r="D113" s="3"/>
      <c r="E113" s="2" t="s">
        <v>680</v>
      </c>
      <c r="F113" s="5">
        <v>9282</v>
      </c>
      <c r="G113" s="5" t="s">
        <v>85</v>
      </c>
      <c r="H113" s="6">
        <v>765</v>
      </c>
      <c r="I113" s="129"/>
      <c r="J113" s="41"/>
    </row>
    <row r="114" spans="1:12" s="18" customFormat="1" ht="18.75" customHeight="1" outlineLevel="1">
      <c r="B114" s="53" t="s">
        <v>538</v>
      </c>
      <c r="C114" s="3" t="s">
        <v>1243</v>
      </c>
      <c r="D114" s="3"/>
      <c r="E114" s="2" t="s">
        <v>680</v>
      </c>
      <c r="F114" s="5">
        <v>14987</v>
      </c>
      <c r="G114" s="5" t="s">
        <v>85</v>
      </c>
      <c r="H114" s="6">
        <v>1111</v>
      </c>
      <c r="I114" s="129"/>
      <c r="J114" s="41"/>
    </row>
    <row r="115" spans="1:12" s="18" customFormat="1" ht="18.75" customHeight="1" outlineLevel="1">
      <c r="B115" s="53" t="s">
        <v>539</v>
      </c>
      <c r="C115" s="3" t="s">
        <v>1253</v>
      </c>
      <c r="D115" s="3"/>
      <c r="E115" s="2" t="s">
        <v>680</v>
      </c>
      <c r="F115" s="5">
        <v>28138</v>
      </c>
      <c r="G115" s="5" t="s">
        <v>85</v>
      </c>
      <c r="H115" s="6">
        <v>1839</v>
      </c>
      <c r="I115" s="129"/>
      <c r="J115" s="41"/>
    </row>
    <row r="116" spans="1:12" s="18" customFormat="1" ht="18.75" customHeight="1" outlineLevel="1">
      <c r="B116" s="53" t="s">
        <v>540</v>
      </c>
      <c r="C116" s="3" t="s">
        <v>1244</v>
      </c>
      <c r="D116" s="3"/>
      <c r="E116" s="2" t="s">
        <v>680</v>
      </c>
      <c r="F116" s="5">
        <v>40312</v>
      </c>
      <c r="G116" s="5" t="s">
        <v>85</v>
      </c>
      <c r="H116" s="6">
        <v>2278</v>
      </c>
      <c r="I116" s="129"/>
      <c r="J116" s="41"/>
    </row>
    <row r="117" spans="1:12" s="18" customFormat="1" ht="18.75" customHeight="1" outlineLevel="1">
      <c r="B117" s="53" t="s">
        <v>541</v>
      </c>
      <c r="C117" s="3" t="s">
        <v>1245</v>
      </c>
      <c r="D117" s="3"/>
      <c r="E117" s="2" t="s">
        <v>680</v>
      </c>
      <c r="F117" s="5">
        <v>77108</v>
      </c>
      <c r="G117" s="5" t="s">
        <v>85</v>
      </c>
      <c r="H117" s="6">
        <v>3672</v>
      </c>
      <c r="I117" s="129"/>
      <c r="J117" s="41"/>
    </row>
    <row r="118" spans="1:12" s="18" customFormat="1" ht="242.25" customHeight="1" outlineLevel="1">
      <c r="A118" s="401"/>
      <c r="B118" s="113" t="s">
        <v>35</v>
      </c>
      <c r="C118" s="114" t="s">
        <v>1399</v>
      </c>
      <c r="D118" s="8" t="s">
        <v>1364</v>
      </c>
      <c r="E118" s="9"/>
      <c r="F118" s="11"/>
      <c r="G118" s="11"/>
      <c r="H118" s="12"/>
      <c r="I118" s="140" t="s">
        <v>1345</v>
      </c>
      <c r="J118" s="41" t="s">
        <v>1420</v>
      </c>
      <c r="K118" s="18" t="s">
        <v>1418</v>
      </c>
    </row>
    <row r="119" spans="1:12" s="18" customFormat="1" ht="15.6" customHeight="1" outlineLevel="1">
      <c r="A119" s="401"/>
      <c r="B119" s="53" t="s">
        <v>542</v>
      </c>
      <c r="C119" s="7" t="s">
        <v>127</v>
      </c>
      <c r="D119" s="13"/>
      <c r="E119" s="2" t="s">
        <v>2</v>
      </c>
      <c r="F119" s="5">
        <v>168907.56095398148</v>
      </c>
      <c r="G119" s="402">
        <v>27057.600953981499</v>
      </c>
      <c r="H119" s="6">
        <v>33285.15</v>
      </c>
      <c r="I119" s="128" t="s">
        <v>85</v>
      </c>
      <c r="J119" s="41">
        <v>27057.600953981499</v>
      </c>
      <c r="K119" s="123">
        <v>34896.559999999998</v>
      </c>
      <c r="L119" s="121"/>
    </row>
    <row r="120" spans="1:12" s="18" customFormat="1" ht="15.6" customHeight="1" outlineLevel="1">
      <c r="A120" s="401"/>
      <c r="B120" s="53" t="s">
        <v>543</v>
      </c>
      <c r="C120" s="7" t="s">
        <v>161</v>
      </c>
      <c r="D120" s="13"/>
      <c r="E120" s="2" t="s">
        <v>2</v>
      </c>
      <c r="F120" s="5">
        <v>202860.26268466588</v>
      </c>
      <c r="G120" s="402">
        <v>46452.672684666359</v>
      </c>
      <c r="H120" s="6">
        <v>33285.15</v>
      </c>
      <c r="I120" s="128" t="s">
        <v>85</v>
      </c>
      <c r="J120" s="41">
        <v>46452.672684666359</v>
      </c>
      <c r="K120" s="123">
        <v>61831.07</v>
      </c>
      <c r="L120" s="121"/>
    </row>
    <row r="121" spans="1:12" s="18" customFormat="1" ht="15.6" customHeight="1" outlineLevel="1">
      <c r="A121" s="401"/>
      <c r="B121" s="53" t="s">
        <v>544</v>
      </c>
      <c r="C121" s="7" t="s">
        <v>162</v>
      </c>
      <c r="D121" s="13"/>
      <c r="E121" s="2" t="s">
        <v>2</v>
      </c>
      <c r="F121" s="5">
        <v>237840.01661418891</v>
      </c>
      <c r="G121" s="402">
        <v>66874.806614188899</v>
      </c>
      <c r="H121" s="6">
        <v>33285.15</v>
      </c>
      <c r="I121" s="128" t="s">
        <v>85</v>
      </c>
      <c r="J121" s="41">
        <v>66874.806614188899</v>
      </c>
      <c r="K121" s="123">
        <v>87982.77</v>
      </c>
      <c r="L121" s="121"/>
    </row>
    <row r="122" spans="1:12" s="18" customFormat="1" ht="15.6" customHeight="1" outlineLevel="1">
      <c r="A122" s="401"/>
      <c r="B122" s="53" t="s">
        <v>545</v>
      </c>
      <c r="C122" s="7" t="s">
        <v>128</v>
      </c>
      <c r="D122" s="13"/>
      <c r="E122" s="2" t="s">
        <v>2</v>
      </c>
      <c r="F122" s="5">
        <v>299512.02304125944</v>
      </c>
      <c r="G122" s="402">
        <v>99431.563041259476</v>
      </c>
      <c r="H122" s="6">
        <v>33285.15</v>
      </c>
      <c r="I122" s="128" t="s">
        <v>85</v>
      </c>
      <c r="J122" s="41">
        <v>99431.563041259476</v>
      </c>
      <c r="K122" s="123">
        <v>95127.52</v>
      </c>
      <c r="L122" s="121"/>
    </row>
    <row r="123" spans="1:12" s="18" customFormat="1" ht="15.6" customHeight="1" outlineLevel="1">
      <c r="A123" s="401"/>
      <c r="B123" s="53" t="s">
        <v>546</v>
      </c>
      <c r="C123" s="7" t="s">
        <v>129</v>
      </c>
      <c r="D123" s="13"/>
      <c r="E123" s="2" t="s">
        <v>2</v>
      </c>
      <c r="F123" s="5">
        <v>427256.30033711449</v>
      </c>
      <c r="G123" s="402">
        <v>185034.65033711444</v>
      </c>
      <c r="H123" s="6">
        <v>33285.15</v>
      </c>
      <c r="I123" s="128" t="s">
        <v>85</v>
      </c>
      <c r="J123" s="41">
        <v>185034.65033711444</v>
      </c>
      <c r="K123" s="123">
        <v>182293.43</v>
      </c>
      <c r="L123" s="121"/>
    </row>
    <row r="124" spans="1:12" s="18" customFormat="1" ht="15.6" customHeight="1" outlineLevel="1">
      <c r="A124" s="401"/>
      <c r="B124" s="53" t="s">
        <v>547</v>
      </c>
      <c r="C124" s="7" t="s">
        <v>130</v>
      </c>
      <c r="D124" s="13"/>
      <c r="E124" s="2" t="s">
        <v>2</v>
      </c>
      <c r="F124" s="5">
        <v>792549.58017847827</v>
      </c>
      <c r="G124" s="402">
        <v>360049.63017847826</v>
      </c>
      <c r="H124" s="6">
        <v>33285.15</v>
      </c>
      <c r="I124" s="128" t="s">
        <v>85</v>
      </c>
      <c r="J124" s="41">
        <v>360049.63017847826</v>
      </c>
      <c r="K124" s="123">
        <v>352969.94</v>
      </c>
      <c r="L124" s="121"/>
    </row>
    <row r="125" spans="1:12" s="18" customFormat="1" ht="15.6" customHeight="1" outlineLevel="1">
      <c r="A125" s="401"/>
      <c r="B125" s="53" t="s">
        <v>548</v>
      </c>
      <c r="C125" s="7" t="s">
        <v>131</v>
      </c>
      <c r="D125" s="13"/>
      <c r="E125" s="2" t="s">
        <v>2</v>
      </c>
      <c r="F125" s="5">
        <v>1157656.5865466755</v>
      </c>
      <c r="G125" s="402">
        <v>532348.51654667547</v>
      </c>
      <c r="H125" s="6">
        <v>33285.15</v>
      </c>
      <c r="I125" s="128" t="s">
        <v>85</v>
      </c>
      <c r="J125" s="41">
        <v>532348.51654667547</v>
      </c>
      <c r="K125" s="123">
        <v>514229.41</v>
      </c>
      <c r="L125" s="121"/>
    </row>
    <row r="126" spans="1:12" s="18" customFormat="1" ht="15.6" customHeight="1" outlineLevel="1">
      <c r="A126" s="401"/>
      <c r="B126" s="53" t="s">
        <v>549</v>
      </c>
      <c r="C126" s="7" t="s">
        <v>132</v>
      </c>
      <c r="D126" s="13"/>
      <c r="E126" s="2" t="s">
        <v>2</v>
      </c>
      <c r="F126" s="5">
        <v>1493564.0098935892</v>
      </c>
      <c r="G126" s="402">
        <v>757320.08989358938</v>
      </c>
      <c r="H126" s="6">
        <v>33285.15</v>
      </c>
      <c r="I126" s="128" t="s">
        <v>85</v>
      </c>
      <c r="J126" s="41">
        <v>757320.08989358938</v>
      </c>
      <c r="K126" s="123">
        <v>778314.51</v>
      </c>
      <c r="L126" s="121"/>
    </row>
    <row r="127" spans="1:12" s="18" customFormat="1" ht="15.6" customHeight="1" outlineLevel="1">
      <c r="A127" s="401"/>
      <c r="B127" s="53" t="s">
        <v>550</v>
      </c>
      <c r="C127" s="7" t="s">
        <v>133</v>
      </c>
      <c r="D127" s="13"/>
      <c r="E127" s="2" t="s">
        <v>2</v>
      </c>
      <c r="F127" s="5">
        <v>1983682.9317337039</v>
      </c>
      <c r="G127" s="402">
        <v>1126996.8217337041</v>
      </c>
      <c r="H127" s="6">
        <v>33285.15</v>
      </c>
      <c r="I127" s="128" t="s">
        <v>85</v>
      </c>
      <c r="J127" s="41">
        <v>1126996.8217337041</v>
      </c>
      <c r="K127" s="123">
        <v>1156358.32</v>
      </c>
      <c r="L127" s="121"/>
    </row>
    <row r="128" spans="1:12" s="18" customFormat="1" ht="273" customHeight="1" outlineLevel="1">
      <c r="A128" s="401"/>
      <c r="B128" s="194" t="s">
        <v>36</v>
      </c>
      <c r="C128" s="114" t="s">
        <v>1400</v>
      </c>
      <c r="D128" s="8" t="s">
        <v>1366</v>
      </c>
      <c r="E128" s="9"/>
      <c r="F128" s="16"/>
      <c r="G128" s="16"/>
      <c r="H128" s="10"/>
      <c r="I128" s="140" t="s">
        <v>1344</v>
      </c>
      <c r="J128" s="41" t="s">
        <v>1421</v>
      </c>
      <c r="K128" s="18" t="s">
        <v>1418</v>
      </c>
    </row>
    <row r="129" spans="1:12" s="18" customFormat="1" ht="15.6" customHeight="1" outlineLevel="1">
      <c r="A129" s="401"/>
      <c r="B129" s="96" t="s">
        <v>37</v>
      </c>
      <c r="C129" s="7" t="s">
        <v>127</v>
      </c>
      <c r="D129" s="13"/>
      <c r="E129" s="2" t="s">
        <v>2</v>
      </c>
      <c r="F129" s="5">
        <v>426354.65987491346</v>
      </c>
      <c r="G129" s="402">
        <v>53132.87987491348</v>
      </c>
      <c r="H129" s="6">
        <v>117386.04</v>
      </c>
      <c r="I129" s="128" t="s">
        <v>85</v>
      </c>
      <c r="J129" s="41">
        <v>53132.87987491348</v>
      </c>
      <c r="K129" s="123">
        <v>24893.07</v>
      </c>
      <c r="L129" s="121"/>
    </row>
    <row r="130" spans="1:12" s="18" customFormat="1" ht="15.6" customHeight="1" outlineLevel="1">
      <c r="A130" s="401"/>
      <c r="B130" s="96" t="s">
        <v>38</v>
      </c>
      <c r="C130" s="7" t="s">
        <v>161</v>
      </c>
      <c r="D130" s="13"/>
      <c r="E130" s="2" t="s">
        <v>2</v>
      </c>
      <c r="F130" s="5">
        <v>475788.42960068939</v>
      </c>
      <c r="G130" s="402">
        <v>78203.539600689357</v>
      </c>
      <c r="H130" s="6">
        <v>117386.04</v>
      </c>
      <c r="I130" s="128" t="s">
        <v>85</v>
      </c>
      <c r="J130" s="41">
        <v>78203.539600689357</v>
      </c>
      <c r="K130" s="123">
        <v>42904.05</v>
      </c>
      <c r="L130" s="121"/>
    </row>
    <row r="131" spans="1:12" s="18" customFormat="1" ht="15.6" customHeight="1" outlineLevel="1">
      <c r="A131" s="401"/>
      <c r="B131" s="96" t="s">
        <v>39</v>
      </c>
      <c r="C131" s="7" t="s">
        <v>162</v>
      </c>
      <c r="D131" s="13"/>
      <c r="E131" s="2" t="s">
        <v>2</v>
      </c>
      <c r="F131" s="5">
        <v>521881.04925038223</v>
      </c>
      <c r="G131" s="402">
        <v>99933.049250382246</v>
      </c>
      <c r="H131" s="6">
        <v>117386.04</v>
      </c>
      <c r="I131" s="128" t="s">
        <v>85</v>
      </c>
      <c r="J131" s="41">
        <v>99933.049250382246</v>
      </c>
      <c r="K131" s="123">
        <v>59881.36</v>
      </c>
      <c r="L131" s="121"/>
    </row>
    <row r="132" spans="1:12" s="18" customFormat="1" ht="15.6" customHeight="1" outlineLevel="1">
      <c r="A132" s="401"/>
      <c r="B132" s="96" t="s">
        <v>551</v>
      </c>
      <c r="C132" s="7" t="s">
        <v>128</v>
      </c>
      <c r="D132" s="13"/>
      <c r="E132" s="2" t="s">
        <v>2</v>
      </c>
      <c r="F132" s="5">
        <v>612694.88037941663</v>
      </c>
      <c r="G132" s="402">
        <v>142020.66037941669</v>
      </c>
      <c r="H132" s="6">
        <v>117386.04</v>
      </c>
      <c r="I132" s="128" t="s">
        <v>85</v>
      </c>
      <c r="J132" s="41">
        <v>142020.66037941669</v>
      </c>
      <c r="K132" s="123">
        <v>95127.52</v>
      </c>
      <c r="L132" s="121"/>
    </row>
    <row r="133" spans="1:12" s="18" customFormat="1" ht="15.6" customHeight="1" outlineLevel="1">
      <c r="A133" s="401"/>
      <c r="B133" s="96" t="s">
        <v>552</v>
      </c>
      <c r="C133" s="7" t="s">
        <v>129</v>
      </c>
      <c r="D133" s="13"/>
      <c r="E133" s="2" t="s">
        <v>2</v>
      </c>
      <c r="F133" s="5">
        <v>706390.38479649357</v>
      </c>
      <c r="G133" s="402">
        <v>254088.28479649351</v>
      </c>
      <c r="H133" s="6">
        <v>117386.04</v>
      </c>
      <c r="I133" s="128" t="s">
        <v>85</v>
      </c>
      <c r="J133" s="41">
        <v>254088.28479649351</v>
      </c>
      <c r="K133" s="123">
        <v>182293.43</v>
      </c>
      <c r="L133" s="121"/>
    </row>
    <row r="134" spans="1:12" s="18" customFormat="1" ht="15.6" customHeight="1" outlineLevel="1">
      <c r="A134" s="401"/>
      <c r="B134" s="96" t="s">
        <v>553</v>
      </c>
      <c r="C134" s="7" t="s">
        <v>130</v>
      </c>
      <c r="D134" s="13"/>
      <c r="E134" s="2" t="s">
        <v>2</v>
      </c>
      <c r="F134" s="5">
        <v>1085692.606239263</v>
      </c>
      <c r="G134" s="402">
        <v>423509.92623926298</v>
      </c>
      <c r="H134" s="6">
        <v>117386.04</v>
      </c>
      <c r="I134" s="128" t="s">
        <v>85</v>
      </c>
      <c r="J134" s="41">
        <v>423509.92623926298</v>
      </c>
      <c r="K134" s="123">
        <v>352969.94</v>
      </c>
      <c r="L134" s="121"/>
    </row>
    <row r="135" spans="1:12" s="18" customFormat="1" ht="15.6" customHeight="1" outlineLevel="1">
      <c r="A135" s="401"/>
      <c r="B135" s="96" t="s">
        <v>554</v>
      </c>
      <c r="C135" s="7" t="s">
        <v>131</v>
      </c>
      <c r="D135" s="13"/>
      <c r="E135" s="2" t="s">
        <v>2</v>
      </c>
      <c r="F135" s="5">
        <v>1573364.3599510184</v>
      </c>
      <c r="G135" s="402">
        <v>668512.63995101838</v>
      </c>
      <c r="H135" s="6">
        <v>117386.04</v>
      </c>
      <c r="I135" s="128" t="s">
        <v>85</v>
      </c>
      <c r="J135" s="41">
        <v>668512.63995101838</v>
      </c>
      <c r="K135" s="123">
        <v>514229.41</v>
      </c>
      <c r="L135" s="121"/>
    </row>
    <row r="136" spans="1:12" s="18" customFormat="1" ht="15.6" customHeight="1" outlineLevel="1">
      <c r="A136" s="401"/>
      <c r="B136" s="96" t="s">
        <v>555</v>
      </c>
      <c r="C136" s="7" t="s">
        <v>132</v>
      </c>
      <c r="D136" s="13"/>
      <c r="E136" s="2" t="s">
        <v>2</v>
      </c>
      <c r="F136" s="5">
        <v>1930760.2673334805</v>
      </c>
      <c r="G136" s="402">
        <v>854797.84733348072</v>
      </c>
      <c r="H136" s="6">
        <v>117386.04</v>
      </c>
      <c r="I136" s="128" t="s">
        <v>85</v>
      </c>
      <c r="J136" s="41">
        <v>854797.84733348072</v>
      </c>
      <c r="K136" s="123">
        <v>778314.51</v>
      </c>
      <c r="L136" s="121"/>
    </row>
    <row r="137" spans="1:12" s="18" customFormat="1" ht="15.6" customHeight="1" outlineLevel="1">
      <c r="A137" s="401"/>
      <c r="B137" s="96" t="s">
        <v>556</v>
      </c>
      <c r="C137" s="7" t="s">
        <v>133</v>
      </c>
      <c r="D137" s="13"/>
      <c r="E137" s="2" t="s">
        <v>2</v>
      </c>
      <c r="F137" s="5">
        <v>2540983.7848184966</v>
      </c>
      <c r="G137" s="402">
        <v>1285083.764818497</v>
      </c>
      <c r="H137" s="6">
        <v>117386.04</v>
      </c>
      <c r="I137" s="128" t="s">
        <v>85</v>
      </c>
      <c r="J137" s="41">
        <v>1285083.764818497</v>
      </c>
      <c r="K137" s="123">
        <v>1156358.32</v>
      </c>
      <c r="L137" s="121"/>
    </row>
    <row r="138" spans="1:12" s="18" customFormat="1" ht="228" customHeight="1" outlineLevel="1">
      <c r="A138" s="401"/>
      <c r="B138" s="88" t="s">
        <v>40</v>
      </c>
      <c r="C138" s="114" t="s">
        <v>1401</v>
      </c>
      <c r="D138" s="8" t="s">
        <v>1251</v>
      </c>
      <c r="E138" s="9"/>
      <c r="F138" s="11"/>
      <c r="G138" s="11"/>
      <c r="H138" s="12"/>
      <c r="I138" s="140" t="s">
        <v>1343</v>
      </c>
      <c r="J138" s="41" t="s">
        <v>1421</v>
      </c>
      <c r="K138" s="18" t="s">
        <v>1418</v>
      </c>
    </row>
    <row r="139" spans="1:12" s="18" customFormat="1" ht="15.6" customHeight="1" outlineLevel="1">
      <c r="A139" s="401"/>
      <c r="B139" s="96" t="s">
        <v>772</v>
      </c>
      <c r="C139" s="7" t="s">
        <v>127</v>
      </c>
      <c r="D139" s="13"/>
      <c r="E139" s="2" t="s">
        <v>2</v>
      </c>
      <c r="F139" s="5">
        <v>256128.08987491348</v>
      </c>
      <c r="G139" s="402">
        <v>53132.87987491348</v>
      </c>
      <c r="H139" s="6">
        <v>51576.23</v>
      </c>
      <c r="I139" s="128" t="s">
        <v>85</v>
      </c>
      <c r="J139" s="41">
        <v>53132.87987491348</v>
      </c>
      <c r="K139" s="6">
        <v>34896.559999999998</v>
      </c>
      <c r="L139" s="121"/>
    </row>
    <row r="140" spans="1:12" s="18" customFormat="1" ht="15.6" customHeight="1" outlineLevel="1">
      <c r="A140" s="401"/>
      <c r="B140" s="96" t="s">
        <v>773</v>
      </c>
      <c r="C140" s="7" t="s">
        <v>161</v>
      </c>
      <c r="D140" s="13"/>
      <c r="E140" s="2" t="s">
        <v>2</v>
      </c>
      <c r="F140" s="5">
        <v>292857.25960068934</v>
      </c>
      <c r="G140" s="402">
        <v>78203.539600689357</v>
      </c>
      <c r="H140" s="6">
        <v>51576.23</v>
      </c>
      <c r="I140" s="128" t="s">
        <v>85</v>
      </c>
      <c r="J140" s="41">
        <v>78203.539600689357</v>
      </c>
      <c r="K140" s="6">
        <v>61831.07</v>
      </c>
      <c r="L140" s="121"/>
    </row>
    <row r="141" spans="1:12" s="18" customFormat="1" ht="15.6" customHeight="1" outlineLevel="1">
      <c r="A141" s="401"/>
      <c r="B141" s="96" t="s">
        <v>774</v>
      </c>
      <c r="C141" s="7" t="s">
        <v>162</v>
      </c>
      <c r="D141" s="13"/>
      <c r="E141" s="2" t="s">
        <v>2</v>
      </c>
      <c r="F141" s="5">
        <v>326245.27925038221</v>
      </c>
      <c r="G141" s="402">
        <v>99933.049250382246</v>
      </c>
      <c r="H141" s="6">
        <v>51576.23</v>
      </c>
      <c r="I141" s="128" t="s">
        <v>85</v>
      </c>
      <c r="J141" s="41">
        <v>99933.049250382246</v>
      </c>
      <c r="K141" s="6">
        <v>87982.77</v>
      </c>
      <c r="L141" s="121"/>
    </row>
    <row r="142" spans="1:12" s="18" customFormat="1" ht="15.6" customHeight="1" outlineLevel="1">
      <c r="A142" s="401"/>
      <c r="B142" s="96" t="s">
        <v>776</v>
      </c>
      <c r="C142" s="7" t="s">
        <v>128</v>
      </c>
      <c r="D142" s="13"/>
      <c r="E142" s="2" t="s">
        <v>2</v>
      </c>
      <c r="F142" s="5">
        <v>391649.92037941667</v>
      </c>
      <c r="G142" s="402">
        <v>142020.66037941669</v>
      </c>
      <c r="H142" s="6">
        <v>51576.23</v>
      </c>
      <c r="I142" s="128" t="s">
        <v>85</v>
      </c>
      <c r="J142" s="41">
        <v>142020.66037941669</v>
      </c>
      <c r="K142" s="6">
        <v>95127.52</v>
      </c>
      <c r="L142" s="121"/>
    </row>
    <row r="143" spans="1:12" s="18" customFormat="1" ht="15.6" customHeight="1" outlineLevel="1">
      <c r="A143" s="401"/>
      <c r="B143" s="96" t="s">
        <v>775</v>
      </c>
      <c r="C143" s="7" t="s">
        <v>129</v>
      </c>
      <c r="D143" s="13"/>
      <c r="E143" s="2" t="s">
        <v>2</v>
      </c>
      <c r="F143" s="5">
        <v>518025.34479649353</v>
      </c>
      <c r="G143" s="402">
        <v>254088.28479649351</v>
      </c>
      <c r="H143" s="6">
        <v>51576.23</v>
      </c>
      <c r="I143" s="128" t="s">
        <v>85</v>
      </c>
      <c r="J143" s="41">
        <v>254088.28479649351</v>
      </c>
      <c r="K143" s="6">
        <v>182293.43</v>
      </c>
      <c r="L143" s="121"/>
    </row>
    <row r="144" spans="1:12" s="18" customFormat="1" ht="15.6" customHeight="1" outlineLevel="1">
      <c r="A144" s="401"/>
      <c r="B144" s="96" t="s">
        <v>777</v>
      </c>
      <c r="C144" s="7" t="s">
        <v>130</v>
      </c>
      <c r="D144" s="13"/>
      <c r="E144" s="2" t="s">
        <v>2</v>
      </c>
      <c r="F144" s="5">
        <v>817147.36623926298</v>
      </c>
      <c r="G144" s="402">
        <v>423509.92623926298</v>
      </c>
      <c r="H144" s="6">
        <v>51576.23</v>
      </c>
      <c r="I144" s="128" t="s">
        <v>85</v>
      </c>
      <c r="J144" s="41">
        <v>423509.92623926298</v>
      </c>
      <c r="K144" s="6">
        <v>352969.94</v>
      </c>
      <c r="L144" s="121"/>
    </row>
    <row r="145" spans="1:12" s="18" customFormat="1" ht="15.6" customHeight="1" outlineLevel="1">
      <c r="A145" s="401"/>
      <c r="B145" s="96" t="s">
        <v>779</v>
      </c>
      <c r="C145" s="7" t="s">
        <v>131</v>
      </c>
      <c r="D145" s="13"/>
      <c r="E145" s="2" t="s">
        <v>2</v>
      </c>
      <c r="F145" s="5">
        <v>1194720.7599510185</v>
      </c>
      <c r="G145" s="402">
        <v>668512.63995101838</v>
      </c>
      <c r="H145" s="6">
        <v>51576.23</v>
      </c>
      <c r="I145" s="128" t="s">
        <v>85</v>
      </c>
      <c r="J145" s="41">
        <v>668512.63995101838</v>
      </c>
      <c r="K145" s="6">
        <v>514229.41</v>
      </c>
      <c r="L145" s="121"/>
    </row>
    <row r="146" spans="1:12" s="18" customFormat="1" ht="15.6" customHeight="1" outlineLevel="1">
      <c r="A146" s="401"/>
      <c r="B146" s="96" t="s">
        <v>778</v>
      </c>
      <c r="C146" s="7" t="s">
        <v>132</v>
      </c>
      <c r="D146" s="13"/>
      <c r="E146" s="2" t="s">
        <v>2</v>
      </c>
      <c r="F146" s="5">
        <v>1472524.7073334809</v>
      </c>
      <c r="G146" s="402">
        <v>854797.84733348072</v>
      </c>
      <c r="H146" s="6">
        <v>51576.23</v>
      </c>
      <c r="I146" s="128" t="s">
        <v>85</v>
      </c>
      <c r="J146" s="41">
        <v>854797.84733348072</v>
      </c>
      <c r="K146" s="6">
        <v>778314.51</v>
      </c>
      <c r="L146" s="121"/>
    </row>
    <row r="147" spans="1:12" s="18" customFormat="1" ht="15.6" customHeight="1" outlineLevel="1">
      <c r="A147" s="401"/>
      <c r="B147" s="96" t="s">
        <v>780</v>
      </c>
      <c r="C147" s="7" t="s">
        <v>133</v>
      </c>
      <c r="D147" s="13"/>
      <c r="E147" s="2" t="s">
        <v>2</v>
      </c>
      <c r="F147" s="5">
        <v>2004072.734818497</v>
      </c>
      <c r="G147" s="402">
        <v>1285083.764818497</v>
      </c>
      <c r="H147" s="6">
        <v>51576.23</v>
      </c>
      <c r="I147" s="128" t="s">
        <v>85</v>
      </c>
      <c r="J147" s="41">
        <v>1285083.764818497</v>
      </c>
      <c r="K147" s="6">
        <v>1156358.32</v>
      </c>
      <c r="L147" s="121"/>
    </row>
    <row r="148" spans="1:12" s="18" customFormat="1" ht="95.25" customHeight="1" outlineLevel="1">
      <c r="A148" s="41"/>
      <c r="B148" s="112" t="s">
        <v>41</v>
      </c>
      <c r="C148" s="196" t="s">
        <v>781</v>
      </c>
      <c r="D148" s="8" t="s">
        <v>1142</v>
      </c>
      <c r="E148" s="9"/>
      <c r="F148" s="16"/>
      <c r="G148" s="10"/>
      <c r="H148" s="10"/>
      <c r="I148" s="130" t="s">
        <v>1283</v>
      </c>
      <c r="J148" s="41"/>
    </row>
    <row r="149" spans="1:12" s="18" customFormat="1" ht="15.6" customHeight="1" outlineLevel="1">
      <c r="A149" s="41"/>
      <c r="B149" s="96" t="s">
        <v>1256</v>
      </c>
      <c r="C149" s="124" t="s">
        <v>679</v>
      </c>
      <c r="D149" s="21"/>
      <c r="E149" s="22" t="s">
        <v>680</v>
      </c>
      <c r="F149" s="5">
        <v>2568.2800000000002</v>
      </c>
      <c r="G149" s="5" t="s">
        <v>85</v>
      </c>
      <c r="H149" s="6">
        <v>236.45</v>
      </c>
      <c r="I149" s="128"/>
      <c r="J149" s="41"/>
    </row>
    <row r="150" spans="1:12" s="18" customFormat="1" ht="15.6" customHeight="1" outlineLevel="1">
      <c r="A150" s="41"/>
      <c r="B150" s="96" t="s">
        <v>1257</v>
      </c>
      <c r="C150" s="124" t="s">
        <v>681</v>
      </c>
      <c r="D150" s="21"/>
      <c r="E150" s="22" t="s">
        <v>680</v>
      </c>
      <c r="F150" s="5">
        <v>3656.43</v>
      </c>
      <c r="G150" s="5" t="s">
        <v>85</v>
      </c>
      <c r="H150" s="6">
        <v>336.63</v>
      </c>
      <c r="I150" s="128"/>
      <c r="J150" s="41"/>
    </row>
    <row r="151" spans="1:12" s="18" customFormat="1" ht="15.6" customHeight="1" outlineLevel="1">
      <c r="A151" s="41"/>
      <c r="B151" s="96" t="s">
        <v>1258</v>
      </c>
      <c r="C151" s="124" t="s">
        <v>682</v>
      </c>
      <c r="D151" s="21"/>
      <c r="E151" s="22" t="s">
        <v>680</v>
      </c>
      <c r="F151" s="5">
        <v>5115.12</v>
      </c>
      <c r="G151" s="5" t="s">
        <v>85</v>
      </c>
      <c r="H151" s="6">
        <v>470.93</v>
      </c>
      <c r="I151" s="128"/>
      <c r="J151" s="41"/>
    </row>
    <row r="152" spans="1:12" s="18" customFormat="1" ht="15.6" customHeight="1" outlineLevel="1">
      <c r="A152" s="41"/>
      <c r="B152" s="96" t="s">
        <v>1259</v>
      </c>
      <c r="C152" s="124" t="s">
        <v>683</v>
      </c>
      <c r="D152" s="21"/>
      <c r="E152" s="22" t="s">
        <v>680</v>
      </c>
      <c r="F152" s="5">
        <v>6350.35</v>
      </c>
      <c r="G152" s="5" t="s">
        <v>85</v>
      </c>
      <c r="H152" s="6">
        <v>584.65</v>
      </c>
      <c r="I152" s="128"/>
      <c r="J152" s="41"/>
    </row>
    <row r="153" spans="1:12" s="18" customFormat="1" ht="15.6" customHeight="1" outlineLevel="1">
      <c r="A153" s="41"/>
      <c r="B153" s="96" t="s">
        <v>1260</v>
      </c>
      <c r="C153" s="124" t="s">
        <v>684</v>
      </c>
      <c r="D153" s="21"/>
      <c r="E153" s="22" t="s">
        <v>680</v>
      </c>
      <c r="F153" s="5">
        <v>10033.91</v>
      </c>
      <c r="G153" s="5" t="s">
        <v>85</v>
      </c>
      <c r="H153" s="6">
        <v>923.78</v>
      </c>
      <c r="I153" s="128"/>
      <c r="J153" s="41"/>
    </row>
    <row r="154" spans="1:12" s="18" customFormat="1" ht="15.6" customHeight="1" outlineLevel="1">
      <c r="A154" s="41"/>
      <c r="B154" s="96" t="s">
        <v>1261</v>
      </c>
      <c r="C154" s="124" t="s">
        <v>685</v>
      </c>
      <c r="D154" s="21"/>
      <c r="E154" s="22" t="s">
        <v>680</v>
      </c>
      <c r="F154" s="5">
        <v>17728.13</v>
      </c>
      <c r="G154" s="5" t="s">
        <v>85</v>
      </c>
      <c r="H154" s="6">
        <v>1632.15</v>
      </c>
      <c r="I154" s="128"/>
      <c r="J154" s="41"/>
    </row>
    <row r="155" spans="1:12" s="18" customFormat="1" ht="15.6" customHeight="1" outlineLevel="1">
      <c r="A155" s="41"/>
      <c r="B155" s="96" t="s">
        <v>1262</v>
      </c>
      <c r="C155" s="124" t="s">
        <v>686</v>
      </c>
      <c r="D155" s="21"/>
      <c r="E155" s="22" t="s">
        <v>680</v>
      </c>
      <c r="F155" s="5">
        <v>21216.95</v>
      </c>
      <c r="G155" s="5" t="s">
        <v>85</v>
      </c>
      <c r="H155" s="6">
        <v>1953.35</v>
      </c>
      <c r="I155" s="128"/>
      <c r="J155" s="41"/>
    </row>
    <row r="156" spans="1:12" s="18" customFormat="1" ht="15.6" customHeight="1" outlineLevel="1">
      <c r="A156" s="41"/>
      <c r="B156" s="96" t="s">
        <v>1263</v>
      </c>
      <c r="C156" s="124" t="s">
        <v>687</v>
      </c>
      <c r="D156" s="21"/>
      <c r="E156" s="22" t="s">
        <v>680</v>
      </c>
      <c r="F156" s="5">
        <v>26073.67</v>
      </c>
      <c r="G156" s="5" t="s">
        <v>85</v>
      </c>
      <c r="H156" s="6">
        <v>2400.4899999999998</v>
      </c>
      <c r="I156" s="128"/>
      <c r="J156" s="41"/>
    </row>
    <row r="157" spans="1:12" s="18" customFormat="1" ht="15.6" customHeight="1" outlineLevel="1">
      <c r="A157" s="41"/>
      <c r="B157" s="96" t="s">
        <v>1264</v>
      </c>
      <c r="C157" s="124" t="s">
        <v>688</v>
      </c>
      <c r="D157" s="21"/>
      <c r="E157" s="22" t="s">
        <v>680</v>
      </c>
      <c r="F157" s="5">
        <v>40457.980000000003</v>
      </c>
      <c r="G157" s="5" t="s">
        <v>85</v>
      </c>
      <c r="H157" s="6">
        <v>3724.79</v>
      </c>
      <c r="I157" s="128"/>
      <c r="J157" s="41"/>
    </row>
    <row r="158" spans="1:12" s="18" customFormat="1" ht="15.6" customHeight="1" outlineLevel="1">
      <c r="A158" s="41"/>
      <c r="B158" s="96" t="s">
        <v>1265</v>
      </c>
      <c r="C158" s="124" t="s">
        <v>689</v>
      </c>
      <c r="D158" s="21"/>
      <c r="E158" s="22" t="s">
        <v>680</v>
      </c>
      <c r="F158" s="5">
        <v>52570.69</v>
      </c>
      <c r="G158" s="5" t="s">
        <v>85</v>
      </c>
      <c r="H158" s="6">
        <v>4839.95</v>
      </c>
      <c r="I158" s="128"/>
      <c r="J158" s="41"/>
    </row>
    <row r="159" spans="1:12" s="18" customFormat="1" ht="31.15" customHeight="1" outlineLevel="1">
      <c r="B159" s="195" t="s">
        <v>42</v>
      </c>
      <c r="C159" s="3" t="s">
        <v>138</v>
      </c>
      <c r="D159" s="3" t="s">
        <v>139</v>
      </c>
      <c r="E159" s="2" t="s">
        <v>76</v>
      </c>
      <c r="F159" s="5">
        <v>40</v>
      </c>
      <c r="G159" s="5" t="s">
        <v>85</v>
      </c>
      <c r="H159" s="6" t="s">
        <v>85</v>
      </c>
      <c r="I159" s="129" t="s">
        <v>928</v>
      </c>
      <c r="J159" s="41"/>
    </row>
    <row r="160" spans="1:12" s="18" customFormat="1" ht="51.75" customHeight="1" outlineLevel="1">
      <c r="B160" s="195" t="s">
        <v>1266</v>
      </c>
      <c r="C160" s="3" t="s">
        <v>140</v>
      </c>
      <c r="D160" s="3" t="s">
        <v>119</v>
      </c>
      <c r="E160" s="2" t="s">
        <v>76</v>
      </c>
      <c r="F160" s="5">
        <v>178.61</v>
      </c>
      <c r="G160" s="5" t="s">
        <v>85</v>
      </c>
      <c r="H160" s="6" t="s">
        <v>85</v>
      </c>
      <c r="I160" s="129" t="s">
        <v>929</v>
      </c>
      <c r="J160" s="41"/>
    </row>
    <row r="161" spans="2:10" s="18" customFormat="1" ht="96.75" customHeight="1" outlineLevel="1">
      <c r="B161" s="211" t="s">
        <v>43</v>
      </c>
      <c r="C161" s="115" t="s">
        <v>1284</v>
      </c>
      <c r="D161" s="115" t="s">
        <v>1143</v>
      </c>
      <c r="E161" s="116" t="s">
        <v>680</v>
      </c>
      <c r="F161" s="5">
        <f>6682-1400</f>
        <v>5282</v>
      </c>
      <c r="G161" s="5" t="s">
        <v>85</v>
      </c>
      <c r="H161" s="6" t="s">
        <v>85</v>
      </c>
      <c r="I161" s="269" t="s">
        <v>1023</v>
      </c>
      <c r="J161" s="41"/>
    </row>
    <row r="162" spans="2:10" s="18" customFormat="1" ht="32.25" customHeight="1" outlineLevel="1">
      <c r="B162" s="197" t="s">
        <v>1267</v>
      </c>
      <c r="C162" s="198" t="s">
        <v>783</v>
      </c>
      <c r="D162" s="199"/>
      <c r="E162" s="200"/>
      <c r="F162" s="201"/>
      <c r="G162" s="202"/>
      <c r="H162" s="210"/>
      <c r="I162" s="203"/>
      <c r="J162" s="41"/>
    </row>
    <row r="163" spans="2:10" s="18" customFormat="1" ht="113.25" customHeight="1" outlineLevel="1">
      <c r="B163" s="211" t="s">
        <v>1268</v>
      </c>
      <c r="C163" s="23" t="s">
        <v>787</v>
      </c>
      <c r="D163" s="24" t="s">
        <v>973</v>
      </c>
      <c r="E163" s="62" t="s">
        <v>86</v>
      </c>
      <c r="F163" s="33">
        <v>99175.22</v>
      </c>
      <c r="G163" s="6" t="s">
        <v>85</v>
      </c>
      <c r="H163" s="122">
        <f>F163*10%/100%</f>
        <v>9917.5220000000008</v>
      </c>
      <c r="I163" s="131"/>
      <c r="J163" s="41"/>
    </row>
    <row r="164" spans="2:10" s="18" customFormat="1" ht="111.75" customHeight="1" outlineLevel="1">
      <c r="B164" s="211" t="s">
        <v>1269</v>
      </c>
      <c r="C164" s="23" t="s">
        <v>788</v>
      </c>
      <c r="D164" s="24" t="s">
        <v>973</v>
      </c>
      <c r="E164" s="62" t="s">
        <v>86</v>
      </c>
      <c r="F164" s="33">
        <v>104432.13</v>
      </c>
      <c r="G164" s="6" t="s">
        <v>85</v>
      </c>
      <c r="H164" s="122">
        <f>F164*10%/100%</f>
        <v>10443.213000000002</v>
      </c>
      <c r="I164" s="131"/>
      <c r="J164" s="41"/>
    </row>
    <row r="165" spans="2:10" s="18" customFormat="1" ht="132.75" customHeight="1" outlineLevel="1">
      <c r="B165" s="211" t="s">
        <v>1270</v>
      </c>
      <c r="C165" s="24" t="s">
        <v>784</v>
      </c>
      <c r="D165" s="24" t="s">
        <v>972</v>
      </c>
      <c r="E165" s="62"/>
      <c r="F165" s="225"/>
      <c r="G165" s="6" t="s">
        <v>85</v>
      </c>
      <c r="H165" s="214"/>
      <c r="I165" s="129"/>
      <c r="J165" s="41"/>
    </row>
    <row r="166" spans="2:10" s="18" customFormat="1" ht="30" customHeight="1" outlineLevel="1">
      <c r="B166" s="211" t="s">
        <v>1271</v>
      </c>
      <c r="C166" s="27" t="s">
        <v>789</v>
      </c>
      <c r="D166" s="24"/>
      <c r="E166" s="62" t="s">
        <v>86</v>
      </c>
      <c r="F166" s="33">
        <v>90446.69</v>
      </c>
      <c r="G166" s="6" t="s">
        <v>85</v>
      </c>
      <c r="H166" s="122">
        <f>F166*10%/100%</f>
        <v>9044.6689999999999</v>
      </c>
      <c r="I166" s="129"/>
      <c r="J166" s="41"/>
    </row>
    <row r="167" spans="2:10" s="18" customFormat="1" ht="30" customHeight="1" outlineLevel="1">
      <c r="B167" s="211" t="s">
        <v>1272</v>
      </c>
      <c r="C167" s="27" t="s">
        <v>790</v>
      </c>
      <c r="D167" s="24"/>
      <c r="E167" s="62" t="s">
        <v>86</v>
      </c>
      <c r="F167" s="33">
        <v>255838.67</v>
      </c>
      <c r="G167" s="6" t="s">
        <v>85</v>
      </c>
      <c r="H167" s="122">
        <f>F167*10%/100%</f>
        <v>25583.867000000002</v>
      </c>
      <c r="I167" s="129"/>
      <c r="J167" s="41"/>
    </row>
    <row r="168" spans="2:10" s="18" customFormat="1" ht="30" customHeight="1" outlineLevel="1">
      <c r="B168" s="211" t="s">
        <v>1273</v>
      </c>
      <c r="C168" s="27" t="s">
        <v>791</v>
      </c>
      <c r="D168" s="24"/>
      <c r="E168" s="62" t="s">
        <v>86</v>
      </c>
      <c r="F168" s="33">
        <v>390794.62</v>
      </c>
      <c r="G168" s="6" t="s">
        <v>85</v>
      </c>
      <c r="H168" s="122">
        <f>F168*10%/100%</f>
        <v>39079.462</v>
      </c>
      <c r="I168" s="129"/>
      <c r="J168" s="41"/>
    </row>
    <row r="169" spans="2:10" s="18" customFormat="1" ht="134.25" customHeight="1" outlineLevel="1">
      <c r="B169" s="211" t="s">
        <v>1274</v>
      </c>
      <c r="C169" s="24" t="s">
        <v>785</v>
      </c>
      <c r="D169" s="24" t="s">
        <v>972</v>
      </c>
      <c r="E169" s="62"/>
      <c r="F169" s="226"/>
      <c r="G169" s="6" t="s">
        <v>85</v>
      </c>
      <c r="H169" s="215"/>
      <c r="I169" s="129"/>
      <c r="J169" s="41"/>
    </row>
    <row r="170" spans="2:10" s="18" customFormat="1" ht="31.5" customHeight="1" outlineLevel="1">
      <c r="B170" s="211" t="s">
        <v>1275</v>
      </c>
      <c r="C170" s="27" t="s">
        <v>789</v>
      </c>
      <c r="D170" s="24"/>
      <c r="E170" s="62" t="s">
        <v>86</v>
      </c>
      <c r="F170" s="33">
        <v>211762.38</v>
      </c>
      <c r="G170" s="6" t="s">
        <v>85</v>
      </c>
      <c r="H170" s="122">
        <f>F170*10%/100%</f>
        <v>21176.238000000001</v>
      </c>
      <c r="I170" s="129"/>
      <c r="J170" s="41"/>
    </row>
    <row r="171" spans="2:10" s="18" customFormat="1" ht="31.5" customHeight="1" outlineLevel="1">
      <c r="B171" s="211" t="s">
        <v>1276</v>
      </c>
      <c r="C171" s="27" t="s">
        <v>790</v>
      </c>
      <c r="D171" s="24"/>
      <c r="E171" s="62" t="s">
        <v>86</v>
      </c>
      <c r="F171" s="33">
        <v>323148.34000000003</v>
      </c>
      <c r="G171" s="6" t="s">
        <v>85</v>
      </c>
      <c r="H171" s="122">
        <f t="shared" ref="H171:H176" si="0">F171*10%/100%</f>
        <v>32314.834000000003</v>
      </c>
      <c r="I171" s="129"/>
      <c r="J171" s="41"/>
    </row>
    <row r="172" spans="2:10" s="18" customFormat="1" ht="31.5" customHeight="1" outlineLevel="1">
      <c r="B172" s="211" t="s">
        <v>1277</v>
      </c>
      <c r="C172" s="27" t="s">
        <v>791</v>
      </c>
      <c r="D172" s="24"/>
      <c r="E172" s="62" t="s">
        <v>86</v>
      </c>
      <c r="F172" s="33">
        <v>482574.93</v>
      </c>
      <c r="G172" s="6" t="s">
        <v>85</v>
      </c>
      <c r="H172" s="122">
        <f t="shared" si="0"/>
        <v>48257.493000000002</v>
      </c>
      <c r="I172" s="129"/>
      <c r="J172" s="41"/>
    </row>
    <row r="173" spans="2:10" s="18" customFormat="1" ht="130.5" customHeight="1" outlineLevel="1">
      <c r="B173" s="211" t="s">
        <v>1278</v>
      </c>
      <c r="C173" s="24" t="s">
        <v>786</v>
      </c>
      <c r="D173" s="24" t="s">
        <v>972</v>
      </c>
      <c r="E173" s="62"/>
      <c r="F173" s="226"/>
      <c r="G173" s="6" t="s">
        <v>85</v>
      </c>
      <c r="H173" s="215"/>
      <c r="I173" s="129"/>
      <c r="J173" s="41"/>
    </row>
    <row r="174" spans="2:10" s="18" customFormat="1" ht="30" customHeight="1" outlineLevel="1">
      <c r="B174" s="211" t="s">
        <v>1279</v>
      </c>
      <c r="C174" s="27" t="s">
        <v>789</v>
      </c>
      <c r="D174" s="24"/>
      <c r="E174" s="62" t="s">
        <v>86</v>
      </c>
      <c r="F174" s="33">
        <v>115305.11</v>
      </c>
      <c r="G174" s="6" t="s">
        <v>85</v>
      </c>
      <c r="H174" s="122">
        <f t="shared" si="0"/>
        <v>11530.511</v>
      </c>
      <c r="I174" s="129"/>
      <c r="J174" s="41"/>
    </row>
    <row r="175" spans="2:10" s="18" customFormat="1" ht="30" customHeight="1" outlineLevel="1">
      <c r="B175" s="211" t="s">
        <v>1280</v>
      </c>
      <c r="C175" s="27" t="s">
        <v>790</v>
      </c>
      <c r="D175" s="24"/>
      <c r="E175" s="62" t="s">
        <v>86</v>
      </c>
      <c r="F175" s="33">
        <v>221709.86</v>
      </c>
      <c r="G175" s="6" t="s">
        <v>85</v>
      </c>
      <c r="H175" s="122">
        <f t="shared" si="0"/>
        <v>22170.986000000001</v>
      </c>
      <c r="I175" s="129"/>
      <c r="J175" s="41"/>
    </row>
    <row r="176" spans="2:10" s="18" customFormat="1" ht="30" customHeight="1" outlineLevel="1">
      <c r="B176" s="211" t="s">
        <v>1281</v>
      </c>
      <c r="C176" s="403" t="s">
        <v>791</v>
      </c>
      <c r="D176" s="335"/>
      <c r="E176" s="336" t="s">
        <v>86</v>
      </c>
      <c r="F176" s="337">
        <v>331323.38</v>
      </c>
      <c r="G176" s="118" t="s">
        <v>85</v>
      </c>
      <c r="H176" s="404">
        <f t="shared" si="0"/>
        <v>33132.338000000003</v>
      </c>
      <c r="I176" s="269"/>
      <c r="J176" s="41"/>
    </row>
    <row r="177" spans="1:10" s="18" customFormat="1" ht="223.9" customHeight="1" outlineLevel="1">
      <c r="A177" s="385"/>
      <c r="B177" s="405"/>
      <c r="C177" s="196" t="s">
        <v>1402</v>
      </c>
      <c r="D177" s="8" t="s">
        <v>1364</v>
      </c>
      <c r="E177" s="9"/>
      <c r="F177" s="406"/>
      <c r="G177" s="406"/>
      <c r="H177" s="407"/>
      <c r="I177" s="408" t="s">
        <v>1345</v>
      </c>
      <c r="J177" s="41" t="s">
        <v>1419</v>
      </c>
    </row>
    <row r="178" spans="1:10" s="18" customFormat="1" ht="30" customHeight="1" outlineLevel="1">
      <c r="A178" s="385"/>
      <c r="B178" s="405"/>
      <c r="C178" s="27" t="s">
        <v>1403</v>
      </c>
      <c r="D178" s="24"/>
      <c r="E178" s="2" t="s">
        <v>2</v>
      </c>
      <c r="F178" s="33">
        <v>178218.93737662345</v>
      </c>
      <c r="G178" s="122">
        <v>36368.977376623501</v>
      </c>
      <c r="H178" s="122">
        <v>33285.15</v>
      </c>
      <c r="I178" s="452">
        <f>F178-H178</f>
        <v>144933.78737662346</v>
      </c>
      <c r="J178" s="41">
        <v>36368.977376623501</v>
      </c>
    </row>
    <row r="179" spans="1:10" s="18" customFormat="1" ht="30" customHeight="1" outlineLevel="1">
      <c r="A179" s="385"/>
      <c r="B179" s="405"/>
      <c r="C179" s="27" t="s">
        <v>1404</v>
      </c>
      <c r="D179" s="24"/>
      <c r="E179" s="2" t="s">
        <v>2</v>
      </c>
      <c r="F179" s="33">
        <v>220553.79426402409</v>
      </c>
      <c r="G179" s="122">
        <v>64146.204264024564</v>
      </c>
      <c r="H179" s="122">
        <v>33285.15</v>
      </c>
      <c r="I179" s="452">
        <f t="shared" ref="I179:I189" si="1">F179-H179</f>
        <v>187268.6442640241</v>
      </c>
      <c r="J179" s="41">
        <v>64146.204264024564</v>
      </c>
    </row>
    <row r="180" spans="1:10" s="18" customFormat="1" ht="30" customHeight="1" outlineLevel="1">
      <c r="A180" s="385"/>
      <c r="B180" s="405"/>
      <c r="C180" s="27" t="s">
        <v>1405</v>
      </c>
      <c r="D180" s="24"/>
      <c r="E180" s="2" t="s">
        <v>2</v>
      </c>
      <c r="F180" s="33">
        <v>261152.33988621394</v>
      </c>
      <c r="G180" s="122">
        <v>90187.129886213908</v>
      </c>
      <c r="H180" s="122">
        <v>33285.15</v>
      </c>
      <c r="I180" s="452">
        <f t="shared" si="1"/>
        <v>227867.18988621395</v>
      </c>
      <c r="J180" s="41">
        <v>90187.129886213908</v>
      </c>
    </row>
    <row r="181" spans="1:10" s="18" customFormat="1" ht="30" customHeight="1" outlineLevel="1">
      <c r="A181" s="385"/>
      <c r="B181" s="405"/>
      <c r="C181" s="27" t="s">
        <v>1406</v>
      </c>
      <c r="D181" s="24"/>
      <c r="E181" s="2" t="s">
        <v>2</v>
      </c>
      <c r="F181" s="33">
        <v>346351.83528415143</v>
      </c>
      <c r="G181" s="122">
        <v>146271.37528415147</v>
      </c>
      <c r="H181" s="122">
        <v>33285.15</v>
      </c>
      <c r="I181" s="452">
        <f t="shared" si="1"/>
        <v>313066.6852841514</v>
      </c>
      <c r="J181" s="41">
        <v>146271.37528415147</v>
      </c>
    </row>
    <row r="182" spans="1:10" s="18" customFormat="1" ht="30" customHeight="1" outlineLevel="1">
      <c r="A182" s="385"/>
      <c r="B182" s="405"/>
      <c r="C182" s="27" t="s">
        <v>1407</v>
      </c>
      <c r="D182" s="24"/>
      <c r="E182" s="2" t="s">
        <v>2</v>
      </c>
      <c r="F182" s="33">
        <v>519501.67571299907</v>
      </c>
      <c r="G182" s="122">
        <v>277280.02571299905</v>
      </c>
      <c r="H182" s="122">
        <v>33285.15</v>
      </c>
      <c r="I182" s="452">
        <f t="shared" si="1"/>
        <v>486216.52571299905</v>
      </c>
      <c r="J182" s="41">
        <v>277280.02571299905</v>
      </c>
    </row>
    <row r="183" spans="1:10" s="18" customFormat="1" ht="30" customHeight="1" outlineLevel="1">
      <c r="A183" s="385"/>
      <c r="B183" s="405"/>
      <c r="C183" s="27" t="s">
        <v>1408</v>
      </c>
      <c r="D183" s="24"/>
      <c r="E183" s="2" t="s">
        <v>2</v>
      </c>
      <c r="F183" s="33">
        <v>993938.81483117701</v>
      </c>
      <c r="G183" s="122">
        <v>561438.86483117705</v>
      </c>
      <c r="H183" s="122">
        <v>33285.15</v>
      </c>
      <c r="I183" s="452">
        <f t="shared" si="1"/>
        <v>960653.66483117698</v>
      </c>
      <c r="J183" s="41">
        <v>561438.86483117705</v>
      </c>
    </row>
    <row r="184" spans="1:10" s="18" customFormat="1" ht="30" customHeight="1" outlineLevel="1">
      <c r="A184" s="385"/>
      <c r="B184" s="405"/>
      <c r="C184" s="27" t="s">
        <v>1409</v>
      </c>
      <c r="D184" s="24"/>
      <c r="E184" s="2" t="s">
        <v>2</v>
      </c>
      <c r="F184" s="33">
        <v>1458725.0280463381</v>
      </c>
      <c r="G184" s="122">
        <v>833416.95804633806</v>
      </c>
      <c r="H184" s="122">
        <v>33285.15</v>
      </c>
      <c r="I184" s="452">
        <f t="shared" si="1"/>
        <v>1425439.8780463382</v>
      </c>
      <c r="J184" s="41">
        <v>833416.95804633806</v>
      </c>
    </row>
    <row r="185" spans="1:10" s="18" customFormat="1" ht="30" customHeight="1" outlineLevel="1">
      <c r="A185" s="385"/>
      <c r="B185" s="405"/>
      <c r="C185" s="27" t="s">
        <v>1410</v>
      </c>
      <c r="D185" s="24"/>
      <c r="E185" s="2" t="s">
        <v>2</v>
      </c>
      <c r="F185" s="33">
        <v>1870875.8025834174</v>
      </c>
      <c r="G185" s="122">
        <v>1134631.8825834177</v>
      </c>
      <c r="H185" s="122">
        <v>33285.15</v>
      </c>
      <c r="I185" s="452">
        <f t="shared" si="1"/>
        <v>1837590.6525834175</v>
      </c>
      <c r="J185" s="41">
        <v>1134631.8825834177</v>
      </c>
    </row>
    <row r="186" spans="1:10" s="18" customFormat="1" ht="30" customHeight="1" outlineLevel="1">
      <c r="A186" s="385"/>
      <c r="B186" s="405"/>
      <c r="C186" s="27" t="s">
        <v>1411</v>
      </c>
      <c r="D186" s="24"/>
      <c r="E186" s="2" t="s">
        <v>2</v>
      </c>
      <c r="F186" s="33">
        <v>2270097.9621497481</v>
      </c>
      <c r="G186" s="122">
        <v>1413411.8521497482</v>
      </c>
      <c r="H186" s="122">
        <v>33285.15</v>
      </c>
      <c r="I186" s="452">
        <f t="shared" si="1"/>
        <v>2236812.8121497482</v>
      </c>
      <c r="J186" s="41">
        <v>1413411.8521497482</v>
      </c>
    </row>
    <row r="187" spans="1:10" s="18" customFormat="1" ht="30" customHeight="1" outlineLevel="1">
      <c r="A187" s="385"/>
      <c r="B187" s="405"/>
      <c r="C187" s="27" t="s">
        <v>1412</v>
      </c>
      <c r="D187" s="24"/>
      <c r="E187" s="2" t="s">
        <v>2</v>
      </c>
      <c r="F187" s="33">
        <v>2735793.4483436523</v>
      </c>
      <c r="G187" s="122">
        <v>1879107.3383436527</v>
      </c>
      <c r="H187" s="122">
        <v>33285.15</v>
      </c>
      <c r="I187" s="452">
        <f t="shared" si="1"/>
        <v>2702508.2983436524</v>
      </c>
      <c r="J187" s="41">
        <v>1879107.3383436527</v>
      </c>
    </row>
    <row r="188" spans="1:10" s="18" customFormat="1" ht="30" customHeight="1" outlineLevel="1">
      <c r="A188" s="385"/>
      <c r="B188" s="405"/>
      <c r="C188" s="27" t="s">
        <v>1413</v>
      </c>
      <c r="D188" s="24"/>
      <c r="E188" s="2" t="s">
        <v>2</v>
      </c>
      <c r="F188" s="33">
        <v>457033.24</v>
      </c>
      <c r="G188" s="122">
        <v>256952.78</v>
      </c>
      <c r="H188" s="122">
        <v>33285.15</v>
      </c>
      <c r="I188" s="452">
        <f t="shared" si="1"/>
        <v>423748.08999999997</v>
      </c>
      <c r="J188" s="41">
        <v>256952.78</v>
      </c>
    </row>
    <row r="189" spans="1:10" s="18" customFormat="1" ht="30" customHeight="1" outlineLevel="1">
      <c r="A189" s="385"/>
      <c r="B189" s="405"/>
      <c r="C189" s="27" t="s">
        <v>1414</v>
      </c>
      <c r="D189" s="24"/>
      <c r="E189" s="2" t="s">
        <v>2</v>
      </c>
      <c r="F189" s="33">
        <v>743935.4800000001</v>
      </c>
      <c r="G189" s="122">
        <v>501713.83</v>
      </c>
      <c r="H189" s="122">
        <v>33285.15</v>
      </c>
      <c r="I189" s="452">
        <f t="shared" si="1"/>
        <v>710650.33000000007</v>
      </c>
      <c r="J189" s="41">
        <v>501713.83</v>
      </c>
    </row>
    <row r="190" spans="1:10" s="18" customFormat="1" ht="250.9" customHeight="1" outlineLevel="1">
      <c r="A190" s="385"/>
      <c r="B190" s="405"/>
      <c r="C190" s="196" t="s">
        <v>1416</v>
      </c>
      <c r="D190" s="8" t="s">
        <v>1366</v>
      </c>
      <c r="E190" s="9"/>
      <c r="F190" s="409"/>
      <c r="G190" s="409"/>
      <c r="H190" s="410"/>
      <c r="I190" s="408" t="s">
        <v>1344</v>
      </c>
      <c r="J190" s="41" t="s">
        <v>1419</v>
      </c>
    </row>
    <row r="191" spans="1:10" s="18" customFormat="1" ht="30" customHeight="1" outlineLevel="1">
      <c r="A191" s="385"/>
      <c r="B191" s="405"/>
      <c r="C191" s="27" t="s">
        <v>1403</v>
      </c>
      <c r="D191" s="24"/>
      <c r="E191" s="2" t="s">
        <v>2</v>
      </c>
      <c r="F191" s="33">
        <v>439631.15845650417</v>
      </c>
      <c r="G191" s="122">
        <v>66409.378456504186</v>
      </c>
      <c r="H191" s="122">
        <v>117386.04</v>
      </c>
      <c r="I191" s="452">
        <f>F191-H191</f>
        <v>322245.11845650419</v>
      </c>
      <c r="J191" s="41">
        <v>66409.378456504186</v>
      </c>
    </row>
    <row r="192" spans="1:10" s="18" customFormat="1" ht="30" customHeight="1" outlineLevel="1">
      <c r="A192" s="385"/>
      <c r="B192" s="405"/>
      <c r="C192" s="27" t="s">
        <v>1404</v>
      </c>
      <c r="D192" s="24"/>
      <c r="E192" s="2" t="s">
        <v>2</v>
      </c>
      <c r="F192" s="33">
        <v>498866.33211666922</v>
      </c>
      <c r="G192" s="122">
        <v>101281.4421166692</v>
      </c>
      <c r="H192" s="122">
        <v>117386.04</v>
      </c>
      <c r="I192" s="452">
        <f t="shared" ref="I192:I202" si="2">F192-H192</f>
        <v>381480.29211666924</v>
      </c>
      <c r="J192" s="41">
        <v>101281.4421166692</v>
      </c>
    </row>
    <row r="193" spans="1:10" s="18" customFormat="1" ht="30" customHeight="1" outlineLevel="1">
      <c r="A193" s="385"/>
      <c r="B193" s="405"/>
      <c r="C193" s="27" t="s">
        <v>1405</v>
      </c>
      <c r="D193" s="24"/>
      <c r="E193" s="2" t="s">
        <v>2</v>
      </c>
      <c r="F193" s="33">
        <v>556536.82498333801</v>
      </c>
      <c r="G193" s="122">
        <v>134588.82498333804</v>
      </c>
      <c r="H193" s="122">
        <v>117386.04</v>
      </c>
      <c r="I193" s="452">
        <f t="shared" si="2"/>
        <v>439150.78498333803</v>
      </c>
      <c r="J193" s="41">
        <v>134588.82498333804</v>
      </c>
    </row>
    <row r="194" spans="1:10" s="18" customFormat="1" ht="30" customHeight="1" outlineLevel="1">
      <c r="A194" s="385"/>
      <c r="B194" s="405"/>
      <c r="C194" s="27" t="s">
        <v>1406</v>
      </c>
      <c r="D194" s="24"/>
      <c r="E194" s="2" t="s">
        <v>2</v>
      </c>
      <c r="F194" s="33">
        <v>670078.36468031304</v>
      </c>
      <c r="G194" s="122">
        <v>199404.14468031301</v>
      </c>
      <c r="H194" s="122">
        <v>117386.04</v>
      </c>
      <c r="I194" s="452">
        <f t="shared" si="2"/>
        <v>552692.324680313</v>
      </c>
      <c r="J194" s="41">
        <v>199404.14468031301</v>
      </c>
    </row>
    <row r="195" spans="1:10" s="18" customFormat="1" ht="30" customHeight="1" outlineLevel="1">
      <c r="A195" s="385"/>
      <c r="B195" s="405"/>
      <c r="C195" s="27" t="s">
        <v>1407</v>
      </c>
      <c r="D195" s="24"/>
      <c r="E195" s="2" t="s">
        <v>2</v>
      </c>
      <c r="F195" s="33">
        <v>822548.13215642446</v>
      </c>
      <c r="G195" s="122">
        <v>370246.03215642442</v>
      </c>
      <c r="H195" s="122">
        <v>117386.04</v>
      </c>
      <c r="I195" s="452">
        <f t="shared" si="2"/>
        <v>705162.09215642442</v>
      </c>
      <c r="J195" s="41">
        <v>370246.03215642442</v>
      </c>
    </row>
    <row r="196" spans="1:10" s="18" customFormat="1" ht="30" customHeight="1" outlineLevel="1">
      <c r="A196" s="385"/>
      <c r="B196" s="405"/>
      <c r="C196" s="27" t="s">
        <v>1408</v>
      </c>
      <c r="D196" s="24"/>
      <c r="E196" s="2" t="s">
        <v>2</v>
      </c>
      <c r="F196" s="33">
        <v>1339247.7621965387</v>
      </c>
      <c r="G196" s="122">
        <v>677065.0821965388</v>
      </c>
      <c r="H196" s="122">
        <v>117386.04</v>
      </c>
      <c r="I196" s="452">
        <f t="shared" si="2"/>
        <v>1221861.7221965387</v>
      </c>
      <c r="J196" s="41">
        <v>677065.0821965388</v>
      </c>
    </row>
    <row r="197" spans="1:10" s="18" customFormat="1" ht="30" customHeight="1" outlineLevel="1">
      <c r="A197" s="385"/>
      <c r="B197" s="405"/>
      <c r="C197" s="27" t="s">
        <v>1409</v>
      </c>
      <c r="D197" s="24"/>
      <c r="E197" s="2" t="s">
        <v>2</v>
      </c>
      <c r="F197" s="33">
        <v>1885228.7418454876</v>
      </c>
      <c r="G197" s="122">
        <v>980377.02184548776</v>
      </c>
      <c r="H197" s="122">
        <v>117386.04</v>
      </c>
      <c r="I197" s="452">
        <f t="shared" si="2"/>
        <v>1767842.7018454876</v>
      </c>
      <c r="J197" s="41">
        <v>980377.02184548776</v>
      </c>
    </row>
    <row r="198" spans="1:10" s="18" customFormat="1" ht="30" customHeight="1" outlineLevel="1">
      <c r="A198" s="385"/>
      <c r="B198" s="405"/>
      <c r="C198" s="27" t="s">
        <v>1410</v>
      </c>
      <c r="D198" s="24"/>
      <c r="E198" s="2" t="s">
        <v>2</v>
      </c>
      <c r="F198" s="33">
        <v>2465611.969402344</v>
      </c>
      <c r="G198" s="122">
        <v>1389649.549402344</v>
      </c>
      <c r="H198" s="122">
        <v>117386.04</v>
      </c>
      <c r="I198" s="452">
        <f t="shared" si="2"/>
        <v>2348225.9294023439</v>
      </c>
      <c r="J198" s="41">
        <v>1389649.549402344</v>
      </c>
    </row>
    <row r="199" spans="1:10" s="18" customFormat="1" ht="30" customHeight="1" outlineLevel="1">
      <c r="A199" s="385"/>
      <c r="B199" s="405"/>
      <c r="C199" s="27" t="s">
        <v>1411</v>
      </c>
      <c r="D199" s="24"/>
      <c r="E199" s="2" t="s">
        <v>2</v>
      </c>
      <c r="F199" s="33">
        <v>2985403.0783548737</v>
      </c>
      <c r="G199" s="122">
        <v>1729503.0583548744</v>
      </c>
      <c r="H199" s="122">
        <v>117386.04</v>
      </c>
      <c r="I199" s="452">
        <f t="shared" si="2"/>
        <v>2868017.0383548737</v>
      </c>
      <c r="J199" s="41">
        <v>1729503.0583548744</v>
      </c>
    </row>
    <row r="200" spans="1:10" s="18" customFormat="1" ht="30" customHeight="1" outlineLevel="1">
      <c r="A200" s="385"/>
      <c r="B200" s="405"/>
      <c r="C200" s="27" t="s">
        <v>1412</v>
      </c>
      <c r="D200" s="24"/>
      <c r="E200" s="2" t="s">
        <v>2</v>
      </c>
      <c r="F200" s="33">
        <v>3331303.3108978947</v>
      </c>
      <c r="G200" s="122">
        <v>2075403.2908978951</v>
      </c>
      <c r="H200" s="122">
        <v>117386.04</v>
      </c>
      <c r="I200" s="452">
        <f t="shared" si="2"/>
        <v>3213917.2708978946</v>
      </c>
      <c r="J200" s="41">
        <v>2075403.2908978951</v>
      </c>
    </row>
    <row r="201" spans="1:10" s="18" customFormat="1" ht="30" customHeight="1" outlineLevel="1">
      <c r="A201" s="385"/>
      <c r="B201" s="405"/>
      <c r="C201" s="27" t="s">
        <v>1413</v>
      </c>
      <c r="D201" s="24"/>
      <c r="E201" s="2" t="s">
        <v>2</v>
      </c>
      <c r="F201" s="33">
        <v>727627</v>
      </c>
      <c r="G201" s="122">
        <v>256952.78</v>
      </c>
      <c r="H201" s="122">
        <v>117386.04</v>
      </c>
      <c r="I201" s="452">
        <f t="shared" si="2"/>
        <v>610240.96</v>
      </c>
      <c r="J201" s="41">
        <v>256952.78</v>
      </c>
    </row>
    <row r="202" spans="1:10" s="18" customFormat="1" ht="30" customHeight="1" outlineLevel="1">
      <c r="A202" s="385"/>
      <c r="B202" s="405"/>
      <c r="C202" s="27" t="s">
        <v>1414</v>
      </c>
      <c r="D202" s="24"/>
      <c r="E202" s="2" t="s">
        <v>2</v>
      </c>
      <c r="F202" s="33">
        <v>954015.93000000017</v>
      </c>
      <c r="G202" s="122">
        <v>501713.83</v>
      </c>
      <c r="H202" s="122">
        <v>117386.04</v>
      </c>
      <c r="I202" s="452">
        <f t="shared" si="2"/>
        <v>836629.89000000013</v>
      </c>
      <c r="J202" s="41">
        <v>501713.83</v>
      </c>
    </row>
    <row r="203" spans="1:10" s="18" customFormat="1" ht="201" customHeight="1" outlineLevel="1">
      <c r="A203" s="385"/>
      <c r="B203" s="405"/>
      <c r="C203" s="196" t="s">
        <v>1415</v>
      </c>
      <c r="D203" s="8" t="s">
        <v>1251</v>
      </c>
      <c r="E203" s="9"/>
      <c r="F203" s="406"/>
      <c r="G203" s="406"/>
      <c r="H203" s="407"/>
      <c r="I203" s="408" t="s">
        <v>1343</v>
      </c>
      <c r="J203" s="41" t="s">
        <v>1419</v>
      </c>
    </row>
    <row r="204" spans="1:10" s="18" customFormat="1" ht="30" customHeight="1" outlineLevel="1">
      <c r="A204" s="385"/>
      <c r="B204" s="405"/>
      <c r="C204" s="27" t="s">
        <v>1403</v>
      </c>
      <c r="D204" s="24"/>
      <c r="E204" s="2" t="s">
        <v>2</v>
      </c>
      <c r="F204" s="33">
        <v>269404.58845650416</v>
      </c>
      <c r="G204" s="122">
        <v>66409.378456504186</v>
      </c>
      <c r="H204" s="122">
        <v>51576.23</v>
      </c>
      <c r="I204" s="452">
        <f>F204-H204</f>
        <v>217828.35845650415</v>
      </c>
      <c r="J204" s="41">
        <v>66409.378456504186</v>
      </c>
    </row>
    <row r="205" spans="1:10" s="18" customFormat="1" ht="30" customHeight="1" outlineLevel="1">
      <c r="A205" s="385"/>
      <c r="B205" s="405"/>
      <c r="C205" s="27" t="s">
        <v>1404</v>
      </c>
      <c r="D205" s="24"/>
      <c r="E205" s="2" t="s">
        <v>2</v>
      </c>
      <c r="F205" s="33">
        <v>315935.16211666918</v>
      </c>
      <c r="G205" s="122">
        <v>101281.4421166692</v>
      </c>
      <c r="H205" s="122">
        <v>51576.23</v>
      </c>
      <c r="I205" s="452">
        <f t="shared" ref="I205:I215" si="3">F205-H205</f>
        <v>264358.9321166692</v>
      </c>
      <c r="J205" s="41">
        <v>101281.4421166692</v>
      </c>
    </row>
    <row r="206" spans="1:10" s="18" customFormat="1" ht="30" customHeight="1" outlineLevel="1">
      <c r="A206" s="385"/>
      <c r="B206" s="405"/>
      <c r="C206" s="27" t="s">
        <v>1405</v>
      </c>
      <c r="D206" s="24"/>
      <c r="E206" s="2" t="s">
        <v>2</v>
      </c>
      <c r="F206" s="33">
        <v>360901.05498333799</v>
      </c>
      <c r="G206" s="122">
        <v>134588.82498333804</v>
      </c>
      <c r="H206" s="122">
        <v>51576.23</v>
      </c>
      <c r="I206" s="452">
        <f t="shared" si="3"/>
        <v>309324.82498333801</v>
      </c>
      <c r="J206" s="41">
        <v>134588.82498333804</v>
      </c>
    </row>
    <row r="207" spans="1:10" s="18" customFormat="1" ht="30" customHeight="1" outlineLevel="1">
      <c r="A207" s="385"/>
      <c r="B207" s="405"/>
      <c r="C207" s="27" t="s">
        <v>1406</v>
      </c>
      <c r="D207" s="24"/>
      <c r="E207" s="2" t="s">
        <v>2</v>
      </c>
      <c r="F207" s="33">
        <v>449033.40468031296</v>
      </c>
      <c r="G207" s="122">
        <v>199404.14468031301</v>
      </c>
      <c r="H207" s="122">
        <v>51576.23</v>
      </c>
      <c r="I207" s="452">
        <f t="shared" si="3"/>
        <v>397457.17468031298</v>
      </c>
      <c r="J207" s="41">
        <v>199404.14468031301</v>
      </c>
    </row>
    <row r="208" spans="1:10" s="18" customFormat="1" ht="30" customHeight="1" outlineLevel="1">
      <c r="A208" s="385"/>
      <c r="B208" s="405"/>
      <c r="C208" s="27" t="s">
        <v>1407</v>
      </c>
      <c r="D208" s="24"/>
      <c r="E208" s="2" t="s">
        <v>2</v>
      </c>
      <c r="F208" s="33">
        <v>634183.09215642442</v>
      </c>
      <c r="G208" s="122">
        <v>370246.03215642442</v>
      </c>
      <c r="H208" s="122">
        <v>51576.23</v>
      </c>
      <c r="I208" s="452">
        <f t="shared" si="3"/>
        <v>582606.86215642444</v>
      </c>
      <c r="J208" s="41">
        <v>370246.03215642442</v>
      </c>
    </row>
    <row r="209" spans="1:15" s="18" customFormat="1" ht="30" customHeight="1" outlineLevel="1">
      <c r="A209" s="385"/>
      <c r="B209" s="405"/>
      <c r="C209" s="27" t="s">
        <v>1408</v>
      </c>
      <c r="D209" s="24"/>
      <c r="E209" s="2" t="s">
        <v>2</v>
      </c>
      <c r="F209" s="33">
        <v>1070702.5221965387</v>
      </c>
      <c r="G209" s="122">
        <v>677065.0821965388</v>
      </c>
      <c r="H209" s="122">
        <v>51576.23</v>
      </c>
      <c r="I209" s="452">
        <f t="shared" si="3"/>
        <v>1019126.2921965388</v>
      </c>
      <c r="J209" s="41">
        <v>677065.0821965388</v>
      </c>
    </row>
    <row r="210" spans="1:15" s="18" customFormat="1" ht="30" customHeight="1" outlineLevel="1">
      <c r="A210" s="385"/>
      <c r="B210" s="405"/>
      <c r="C210" s="27" t="s">
        <v>1409</v>
      </c>
      <c r="D210" s="24"/>
      <c r="E210" s="2" t="s">
        <v>2</v>
      </c>
      <c r="F210" s="33">
        <v>1506585.141845488</v>
      </c>
      <c r="G210" s="122">
        <v>980377.02184548776</v>
      </c>
      <c r="H210" s="122">
        <v>51576.23</v>
      </c>
      <c r="I210" s="452">
        <f t="shared" si="3"/>
        <v>1455008.911845488</v>
      </c>
      <c r="J210" s="41">
        <v>980377.02184548776</v>
      </c>
    </row>
    <row r="211" spans="1:15" s="18" customFormat="1" ht="30" customHeight="1" outlineLevel="1">
      <c r="A211" s="385"/>
      <c r="B211" s="405"/>
      <c r="C211" s="27" t="s">
        <v>1410</v>
      </c>
      <c r="D211" s="24"/>
      <c r="E211" s="2" t="s">
        <v>2</v>
      </c>
      <c r="F211" s="33">
        <v>2007376.4094023444</v>
      </c>
      <c r="G211" s="122">
        <v>1389649.549402344</v>
      </c>
      <c r="H211" s="122">
        <v>51576.23</v>
      </c>
      <c r="I211" s="452">
        <f t="shared" si="3"/>
        <v>1955800.1794023444</v>
      </c>
      <c r="J211" s="41">
        <v>1389649.549402344</v>
      </c>
    </row>
    <row r="212" spans="1:15" s="18" customFormat="1" ht="30" customHeight="1" outlineLevel="1">
      <c r="A212" s="385"/>
      <c r="B212" s="405"/>
      <c r="C212" s="27" t="s">
        <v>1411</v>
      </c>
      <c r="D212" s="24"/>
      <c r="E212" s="2" t="s">
        <v>2</v>
      </c>
      <c r="F212" s="33">
        <v>2448492.0283548743</v>
      </c>
      <c r="G212" s="122">
        <v>1729503.0583548744</v>
      </c>
      <c r="H212" s="122">
        <v>51576.23</v>
      </c>
      <c r="I212" s="452">
        <f t="shared" si="3"/>
        <v>2396915.7983548744</v>
      </c>
      <c r="J212" s="41">
        <v>1729503.0583548744</v>
      </c>
    </row>
    <row r="213" spans="1:15" s="18" customFormat="1" ht="30" customHeight="1" outlineLevel="1">
      <c r="A213" s="385"/>
      <c r="B213" s="405"/>
      <c r="C213" s="27" t="s">
        <v>1412</v>
      </c>
      <c r="D213" s="24"/>
      <c r="E213" s="2" t="s">
        <v>2</v>
      </c>
      <c r="F213" s="33">
        <v>2794392.2608978953</v>
      </c>
      <c r="G213" s="122">
        <v>2075403.2908978951</v>
      </c>
      <c r="H213" s="122">
        <v>51576.23</v>
      </c>
      <c r="I213" s="452">
        <f t="shared" si="3"/>
        <v>2742816.0308978953</v>
      </c>
      <c r="J213" s="41">
        <v>2075403.2908978951</v>
      </c>
    </row>
    <row r="214" spans="1:15" s="18" customFormat="1" ht="30" customHeight="1" outlineLevel="1">
      <c r="A214" s="385"/>
      <c r="B214" s="405"/>
      <c r="C214" s="27" t="s">
        <v>1413</v>
      </c>
      <c r="D214" s="24"/>
      <c r="E214" s="2" t="s">
        <v>2</v>
      </c>
      <c r="F214" s="33">
        <v>506582.04</v>
      </c>
      <c r="G214" s="122">
        <v>256952.78</v>
      </c>
      <c r="H214" s="122">
        <v>51576.23</v>
      </c>
      <c r="I214" s="452">
        <f t="shared" si="3"/>
        <v>455005.81</v>
      </c>
      <c r="J214" s="41">
        <v>256952.78</v>
      </c>
    </row>
    <row r="215" spans="1:15" s="18" customFormat="1" ht="30" customHeight="1" outlineLevel="1">
      <c r="A215" s="385"/>
      <c r="B215" s="405"/>
      <c r="C215" s="27" t="s">
        <v>1414</v>
      </c>
      <c r="D215" s="24"/>
      <c r="E215" s="2" t="s">
        <v>2</v>
      </c>
      <c r="F215" s="33">
        <v>765650.89000000013</v>
      </c>
      <c r="G215" s="122">
        <v>501713.83</v>
      </c>
      <c r="H215" s="122">
        <v>51576.23</v>
      </c>
      <c r="I215" s="452">
        <f t="shared" si="3"/>
        <v>714074.66000000015</v>
      </c>
      <c r="J215" s="41">
        <v>501713.83</v>
      </c>
    </row>
    <row r="216" spans="1:15" s="18" customFormat="1" ht="119.25" customHeight="1" outlineLevel="1" thickBot="1">
      <c r="B216" s="671" t="s">
        <v>1383</v>
      </c>
      <c r="C216" s="672"/>
      <c r="D216" s="672"/>
      <c r="E216" s="672"/>
      <c r="F216" s="672"/>
      <c r="G216" s="672"/>
      <c r="H216" s="672"/>
      <c r="I216" s="672"/>
      <c r="J216" s="41"/>
    </row>
    <row r="217" spans="1:15" s="18" customFormat="1" ht="26.25" customHeight="1">
      <c r="B217" s="660" t="s">
        <v>1207</v>
      </c>
      <c r="C217" s="661"/>
      <c r="D217" s="661"/>
      <c r="E217" s="661"/>
      <c r="F217" s="661"/>
      <c r="G217" s="661"/>
      <c r="H217" s="661"/>
      <c r="I217" s="661"/>
      <c r="J217" s="41"/>
    </row>
    <row r="218" spans="1:15" s="18" customFormat="1" ht="22.5" customHeight="1" outlineLevel="1">
      <c r="B218" s="673" t="s">
        <v>532</v>
      </c>
      <c r="C218" s="659"/>
      <c r="D218" s="659"/>
      <c r="E218" s="659"/>
      <c r="F218" s="659"/>
      <c r="G218" s="659"/>
      <c r="H218" s="659"/>
      <c r="I218" s="659"/>
      <c r="J218" s="41"/>
      <c r="K218" s="271"/>
      <c r="O218" s="271"/>
    </row>
    <row r="219" spans="1:15" s="18" customFormat="1" ht="99" customHeight="1" outlineLevel="1">
      <c r="B219" s="330" t="s">
        <v>91</v>
      </c>
      <c r="C219" s="331" t="s">
        <v>1223</v>
      </c>
      <c r="D219" s="331" t="s">
        <v>1026</v>
      </c>
      <c r="E219" s="332" t="s">
        <v>2</v>
      </c>
      <c r="F219" s="327">
        <v>1284043</v>
      </c>
      <c r="G219" s="327" t="s">
        <v>85</v>
      </c>
      <c r="H219" s="328">
        <v>135295</v>
      </c>
      <c r="I219" s="333" t="s">
        <v>85</v>
      </c>
      <c r="J219" s="41"/>
      <c r="K219" s="274"/>
      <c r="L219" s="270"/>
      <c r="M219" s="272"/>
      <c r="O219" s="271"/>
    </row>
    <row r="220" spans="1:15" s="18" customFormat="1" ht="55.5" customHeight="1" outlineLevel="1">
      <c r="B220" s="94" t="s">
        <v>92</v>
      </c>
      <c r="C220" s="24" t="s">
        <v>805</v>
      </c>
      <c r="D220" s="24" t="s">
        <v>946</v>
      </c>
      <c r="E220" s="62" t="s">
        <v>18</v>
      </c>
      <c r="F220" s="5">
        <v>752465</v>
      </c>
      <c r="G220" s="5" t="s">
        <v>85</v>
      </c>
      <c r="H220" s="6">
        <v>64403</v>
      </c>
      <c r="I220" s="129" t="s">
        <v>853</v>
      </c>
      <c r="J220" s="41"/>
      <c r="K220" s="123"/>
      <c r="L220" s="270"/>
    </row>
    <row r="221" spans="1:15" s="18" customFormat="1" ht="83.25" customHeight="1" outlineLevel="1">
      <c r="B221" s="94" t="s">
        <v>93</v>
      </c>
      <c r="C221" s="24" t="s">
        <v>166</v>
      </c>
      <c r="D221" s="24" t="s">
        <v>1024</v>
      </c>
      <c r="E221" s="62" t="s">
        <v>18</v>
      </c>
      <c r="F221" s="5">
        <v>792770</v>
      </c>
      <c r="G221" s="5" t="s">
        <v>85</v>
      </c>
      <c r="H221" s="6">
        <v>67853</v>
      </c>
      <c r="I221" s="129" t="s">
        <v>854</v>
      </c>
      <c r="J221" s="41"/>
      <c r="K221" s="275"/>
      <c r="L221" s="270"/>
      <c r="M221" s="272"/>
      <c r="O221" s="271"/>
    </row>
    <row r="222" spans="1:15" s="18" customFormat="1" ht="67.5" customHeight="1" outlineLevel="1">
      <c r="B222" s="94" t="s">
        <v>95</v>
      </c>
      <c r="C222" s="24" t="s">
        <v>1327</v>
      </c>
      <c r="D222" s="24" t="s">
        <v>1025</v>
      </c>
      <c r="E222" s="62" t="s">
        <v>18</v>
      </c>
      <c r="F222" s="5">
        <v>976981.10000000009</v>
      </c>
      <c r="G222" s="5" t="s">
        <v>85</v>
      </c>
      <c r="H222" s="6">
        <v>48849.055000000008</v>
      </c>
      <c r="I222" s="129" t="s">
        <v>1328</v>
      </c>
      <c r="J222" s="41"/>
      <c r="K222" s="273"/>
      <c r="L222" s="121"/>
    </row>
    <row r="223" spans="1:15" s="18" customFormat="1" ht="93.6" customHeight="1" outlineLevel="1">
      <c r="B223" s="66" t="s">
        <v>96</v>
      </c>
      <c r="C223" s="26" t="s">
        <v>1221</v>
      </c>
      <c r="D223" s="26" t="s">
        <v>958</v>
      </c>
      <c r="E223" s="216" t="s">
        <v>225</v>
      </c>
      <c r="F223" s="16"/>
      <c r="G223" s="16"/>
      <c r="H223" s="10"/>
      <c r="I223" s="130"/>
      <c r="J223" s="41"/>
    </row>
    <row r="224" spans="1:15" s="18" customFormat="1" ht="31.15" customHeight="1" outlineLevel="1">
      <c r="B224" s="94" t="s">
        <v>420</v>
      </c>
      <c r="C224" s="24" t="s">
        <v>152</v>
      </c>
      <c r="D224" s="24"/>
      <c r="E224" s="62" t="s">
        <v>225</v>
      </c>
      <c r="F224" s="5">
        <v>3953.91</v>
      </c>
      <c r="G224" s="5" t="s">
        <v>85</v>
      </c>
      <c r="H224" s="6">
        <f>F224*0.11</f>
        <v>434.93009999999998</v>
      </c>
      <c r="I224" s="128"/>
      <c r="J224" s="41"/>
      <c r="K224" s="123"/>
      <c r="L224" s="121"/>
    </row>
    <row r="225" spans="2:12" s="18" customFormat="1" ht="31.15" customHeight="1" outlineLevel="1">
      <c r="B225" s="94" t="s">
        <v>421</v>
      </c>
      <c r="C225" s="24" t="s">
        <v>151</v>
      </c>
      <c r="D225" s="24"/>
      <c r="E225" s="62" t="s">
        <v>225</v>
      </c>
      <c r="F225" s="5">
        <v>5790.68</v>
      </c>
      <c r="G225" s="5" t="s">
        <v>85</v>
      </c>
      <c r="H225" s="6">
        <f>F225*0.11</f>
        <v>636.97480000000007</v>
      </c>
      <c r="I225" s="128"/>
      <c r="J225" s="41"/>
      <c r="K225" s="123"/>
      <c r="L225" s="121"/>
    </row>
    <row r="226" spans="2:12" s="18" customFormat="1" ht="62.45" customHeight="1" outlineLevel="1">
      <c r="B226" s="66" t="s">
        <v>97</v>
      </c>
      <c r="C226" s="26" t="s">
        <v>808</v>
      </c>
      <c r="D226" s="26" t="s">
        <v>947</v>
      </c>
      <c r="E226" s="216" t="s">
        <v>225</v>
      </c>
      <c r="F226" s="16"/>
      <c r="G226" s="16"/>
      <c r="H226" s="10"/>
      <c r="I226" s="130"/>
      <c r="J226" s="41"/>
    </row>
    <row r="227" spans="2:12" s="18" customFormat="1" ht="31.15" customHeight="1" outlineLevel="1">
      <c r="B227" s="94" t="s">
        <v>851</v>
      </c>
      <c r="C227" s="3" t="s">
        <v>152</v>
      </c>
      <c r="D227" s="3"/>
      <c r="E227" s="2" t="s">
        <v>225</v>
      </c>
      <c r="F227" s="5">
        <v>1136</v>
      </c>
      <c r="G227" s="5" t="s">
        <v>85</v>
      </c>
      <c r="H227" s="6">
        <f>ROUND(F227*0.11,2)</f>
        <v>124.96</v>
      </c>
      <c r="I227" s="128" t="s">
        <v>85</v>
      </c>
      <c r="J227" s="41"/>
      <c r="K227" s="123"/>
    </row>
    <row r="228" spans="2:12" s="18" customFormat="1" ht="31.15" customHeight="1" outlineLevel="1">
      <c r="B228" s="94" t="s">
        <v>852</v>
      </c>
      <c r="C228" s="3" t="s">
        <v>151</v>
      </c>
      <c r="D228" s="3"/>
      <c r="E228" s="2" t="s">
        <v>225</v>
      </c>
      <c r="F228" s="5">
        <f>ROUND(F227*1.46,2)</f>
        <v>1658.56</v>
      </c>
      <c r="G228" s="5" t="s">
        <v>85</v>
      </c>
      <c r="H228" s="6">
        <f>ROUND(F228*0.11,2)</f>
        <v>182.44</v>
      </c>
      <c r="I228" s="128" t="s">
        <v>85</v>
      </c>
      <c r="J228" s="41"/>
      <c r="K228" s="123"/>
    </row>
    <row r="229" spans="2:12" s="18" customFormat="1" ht="96.75" customHeight="1" outlineLevel="1">
      <c r="B229" s="66" t="s">
        <v>98</v>
      </c>
      <c r="C229" s="26" t="s">
        <v>1067</v>
      </c>
      <c r="D229" s="26" t="s">
        <v>1015</v>
      </c>
      <c r="E229" s="216" t="s">
        <v>225</v>
      </c>
      <c r="F229" s="16"/>
      <c r="G229" s="16"/>
      <c r="H229" s="10"/>
      <c r="I229" s="130" t="s">
        <v>1329</v>
      </c>
      <c r="J229" s="41"/>
      <c r="K229" s="123"/>
    </row>
    <row r="230" spans="2:12" s="18" customFormat="1" ht="33" customHeight="1" outlineLevel="1">
      <c r="B230" s="94" t="s">
        <v>1068</v>
      </c>
      <c r="C230" s="23" t="s">
        <v>1065</v>
      </c>
      <c r="D230" s="23"/>
      <c r="E230" s="2" t="s">
        <v>225</v>
      </c>
      <c r="F230" s="5">
        <v>2007</v>
      </c>
      <c r="G230" s="5"/>
      <c r="H230" s="6">
        <v>172</v>
      </c>
      <c r="I230" s="131"/>
      <c r="J230" s="41"/>
      <c r="K230" s="123"/>
    </row>
    <row r="231" spans="2:12" s="18" customFormat="1" ht="33" customHeight="1" outlineLevel="1">
      <c r="B231" s="94" t="s">
        <v>1069</v>
      </c>
      <c r="C231" s="23" t="s">
        <v>1066</v>
      </c>
      <c r="D231" s="23"/>
      <c r="E231" s="2" t="s">
        <v>225</v>
      </c>
      <c r="F231" s="5">
        <v>2407.7598000000003</v>
      </c>
      <c r="G231" s="5" t="s">
        <v>85</v>
      </c>
      <c r="H231" s="6">
        <v>206.0797</v>
      </c>
      <c r="I231" s="131"/>
      <c r="J231" s="41"/>
      <c r="K231" s="123"/>
    </row>
    <row r="232" spans="2:12" s="18" customFormat="1" ht="69.75" customHeight="1" outlineLevel="1">
      <c r="B232" s="94" t="s">
        <v>99</v>
      </c>
      <c r="C232" s="3" t="s">
        <v>967</v>
      </c>
      <c r="D232" s="3" t="s">
        <v>163</v>
      </c>
      <c r="E232" s="2" t="s">
        <v>45</v>
      </c>
      <c r="F232" s="5">
        <v>39649.32</v>
      </c>
      <c r="G232" s="5" t="s">
        <v>85</v>
      </c>
      <c r="H232" s="6">
        <v>6073.05</v>
      </c>
      <c r="I232" s="128" t="s">
        <v>85</v>
      </c>
      <c r="J232" s="41"/>
    </row>
    <row r="233" spans="2:12" s="18" customFormat="1" ht="62.45" customHeight="1" outlineLevel="1">
      <c r="B233" s="94" t="s">
        <v>100</v>
      </c>
      <c r="C233" s="3" t="s">
        <v>968</v>
      </c>
      <c r="D233" s="3" t="s">
        <v>164</v>
      </c>
      <c r="E233" s="2" t="s">
        <v>45</v>
      </c>
      <c r="F233" s="5">
        <v>42716.82</v>
      </c>
      <c r="G233" s="5" t="s">
        <v>85</v>
      </c>
      <c r="H233" s="6">
        <v>6073.05</v>
      </c>
      <c r="I233" s="128" t="s">
        <v>85</v>
      </c>
      <c r="J233" s="41"/>
    </row>
    <row r="234" spans="2:12" s="18" customFormat="1" ht="62.45" customHeight="1" outlineLevel="1">
      <c r="B234" s="94" t="s">
        <v>101</v>
      </c>
      <c r="C234" s="3" t="s">
        <v>969</v>
      </c>
      <c r="D234" s="3" t="s">
        <v>135</v>
      </c>
      <c r="E234" s="2" t="s">
        <v>45</v>
      </c>
      <c r="F234" s="5">
        <v>45386.19</v>
      </c>
      <c r="G234" s="5" t="s">
        <v>85</v>
      </c>
      <c r="H234" s="6">
        <v>6073.05</v>
      </c>
      <c r="I234" s="128" t="s">
        <v>85</v>
      </c>
      <c r="J234" s="41"/>
    </row>
    <row r="235" spans="2:12" s="18" customFormat="1" ht="62.45" customHeight="1" outlineLevel="1">
      <c r="B235" s="94" t="s">
        <v>102</v>
      </c>
      <c r="C235" s="3" t="s">
        <v>970</v>
      </c>
      <c r="D235" s="3" t="s">
        <v>136</v>
      </c>
      <c r="E235" s="2" t="s">
        <v>45</v>
      </c>
      <c r="F235" s="5">
        <v>55209.51</v>
      </c>
      <c r="G235" s="5" t="s">
        <v>85</v>
      </c>
      <c r="H235" s="6">
        <v>6073.05</v>
      </c>
      <c r="I235" s="128" t="s">
        <v>85</v>
      </c>
      <c r="J235" s="41"/>
    </row>
    <row r="236" spans="2:12" s="18" customFormat="1" ht="62.45" customHeight="1" outlineLevel="1">
      <c r="B236" s="94" t="s">
        <v>103</v>
      </c>
      <c r="C236" s="3" t="s">
        <v>971</v>
      </c>
      <c r="D236" s="3" t="s">
        <v>137</v>
      </c>
      <c r="E236" s="2" t="s">
        <v>45</v>
      </c>
      <c r="F236" s="5">
        <v>15000</v>
      </c>
      <c r="G236" s="5" t="s">
        <v>85</v>
      </c>
      <c r="H236" s="6">
        <v>1650</v>
      </c>
      <c r="I236" s="128" t="s">
        <v>85</v>
      </c>
      <c r="J236" s="41"/>
    </row>
    <row r="237" spans="2:12" s="18" customFormat="1" ht="60.75" customHeight="1" outlineLevel="1">
      <c r="B237" s="94" t="s">
        <v>104</v>
      </c>
      <c r="C237" s="24" t="s">
        <v>692</v>
      </c>
      <c r="D237" s="24" t="s">
        <v>806</v>
      </c>
      <c r="E237" s="62" t="s">
        <v>45</v>
      </c>
      <c r="F237" s="5">
        <v>23594</v>
      </c>
      <c r="G237" s="5"/>
      <c r="H237" s="6">
        <v>2019</v>
      </c>
      <c r="I237" s="365"/>
      <c r="J237" s="41"/>
    </row>
    <row r="238" spans="2:12" s="18" customFormat="1" ht="62.45" customHeight="1" outlineLevel="1">
      <c r="B238" s="94" t="s">
        <v>105</v>
      </c>
      <c r="C238" s="3" t="s">
        <v>59</v>
      </c>
      <c r="D238" s="3" t="s">
        <v>158</v>
      </c>
      <c r="E238" s="2" t="s">
        <v>45</v>
      </c>
      <c r="F238" s="5">
        <v>49920</v>
      </c>
      <c r="G238" s="5" t="s">
        <v>85</v>
      </c>
      <c r="H238" s="6">
        <v>5491.2</v>
      </c>
      <c r="I238" s="128" t="s">
        <v>85</v>
      </c>
      <c r="J238" s="41"/>
    </row>
    <row r="239" spans="2:12" s="18" customFormat="1" ht="71.25" customHeight="1" outlineLevel="1">
      <c r="B239" s="94" t="s">
        <v>106</v>
      </c>
      <c r="C239" s="21" t="s">
        <v>165</v>
      </c>
      <c r="D239" s="21" t="s">
        <v>941</v>
      </c>
      <c r="E239" s="22" t="s">
        <v>1330</v>
      </c>
      <c r="F239" s="5">
        <v>1334.732</v>
      </c>
      <c r="G239" s="5" t="s">
        <v>85</v>
      </c>
      <c r="H239" s="6">
        <v>146.82051999999999</v>
      </c>
      <c r="I239" s="131" t="s">
        <v>945</v>
      </c>
      <c r="J239" s="41"/>
    </row>
    <row r="240" spans="2:12" s="18" customFormat="1" ht="71.25" customHeight="1" outlineLevel="1">
      <c r="B240" s="94" t="s">
        <v>194</v>
      </c>
      <c r="C240" s="21" t="s">
        <v>895</v>
      </c>
      <c r="D240" s="21" t="s">
        <v>942</v>
      </c>
      <c r="E240" s="22" t="s">
        <v>1330</v>
      </c>
      <c r="F240" s="5">
        <v>991.9</v>
      </c>
      <c r="G240" s="5" t="s">
        <v>85</v>
      </c>
      <c r="H240" s="6">
        <v>109.10899999999999</v>
      </c>
      <c r="I240" s="131" t="s">
        <v>945</v>
      </c>
      <c r="J240" s="41"/>
    </row>
    <row r="241" spans="2:13" s="18" customFormat="1" ht="88.5" customHeight="1" outlineLevel="1">
      <c r="B241" s="94" t="s">
        <v>195</v>
      </c>
      <c r="C241" s="21" t="s">
        <v>896</v>
      </c>
      <c r="D241" s="21" t="s">
        <v>1377</v>
      </c>
      <c r="E241" s="22" t="s">
        <v>111</v>
      </c>
      <c r="F241" s="5">
        <v>471</v>
      </c>
      <c r="G241" s="5" t="s">
        <v>85</v>
      </c>
      <c r="H241" s="6">
        <v>42</v>
      </c>
      <c r="I241" s="378" t="s">
        <v>1378</v>
      </c>
      <c r="J241" s="41"/>
    </row>
    <row r="242" spans="2:13" s="18" customFormat="1" ht="82.5" customHeight="1" outlineLevel="1">
      <c r="B242" s="94" t="s">
        <v>197</v>
      </c>
      <c r="C242" s="21" t="s">
        <v>943</v>
      </c>
      <c r="D242" s="21" t="s">
        <v>944</v>
      </c>
      <c r="E242" s="22" t="s">
        <v>111</v>
      </c>
      <c r="F242" s="5">
        <v>457</v>
      </c>
      <c r="G242" s="5" t="s">
        <v>85</v>
      </c>
      <c r="H242" s="6">
        <v>41</v>
      </c>
      <c r="I242" s="131" t="s">
        <v>1379</v>
      </c>
      <c r="J242" s="41"/>
    </row>
    <row r="243" spans="2:13" s="18" customFormat="1" ht="62.45" customHeight="1" outlineLevel="1">
      <c r="B243" s="94" t="s">
        <v>204</v>
      </c>
      <c r="C243" s="21" t="s">
        <v>807</v>
      </c>
      <c r="D243" s="21" t="s">
        <v>1193</v>
      </c>
      <c r="E243" s="22" t="s">
        <v>45</v>
      </c>
      <c r="F243" s="5">
        <v>17564.259999999998</v>
      </c>
      <c r="G243" s="5" t="s">
        <v>85</v>
      </c>
      <c r="H243" s="6">
        <v>1617.06</v>
      </c>
      <c r="I243" s="131" t="s">
        <v>1027</v>
      </c>
      <c r="J243" s="41"/>
    </row>
    <row r="244" spans="2:13" s="18" customFormat="1" ht="121.5" customHeight="1" outlineLevel="1">
      <c r="B244" s="94" t="s">
        <v>207</v>
      </c>
      <c r="C244" s="21" t="s">
        <v>900</v>
      </c>
      <c r="D244" s="21" t="s">
        <v>898</v>
      </c>
      <c r="E244" s="22" t="s">
        <v>45</v>
      </c>
      <c r="F244" s="5">
        <v>3384.308833333333</v>
      </c>
      <c r="G244" s="5" t="s">
        <v>85</v>
      </c>
      <c r="H244" s="6"/>
      <c r="I244" s="131" t="s">
        <v>899</v>
      </c>
      <c r="J244" s="41"/>
    </row>
    <row r="245" spans="2:13" s="18" customFormat="1" ht="111" customHeight="1" outlineLevel="1">
      <c r="B245" s="66" t="s">
        <v>208</v>
      </c>
      <c r="C245" s="8" t="s">
        <v>1388</v>
      </c>
      <c r="D245" s="26" t="s">
        <v>1389</v>
      </c>
      <c r="E245" s="9" t="s">
        <v>61</v>
      </c>
      <c r="F245" s="16"/>
      <c r="G245" s="16"/>
      <c r="H245" s="10"/>
      <c r="I245" s="127"/>
      <c r="J245" s="41"/>
    </row>
    <row r="246" spans="2:13" s="18" customFormat="1" ht="19.5" customHeight="1" outlineLevel="1">
      <c r="B246" s="67" t="s">
        <v>992</v>
      </c>
      <c r="C246" s="293" t="s">
        <v>1147</v>
      </c>
      <c r="D246" s="142"/>
      <c r="E246" s="2" t="s">
        <v>61</v>
      </c>
      <c r="F246" s="5">
        <v>18445</v>
      </c>
      <c r="G246" s="117" t="s">
        <v>85</v>
      </c>
      <c r="H246" s="6">
        <v>2712.5</v>
      </c>
      <c r="I246" s="128" t="s">
        <v>85</v>
      </c>
      <c r="J246" s="41"/>
    </row>
    <row r="247" spans="2:13" s="18" customFormat="1" ht="19.5" customHeight="1" outlineLevel="1">
      <c r="B247" s="67" t="s">
        <v>993</v>
      </c>
      <c r="C247" s="7" t="s">
        <v>1387</v>
      </c>
      <c r="D247" s="3"/>
      <c r="E247" s="2" t="s">
        <v>61</v>
      </c>
      <c r="F247" s="5">
        <v>21700</v>
      </c>
      <c r="G247" s="117" t="s">
        <v>85</v>
      </c>
      <c r="H247" s="6">
        <v>2712.5</v>
      </c>
      <c r="I247" s="128" t="s">
        <v>85</v>
      </c>
      <c r="J247" s="41"/>
    </row>
    <row r="248" spans="2:13" s="18" customFormat="1" ht="19.5" customHeight="1" outlineLevel="1">
      <c r="B248" s="67" t="s">
        <v>994</v>
      </c>
      <c r="C248" s="7" t="s">
        <v>1308</v>
      </c>
      <c r="D248" s="3"/>
      <c r="E248" s="2" t="s">
        <v>61</v>
      </c>
      <c r="F248" s="5">
        <v>27125</v>
      </c>
      <c r="G248" s="117" t="s">
        <v>85</v>
      </c>
      <c r="H248" s="6">
        <v>2712.5</v>
      </c>
      <c r="I248" s="128" t="s">
        <v>85</v>
      </c>
      <c r="J248" s="41"/>
    </row>
    <row r="249" spans="2:13" s="18" customFormat="1" ht="23.25" customHeight="1" outlineLevel="1">
      <c r="B249" s="67" t="s">
        <v>1310</v>
      </c>
      <c r="C249" s="7" t="s">
        <v>1309</v>
      </c>
      <c r="D249" s="3"/>
      <c r="E249" s="2" t="s">
        <v>61</v>
      </c>
      <c r="F249" s="33">
        <v>37716.25</v>
      </c>
      <c r="G249" s="117" t="s">
        <v>85</v>
      </c>
      <c r="H249" s="6">
        <v>2712.5</v>
      </c>
      <c r="I249" s="128"/>
      <c r="J249" s="41"/>
    </row>
    <row r="250" spans="2:13" s="18" customFormat="1" ht="87.75" customHeight="1" outlineLevel="1">
      <c r="B250" s="67" t="s">
        <v>213</v>
      </c>
      <c r="C250" s="3" t="s">
        <v>897</v>
      </c>
      <c r="D250" s="3" t="s">
        <v>1222</v>
      </c>
      <c r="E250" s="2" t="s">
        <v>61</v>
      </c>
      <c r="F250" s="5">
        <v>18445</v>
      </c>
      <c r="G250" s="117" t="s">
        <v>85</v>
      </c>
      <c r="H250" s="6">
        <v>2712.5</v>
      </c>
      <c r="I250" s="128"/>
      <c r="M250" s="41"/>
    </row>
    <row r="251" spans="2:13" s="18" customFormat="1" ht="59.25" customHeight="1" outlineLevel="1">
      <c r="B251" s="67" t="s">
        <v>223</v>
      </c>
      <c r="C251" s="3" t="s">
        <v>50</v>
      </c>
      <c r="D251" s="3" t="s">
        <v>21</v>
      </c>
      <c r="E251" s="2" t="s">
        <v>2</v>
      </c>
      <c r="F251" s="5">
        <v>72000</v>
      </c>
      <c r="G251" s="117" t="s">
        <v>85</v>
      </c>
      <c r="H251" s="6">
        <v>72000</v>
      </c>
      <c r="I251" s="128" t="s">
        <v>85</v>
      </c>
      <c r="J251" s="41"/>
    </row>
    <row r="252" spans="2:13" s="18" customFormat="1" ht="99.75" customHeight="1" outlineLevel="1">
      <c r="B252" s="67" t="s">
        <v>809</v>
      </c>
      <c r="C252" s="3" t="s">
        <v>1362</v>
      </c>
      <c r="D252" s="3" t="s">
        <v>1375</v>
      </c>
      <c r="E252" s="2" t="s">
        <v>45</v>
      </c>
      <c r="F252" s="5">
        <v>29110</v>
      </c>
      <c r="G252" s="117" t="s">
        <v>85</v>
      </c>
      <c r="H252" s="6">
        <v>4366.5</v>
      </c>
      <c r="I252" s="129" t="s">
        <v>1367</v>
      </c>
      <c r="J252" s="41"/>
      <c r="K252" s="662"/>
    </row>
    <row r="253" spans="2:13" s="18" customFormat="1" ht="99.75" customHeight="1" outlineLevel="1">
      <c r="B253" s="67" t="s">
        <v>810</v>
      </c>
      <c r="C253" s="3" t="s">
        <v>1349</v>
      </c>
      <c r="D253" s="3" t="s">
        <v>1376</v>
      </c>
      <c r="E253" s="2" t="s">
        <v>1347</v>
      </c>
      <c r="F253" s="5">
        <v>21260</v>
      </c>
      <c r="G253" s="117" t="s">
        <v>85</v>
      </c>
      <c r="H253" s="6">
        <v>1957</v>
      </c>
      <c r="I253" s="129" t="s">
        <v>1374</v>
      </c>
      <c r="J253" s="41"/>
      <c r="K253" s="662"/>
    </row>
    <row r="254" spans="2:13" s="18" customFormat="1" ht="60.75" customHeight="1" outlineLevel="1">
      <c r="B254" s="67" t="s">
        <v>811</v>
      </c>
      <c r="C254" s="3" t="s">
        <v>1346</v>
      </c>
      <c r="D254" s="3" t="s">
        <v>1348</v>
      </c>
      <c r="E254" s="2" t="s">
        <v>45</v>
      </c>
      <c r="F254" s="5">
        <v>5000</v>
      </c>
      <c r="G254" s="117" t="s">
        <v>85</v>
      </c>
      <c r="H254" s="6">
        <v>550</v>
      </c>
      <c r="I254" s="129" t="s">
        <v>1351</v>
      </c>
      <c r="J254" s="41"/>
      <c r="K254" s="662"/>
    </row>
    <row r="255" spans="2:13" s="18" customFormat="1" ht="94.5" customHeight="1" outlineLevel="1">
      <c r="B255" s="67" t="s">
        <v>892</v>
      </c>
      <c r="C255" s="3" t="s">
        <v>51</v>
      </c>
      <c r="D255" s="3" t="s">
        <v>814</v>
      </c>
      <c r="E255" s="2" t="s">
        <v>52</v>
      </c>
      <c r="F255" s="5">
        <v>7482.61</v>
      </c>
      <c r="G255" s="117" t="s">
        <v>85</v>
      </c>
      <c r="H255" s="6">
        <v>823.09</v>
      </c>
      <c r="I255" s="128" t="s">
        <v>85</v>
      </c>
      <c r="J255" s="41"/>
    </row>
    <row r="256" spans="2:13" s="18" customFormat="1" ht="39.75" customHeight="1" outlineLevel="1">
      <c r="B256" s="67" t="s">
        <v>910</v>
      </c>
      <c r="C256" s="3" t="s">
        <v>60</v>
      </c>
      <c r="D256" s="3" t="s">
        <v>169</v>
      </c>
      <c r="E256" s="2"/>
      <c r="F256" s="5"/>
      <c r="G256" s="117"/>
      <c r="H256" s="6"/>
      <c r="I256" s="129"/>
      <c r="J256" s="41"/>
    </row>
    <row r="257" spans="2:10" s="18" customFormat="1" ht="39.75" customHeight="1" outlineLevel="1">
      <c r="B257" s="67" t="s">
        <v>1372</v>
      </c>
      <c r="C257" s="3" t="s">
        <v>1371</v>
      </c>
      <c r="D257" s="3"/>
      <c r="E257" s="2" t="s">
        <v>3</v>
      </c>
      <c r="F257" s="5">
        <v>9792</v>
      </c>
      <c r="G257" s="117"/>
      <c r="H257" s="6">
        <v>1267.2</v>
      </c>
      <c r="I257" s="129" t="s">
        <v>1028</v>
      </c>
      <c r="J257" s="41"/>
    </row>
    <row r="258" spans="2:10" s="18" customFormat="1" ht="39.75" customHeight="1" outlineLevel="1">
      <c r="B258" s="67" t="s">
        <v>1373</v>
      </c>
      <c r="C258" s="3" t="s">
        <v>134</v>
      </c>
      <c r="D258" s="3"/>
      <c r="E258" s="2" t="s">
        <v>3</v>
      </c>
      <c r="F258" s="5">
        <v>11520</v>
      </c>
      <c r="G258" s="117"/>
      <c r="H258" s="6">
        <v>1267.2</v>
      </c>
      <c r="I258" s="129" t="s">
        <v>1028</v>
      </c>
      <c r="J258" s="41"/>
    </row>
    <row r="259" spans="2:10" s="18" customFormat="1" ht="121.5" customHeight="1" outlineLevel="1">
      <c r="B259" s="67" t="s">
        <v>911</v>
      </c>
      <c r="C259" s="54" t="s">
        <v>422</v>
      </c>
      <c r="D259" s="54" t="s">
        <v>1390</v>
      </c>
      <c r="E259" s="68" t="s">
        <v>5</v>
      </c>
      <c r="F259" s="69">
        <v>31625</v>
      </c>
      <c r="G259" s="117" t="s">
        <v>85</v>
      </c>
      <c r="H259" s="63">
        <v>3795</v>
      </c>
      <c r="I259" s="128" t="s">
        <v>85</v>
      </c>
      <c r="J259" s="41"/>
    </row>
    <row r="260" spans="2:10" s="18" customFormat="1" ht="95.25" customHeight="1" outlineLevel="1">
      <c r="B260" s="67" t="s">
        <v>912</v>
      </c>
      <c r="C260" s="87" t="s">
        <v>963</v>
      </c>
      <c r="D260" s="24" t="s">
        <v>1195</v>
      </c>
      <c r="E260" s="68" t="s">
        <v>5</v>
      </c>
      <c r="F260" s="69">
        <v>274782</v>
      </c>
      <c r="G260" s="117" t="s">
        <v>85</v>
      </c>
      <c r="H260" s="63">
        <v>43965.120000000003</v>
      </c>
      <c r="I260" s="129"/>
      <c r="J260" s="278"/>
    </row>
    <row r="261" spans="2:10" s="18" customFormat="1" ht="111" customHeight="1" outlineLevel="1">
      <c r="B261" s="67" t="s">
        <v>940</v>
      </c>
      <c r="C261" s="87" t="s">
        <v>962</v>
      </c>
      <c r="D261" s="24" t="s">
        <v>1144</v>
      </c>
      <c r="E261" s="68" t="s">
        <v>5</v>
      </c>
      <c r="F261" s="69">
        <v>261042.9</v>
      </c>
      <c r="G261" s="117" t="s">
        <v>85</v>
      </c>
      <c r="H261" s="63">
        <v>41766.864000000001</v>
      </c>
      <c r="I261" s="129"/>
      <c r="J261" s="278"/>
    </row>
    <row r="262" spans="2:10" s="18" customFormat="1" ht="85.5" customHeight="1" outlineLevel="1">
      <c r="B262" s="67" t="s">
        <v>965</v>
      </c>
      <c r="C262" s="87" t="s">
        <v>964</v>
      </c>
      <c r="D262" s="24" t="s">
        <v>901</v>
      </c>
      <c r="E262" s="68" t="s">
        <v>5</v>
      </c>
      <c r="F262" s="69">
        <v>30147</v>
      </c>
      <c r="G262" s="117" t="s">
        <v>85</v>
      </c>
      <c r="H262" s="63">
        <v>2580</v>
      </c>
      <c r="I262" s="128"/>
      <c r="J262" s="41"/>
    </row>
    <row r="263" spans="2:10" s="18" customFormat="1" ht="109.15" customHeight="1" outlineLevel="1">
      <c r="B263" s="67" t="s">
        <v>995</v>
      </c>
      <c r="C263" s="86" t="s">
        <v>893</v>
      </c>
      <c r="D263" s="24" t="s">
        <v>1021</v>
      </c>
      <c r="E263" s="62" t="s">
        <v>4</v>
      </c>
      <c r="F263" s="69">
        <v>375000</v>
      </c>
      <c r="G263" s="117" t="s">
        <v>85</v>
      </c>
      <c r="H263" s="63">
        <v>67500</v>
      </c>
      <c r="I263" s="128" t="s">
        <v>85</v>
      </c>
      <c r="J263" s="41"/>
    </row>
    <row r="264" spans="2:10" s="18" customFormat="1" ht="39" customHeight="1" outlineLevel="1">
      <c r="B264" s="67" t="s">
        <v>1350</v>
      </c>
      <c r="C264" s="3" t="s">
        <v>69</v>
      </c>
      <c r="D264" s="3" t="s">
        <v>70</v>
      </c>
      <c r="E264" s="2" t="s">
        <v>66</v>
      </c>
      <c r="F264" s="33">
        <v>2775</v>
      </c>
      <c r="G264" s="33" t="s">
        <v>85</v>
      </c>
      <c r="H264" s="122">
        <v>305.25</v>
      </c>
      <c r="I264" s="128" t="s">
        <v>85</v>
      </c>
      <c r="J264" s="41"/>
    </row>
    <row r="265" spans="2:10" s="18" customFormat="1" ht="120" customHeight="1" outlineLevel="1" thickBot="1">
      <c r="B265" s="674" t="s">
        <v>1151</v>
      </c>
      <c r="C265" s="675"/>
      <c r="D265" s="675"/>
      <c r="E265" s="675"/>
      <c r="F265" s="675"/>
      <c r="G265" s="675"/>
      <c r="H265" s="675"/>
      <c r="I265" s="675"/>
      <c r="J265" s="41"/>
    </row>
    <row r="266" spans="2:10" s="18" customFormat="1" ht="26.25" customHeight="1">
      <c r="B266" s="660" t="s">
        <v>1208</v>
      </c>
      <c r="C266" s="661"/>
      <c r="D266" s="661"/>
      <c r="E266" s="661"/>
      <c r="F266" s="661"/>
      <c r="G266" s="661"/>
      <c r="H266" s="661"/>
      <c r="I266" s="661"/>
      <c r="J266" s="41"/>
    </row>
    <row r="267" spans="2:10" s="18" customFormat="1" ht="29.25" customHeight="1" outlineLevel="1">
      <c r="B267" s="673" t="s">
        <v>673</v>
      </c>
      <c r="C267" s="659"/>
      <c r="D267" s="659"/>
      <c r="E267" s="105"/>
      <c r="F267" s="106"/>
      <c r="G267" s="106"/>
      <c r="H267" s="106"/>
      <c r="I267" s="106"/>
      <c r="J267" s="41"/>
    </row>
    <row r="268" spans="2:10" s="18" customFormat="1" ht="72.75" customHeight="1" outlineLevel="1">
      <c r="B268" s="42" t="s">
        <v>423</v>
      </c>
      <c r="C268" s="70" t="s">
        <v>695</v>
      </c>
      <c r="D268" s="71" t="s">
        <v>1019</v>
      </c>
      <c r="E268" s="55" t="s">
        <v>66</v>
      </c>
      <c r="F268" s="69">
        <v>155.04</v>
      </c>
      <c r="G268" s="63">
        <v>32</v>
      </c>
      <c r="H268" s="63" t="s">
        <v>85</v>
      </c>
      <c r="I268" s="129" t="s">
        <v>894</v>
      </c>
      <c r="J268" s="663"/>
    </row>
    <row r="269" spans="2:10" s="18" customFormat="1" ht="69" customHeight="1" outlineLevel="1">
      <c r="B269" s="42" t="s">
        <v>424</v>
      </c>
      <c r="C269" s="70" t="s">
        <v>694</v>
      </c>
      <c r="D269" s="71" t="s">
        <v>1019</v>
      </c>
      <c r="E269" s="55" t="s">
        <v>66</v>
      </c>
      <c r="F269" s="69">
        <v>207</v>
      </c>
      <c r="G269" s="63">
        <v>81</v>
      </c>
      <c r="H269" s="63">
        <v>23</v>
      </c>
      <c r="I269" s="129" t="s">
        <v>894</v>
      </c>
      <c r="J269" s="663"/>
    </row>
    <row r="270" spans="2:10" s="18" customFormat="1" ht="90.75" customHeight="1" outlineLevel="1">
      <c r="B270" s="42" t="s">
        <v>425</v>
      </c>
      <c r="C270" s="3" t="s">
        <v>693</v>
      </c>
      <c r="D270" s="71" t="s">
        <v>1019</v>
      </c>
      <c r="E270" s="2" t="s">
        <v>66</v>
      </c>
      <c r="F270" s="5">
        <v>407.78</v>
      </c>
      <c r="G270" s="6">
        <v>252</v>
      </c>
      <c r="H270" s="6">
        <v>44.78</v>
      </c>
      <c r="I270" s="129" t="s">
        <v>831</v>
      </c>
      <c r="J270" s="41"/>
    </row>
    <row r="271" spans="2:10" s="18" customFormat="1" ht="55.5" customHeight="1" outlineLevel="1">
      <c r="B271" s="42" t="s">
        <v>426</v>
      </c>
      <c r="C271" s="70" t="s">
        <v>1186</v>
      </c>
      <c r="D271" s="146" t="s">
        <v>1134</v>
      </c>
      <c r="E271" s="55" t="s">
        <v>66</v>
      </c>
      <c r="F271" s="69">
        <v>332</v>
      </c>
      <c r="G271" s="63" t="s">
        <v>85</v>
      </c>
      <c r="H271" s="63">
        <v>37</v>
      </c>
      <c r="I271" s="217" t="s">
        <v>812</v>
      </c>
      <c r="J271" s="41"/>
    </row>
    <row r="272" spans="2:10" s="18" customFormat="1" ht="47.25" outlineLevel="1">
      <c r="B272" s="42" t="s">
        <v>427</v>
      </c>
      <c r="C272" s="145" t="s">
        <v>1331</v>
      </c>
      <c r="D272" s="218" t="s">
        <v>1135</v>
      </c>
      <c r="E272" s="55" t="s">
        <v>66</v>
      </c>
      <c r="F272" s="69">
        <v>690.19</v>
      </c>
      <c r="G272" s="63" t="s">
        <v>85</v>
      </c>
      <c r="H272" s="63">
        <v>63.54</v>
      </c>
      <c r="I272" s="132"/>
      <c r="J272" s="41"/>
    </row>
    <row r="273" spans="1:11" s="18" customFormat="1" ht="63.75" customHeight="1" outlineLevel="1">
      <c r="B273" s="42" t="s">
        <v>428</v>
      </c>
      <c r="C273" s="70" t="s">
        <v>1332</v>
      </c>
      <c r="D273" s="138" t="s">
        <v>813</v>
      </c>
      <c r="E273" s="55" t="s">
        <v>65</v>
      </c>
      <c r="F273" s="69">
        <v>1398.19</v>
      </c>
      <c r="G273" s="63" t="s">
        <v>85</v>
      </c>
      <c r="H273" s="63">
        <v>139.82</v>
      </c>
      <c r="I273" s="217" t="s">
        <v>1311</v>
      </c>
      <c r="J273" s="41"/>
    </row>
    <row r="274" spans="1:11" s="18" customFormat="1" ht="94.5" customHeight="1" outlineLevel="1">
      <c r="A274" s="400"/>
      <c r="B274" s="42" t="s">
        <v>429</v>
      </c>
      <c r="C274" s="21" t="s">
        <v>334</v>
      </c>
      <c r="D274" s="74" t="s">
        <v>1136</v>
      </c>
      <c r="E274" s="291" t="s">
        <v>526</v>
      </c>
      <c r="F274" s="51">
        <v>860</v>
      </c>
      <c r="G274" s="63" t="s">
        <v>85</v>
      </c>
      <c r="H274" s="48" t="s">
        <v>85</v>
      </c>
      <c r="I274" s="126" t="s">
        <v>85</v>
      </c>
      <c r="J274" s="41"/>
    </row>
    <row r="275" spans="1:11" s="18" customFormat="1" ht="105.75" customHeight="1" outlineLevel="1">
      <c r="B275" s="107" t="s">
        <v>430</v>
      </c>
      <c r="C275" s="8" t="s">
        <v>815</v>
      </c>
      <c r="D275" s="8" t="s">
        <v>816</v>
      </c>
      <c r="E275" s="9"/>
      <c r="F275" s="16"/>
      <c r="G275" s="10"/>
      <c r="H275" s="10"/>
      <c r="I275" s="130"/>
      <c r="J275" s="41"/>
    </row>
    <row r="276" spans="1:11" s="18" customFormat="1" ht="38.25" customHeight="1" outlineLevel="1">
      <c r="B276" s="96" t="s">
        <v>996</v>
      </c>
      <c r="C276" s="7" t="s">
        <v>796</v>
      </c>
      <c r="D276" s="21"/>
      <c r="E276" s="2" t="s">
        <v>66</v>
      </c>
      <c r="F276" s="213">
        <v>224.11</v>
      </c>
      <c r="G276" s="219">
        <v>19.428159999999998</v>
      </c>
      <c r="H276" s="219">
        <v>20.63</v>
      </c>
      <c r="I276" s="129" t="s">
        <v>830</v>
      </c>
      <c r="J276" s="41"/>
    </row>
    <row r="277" spans="1:11" s="18" customFormat="1" ht="38.25" customHeight="1" outlineLevel="1">
      <c r="B277" s="96" t="s">
        <v>997</v>
      </c>
      <c r="C277" s="7" t="s">
        <v>797</v>
      </c>
      <c r="D277" s="21"/>
      <c r="E277" s="2" t="s">
        <v>66</v>
      </c>
      <c r="F277" s="213">
        <v>243.4</v>
      </c>
      <c r="G277" s="219">
        <v>22.191149999999997</v>
      </c>
      <c r="H277" s="219">
        <v>22.41</v>
      </c>
      <c r="I277" s="129" t="s">
        <v>830</v>
      </c>
      <c r="J277" s="41"/>
    </row>
    <row r="278" spans="1:11" s="18" customFormat="1" ht="38.25" customHeight="1" outlineLevel="1">
      <c r="B278" s="96" t="s">
        <v>998</v>
      </c>
      <c r="C278" s="7" t="s">
        <v>798</v>
      </c>
      <c r="D278" s="21"/>
      <c r="E278" s="2" t="s">
        <v>66</v>
      </c>
      <c r="F278" s="213">
        <v>268.8</v>
      </c>
      <c r="G278" s="219">
        <v>30.61074</v>
      </c>
      <c r="H278" s="219">
        <v>24.75</v>
      </c>
      <c r="I278" s="129" t="s">
        <v>830</v>
      </c>
      <c r="J278" s="41"/>
    </row>
    <row r="279" spans="1:11" s="18" customFormat="1" ht="38.25" customHeight="1" outlineLevel="1">
      <c r="B279" s="96" t="s">
        <v>999</v>
      </c>
      <c r="C279" s="7" t="s">
        <v>799</v>
      </c>
      <c r="D279" s="21"/>
      <c r="E279" s="2" t="s">
        <v>66</v>
      </c>
      <c r="F279" s="213">
        <v>301.39</v>
      </c>
      <c r="G279" s="219">
        <v>37.578966666666666</v>
      </c>
      <c r="H279" s="219">
        <v>27.75</v>
      </c>
      <c r="I279" s="129" t="s">
        <v>830</v>
      </c>
      <c r="J279" s="41"/>
    </row>
    <row r="280" spans="1:11" s="18" customFormat="1" ht="38.25" customHeight="1" outlineLevel="1">
      <c r="B280" s="96" t="s">
        <v>1000</v>
      </c>
      <c r="C280" s="7" t="s">
        <v>800</v>
      </c>
      <c r="D280" s="21"/>
      <c r="E280" s="2" t="s">
        <v>66</v>
      </c>
      <c r="F280" s="213">
        <v>345.63</v>
      </c>
      <c r="G280" s="219">
        <v>51.401996666666669</v>
      </c>
      <c r="H280" s="219">
        <v>31.82</v>
      </c>
      <c r="I280" s="129" t="s">
        <v>830</v>
      </c>
      <c r="J280" s="41"/>
    </row>
    <row r="281" spans="1:11" s="18" customFormat="1" ht="42.75" customHeight="1" outlineLevel="1">
      <c r="B281" s="96" t="s">
        <v>431</v>
      </c>
      <c r="C281" s="124" t="s">
        <v>855</v>
      </c>
      <c r="D281" s="3" t="s">
        <v>819</v>
      </c>
      <c r="E281" s="2" t="s">
        <v>45</v>
      </c>
      <c r="F281" s="213">
        <v>113</v>
      </c>
      <c r="G281" s="219" t="s">
        <v>85</v>
      </c>
      <c r="H281" s="219">
        <v>10</v>
      </c>
      <c r="I281" s="129" t="s">
        <v>830</v>
      </c>
      <c r="J281" s="41"/>
    </row>
    <row r="282" spans="1:11" s="18" customFormat="1" ht="59.25" customHeight="1" outlineLevel="1">
      <c r="B282" s="96" t="s">
        <v>433</v>
      </c>
      <c r="C282" s="3" t="s">
        <v>818</v>
      </c>
      <c r="D282" s="3" t="s">
        <v>817</v>
      </c>
      <c r="E282" s="2" t="s">
        <v>54</v>
      </c>
      <c r="F282" s="213">
        <v>294</v>
      </c>
      <c r="G282" s="219" t="s">
        <v>85</v>
      </c>
      <c r="H282" s="219">
        <v>16.5</v>
      </c>
      <c r="I282" s="129" t="s">
        <v>830</v>
      </c>
      <c r="J282" s="41"/>
    </row>
    <row r="283" spans="1:11" s="18" customFormat="1" ht="45" customHeight="1" outlineLevel="1">
      <c r="B283" s="96" t="s">
        <v>434</v>
      </c>
      <c r="C283" s="124" t="s">
        <v>1211</v>
      </c>
      <c r="D283" s="3" t="s">
        <v>804</v>
      </c>
      <c r="E283" s="2" t="s">
        <v>45</v>
      </c>
      <c r="F283" s="213">
        <v>169.5</v>
      </c>
      <c r="G283" s="219" t="s">
        <v>85</v>
      </c>
      <c r="H283" s="6">
        <v>15.6</v>
      </c>
      <c r="I283" s="129" t="s">
        <v>830</v>
      </c>
      <c r="J283" s="41"/>
      <c r="K283" s="41"/>
    </row>
    <row r="284" spans="1:11" s="18" customFormat="1" ht="45" customHeight="1" outlineLevel="1">
      <c r="B284" s="220" t="s">
        <v>435</v>
      </c>
      <c r="C284" s="124" t="s">
        <v>820</v>
      </c>
      <c r="D284" s="21" t="s">
        <v>1312</v>
      </c>
      <c r="E284" s="22" t="s">
        <v>45</v>
      </c>
      <c r="F284" s="213">
        <v>30509</v>
      </c>
      <c r="G284" s="219" t="s">
        <v>85</v>
      </c>
      <c r="H284" s="6">
        <v>2809</v>
      </c>
      <c r="I284" s="129" t="s">
        <v>830</v>
      </c>
      <c r="J284" s="41"/>
    </row>
    <row r="285" spans="1:11" s="18" customFormat="1" ht="43.5" customHeight="1" outlineLevel="1">
      <c r="B285" s="220" t="s">
        <v>436</v>
      </c>
      <c r="C285" s="124" t="s">
        <v>821</v>
      </c>
      <c r="D285" s="21" t="s">
        <v>1313</v>
      </c>
      <c r="E285" s="22" t="s">
        <v>45</v>
      </c>
      <c r="F285" s="213">
        <v>34190</v>
      </c>
      <c r="G285" s="219" t="s">
        <v>85</v>
      </c>
      <c r="H285" s="6">
        <v>3148</v>
      </c>
      <c r="I285" s="129" t="s">
        <v>830</v>
      </c>
      <c r="J285" s="41"/>
    </row>
    <row r="286" spans="1:11" s="18" customFormat="1" ht="48.75" customHeight="1" outlineLevel="1">
      <c r="B286" s="220" t="s">
        <v>437</v>
      </c>
      <c r="C286" s="124" t="s">
        <v>1212</v>
      </c>
      <c r="D286" s="21" t="s">
        <v>801</v>
      </c>
      <c r="E286" s="22" t="s">
        <v>45</v>
      </c>
      <c r="F286" s="213">
        <v>3228</v>
      </c>
      <c r="G286" s="219" t="s">
        <v>85</v>
      </c>
      <c r="H286" s="6">
        <v>297</v>
      </c>
      <c r="I286" s="129" t="s">
        <v>830</v>
      </c>
      <c r="J286" s="41"/>
    </row>
    <row r="287" spans="1:11" s="18" customFormat="1" ht="48.75" customHeight="1" outlineLevel="1">
      <c r="B287" s="220" t="s">
        <v>438</v>
      </c>
      <c r="C287" s="124" t="s">
        <v>1213</v>
      </c>
      <c r="D287" s="21" t="s">
        <v>801</v>
      </c>
      <c r="E287" s="22" t="s">
        <v>45</v>
      </c>
      <c r="F287" s="213">
        <v>3738</v>
      </c>
      <c r="G287" s="219" t="s">
        <v>85</v>
      </c>
      <c r="H287" s="6">
        <v>344</v>
      </c>
      <c r="I287" s="129" t="s">
        <v>830</v>
      </c>
      <c r="J287" s="41"/>
    </row>
    <row r="288" spans="1:11" s="18" customFormat="1" ht="47.25" outlineLevel="1">
      <c r="B288" s="96" t="s">
        <v>439</v>
      </c>
      <c r="C288" s="3" t="s">
        <v>78</v>
      </c>
      <c r="D288" s="3" t="s">
        <v>904</v>
      </c>
      <c r="E288" s="2" t="s">
        <v>66</v>
      </c>
      <c r="F288" s="5">
        <v>65.56</v>
      </c>
      <c r="G288" s="219" t="s">
        <v>85</v>
      </c>
      <c r="H288" s="6">
        <v>14.79</v>
      </c>
      <c r="I288" s="128" t="s">
        <v>85</v>
      </c>
      <c r="J288" s="41"/>
    </row>
    <row r="289" spans="2:10" s="18" customFormat="1" ht="47.25" outlineLevel="1">
      <c r="B289" s="96" t="s">
        <v>440</v>
      </c>
      <c r="C289" s="3" t="s">
        <v>79</v>
      </c>
      <c r="D289" s="3" t="s">
        <v>904</v>
      </c>
      <c r="E289" s="2" t="s">
        <v>66</v>
      </c>
      <c r="F289" s="5">
        <v>149.25</v>
      </c>
      <c r="G289" s="219" t="s">
        <v>85</v>
      </c>
      <c r="H289" s="6">
        <v>14.79</v>
      </c>
      <c r="I289" s="128" t="s">
        <v>85</v>
      </c>
      <c r="J289" s="41"/>
    </row>
    <row r="290" spans="2:10" s="18" customFormat="1" ht="59.25" customHeight="1" outlineLevel="1">
      <c r="B290" s="96" t="s">
        <v>441</v>
      </c>
      <c r="C290" s="3" t="s">
        <v>80</v>
      </c>
      <c r="D290" s="3" t="s">
        <v>905</v>
      </c>
      <c r="E290" s="2" t="s">
        <v>66</v>
      </c>
      <c r="F290" s="5">
        <v>249.98</v>
      </c>
      <c r="G290" s="219" t="s">
        <v>85</v>
      </c>
      <c r="H290" s="6">
        <v>14.79</v>
      </c>
      <c r="I290" s="128" t="s">
        <v>85</v>
      </c>
      <c r="J290" s="41"/>
    </row>
    <row r="291" spans="2:10" s="18" customFormat="1" ht="75.75" customHeight="1" outlineLevel="1">
      <c r="B291" s="96" t="s">
        <v>442</v>
      </c>
      <c r="C291" s="3" t="s">
        <v>242</v>
      </c>
      <c r="D291" s="3" t="s">
        <v>918</v>
      </c>
      <c r="E291" s="65" t="s">
        <v>66</v>
      </c>
      <c r="F291" s="51">
        <v>866.28</v>
      </c>
      <c r="G291" s="219" t="s">
        <v>85</v>
      </c>
      <c r="H291" s="48">
        <v>86.63</v>
      </c>
      <c r="I291" s="133" t="s">
        <v>85</v>
      </c>
      <c r="J291" s="41"/>
    </row>
    <row r="292" spans="2:10" s="18" customFormat="1" ht="52.5" customHeight="1" outlineLevel="1">
      <c r="B292" s="96" t="s">
        <v>443</v>
      </c>
      <c r="C292" s="3" t="s">
        <v>82</v>
      </c>
      <c r="D292" s="3" t="s">
        <v>906</v>
      </c>
      <c r="E292" s="2" t="s">
        <v>66</v>
      </c>
      <c r="F292" s="5">
        <v>227.98</v>
      </c>
      <c r="G292" s="219" t="s">
        <v>85</v>
      </c>
      <c r="H292" s="6">
        <v>22.59</v>
      </c>
      <c r="I292" s="128" t="s">
        <v>85</v>
      </c>
      <c r="J292" s="41"/>
    </row>
    <row r="293" spans="2:10" s="18" customFormat="1" ht="105" customHeight="1" outlineLevel="1">
      <c r="B293" s="96" t="s">
        <v>445</v>
      </c>
      <c r="C293" s="86" t="s">
        <v>55</v>
      </c>
      <c r="D293" s="24" t="s">
        <v>416</v>
      </c>
      <c r="E293" s="62" t="s">
        <v>56</v>
      </c>
      <c r="F293" s="33">
        <v>245.8</v>
      </c>
      <c r="G293" s="219" t="s">
        <v>85</v>
      </c>
      <c r="H293" s="63" t="s">
        <v>85</v>
      </c>
      <c r="I293" s="125" t="s">
        <v>667</v>
      </c>
      <c r="J293" s="41"/>
    </row>
    <row r="294" spans="2:10" s="18" customFormat="1" ht="96.75" customHeight="1" outlineLevel="1">
      <c r="B294" s="96" t="s">
        <v>447</v>
      </c>
      <c r="C294" s="24" t="s">
        <v>417</v>
      </c>
      <c r="D294" s="24" t="s">
        <v>418</v>
      </c>
      <c r="E294" s="62" t="s">
        <v>56</v>
      </c>
      <c r="F294" s="33">
        <v>385.5</v>
      </c>
      <c r="G294" s="219" t="s">
        <v>85</v>
      </c>
      <c r="H294" s="63" t="s">
        <v>85</v>
      </c>
      <c r="I294" s="125" t="s">
        <v>667</v>
      </c>
      <c r="J294" s="41"/>
    </row>
    <row r="295" spans="2:10" s="18" customFormat="1" ht="50.25" customHeight="1" outlineLevel="1">
      <c r="B295" s="96" t="s">
        <v>449</v>
      </c>
      <c r="C295" s="74" t="s">
        <v>306</v>
      </c>
      <c r="D295" s="74" t="s">
        <v>349</v>
      </c>
      <c r="E295" s="65" t="s">
        <v>1</v>
      </c>
      <c r="F295" s="51">
        <v>949.86</v>
      </c>
      <c r="G295" s="219" t="s">
        <v>85</v>
      </c>
      <c r="H295" s="48" t="s">
        <v>85</v>
      </c>
      <c r="I295" s="125" t="s">
        <v>667</v>
      </c>
      <c r="J295" s="41"/>
    </row>
    <row r="296" spans="2:10" s="18" customFormat="1" ht="102" customHeight="1" outlineLevel="1">
      <c r="B296" s="294" t="s">
        <v>451</v>
      </c>
      <c r="C296" s="334" t="s">
        <v>53</v>
      </c>
      <c r="D296" s="335" t="s">
        <v>419</v>
      </c>
      <c r="E296" s="336" t="s">
        <v>54</v>
      </c>
      <c r="F296" s="337">
        <v>531.5</v>
      </c>
      <c r="G296" s="338" t="s">
        <v>85</v>
      </c>
      <c r="H296" s="339" t="s">
        <v>85</v>
      </c>
      <c r="I296" s="269" t="s">
        <v>572</v>
      </c>
      <c r="J296" s="41"/>
    </row>
    <row r="297" spans="2:10" s="18" customFormat="1" ht="31.5" customHeight="1" outlineLevel="1">
      <c r="B297" s="673" t="s">
        <v>691</v>
      </c>
      <c r="C297" s="659"/>
      <c r="D297" s="659"/>
      <c r="E297" s="659"/>
      <c r="F297" s="659"/>
      <c r="G297" s="659"/>
      <c r="H297" s="659"/>
      <c r="I297" s="659"/>
      <c r="J297" s="41"/>
    </row>
    <row r="298" spans="2:10" s="18" customFormat="1" ht="106.5" customHeight="1" outlineLevel="1">
      <c r="B298" s="340" t="s">
        <v>453</v>
      </c>
      <c r="C298" s="341" t="s">
        <v>415</v>
      </c>
      <c r="D298" s="342" t="s">
        <v>1368</v>
      </c>
      <c r="E298" s="343"/>
      <c r="F298" s="344"/>
      <c r="G298" s="343"/>
      <c r="H298" s="343"/>
      <c r="I298" s="345"/>
      <c r="J298" s="41"/>
    </row>
    <row r="299" spans="2:10" s="18" customFormat="1" ht="18.75" customHeight="1" outlineLevel="1">
      <c r="B299" s="42" t="s">
        <v>823</v>
      </c>
      <c r="C299" s="75" t="s">
        <v>700</v>
      </c>
      <c r="D299" s="54"/>
      <c r="E299" s="55" t="s">
        <v>45</v>
      </c>
      <c r="F299" s="69">
        <v>21655.82</v>
      </c>
      <c r="G299" s="69" t="s">
        <v>85</v>
      </c>
      <c r="H299" s="63">
        <v>2286.85</v>
      </c>
      <c r="I299" s="134" t="s">
        <v>85</v>
      </c>
      <c r="J299" s="41"/>
    </row>
    <row r="300" spans="2:10" s="18" customFormat="1" ht="18.75" customHeight="1" outlineLevel="1">
      <c r="B300" s="42" t="s">
        <v>824</v>
      </c>
      <c r="C300" s="75" t="s">
        <v>23</v>
      </c>
      <c r="D300" s="54"/>
      <c r="E300" s="55" t="s">
        <v>45</v>
      </c>
      <c r="F300" s="69">
        <v>30250</v>
      </c>
      <c r="G300" s="69" t="s">
        <v>85</v>
      </c>
      <c r="H300" s="63">
        <v>2286.85</v>
      </c>
      <c r="I300" s="134" t="s">
        <v>85</v>
      </c>
      <c r="J300" s="41"/>
    </row>
    <row r="301" spans="2:10" s="18" customFormat="1" ht="18.75" customHeight="1" outlineLevel="1">
      <c r="B301" s="42" t="s">
        <v>825</v>
      </c>
      <c r="C301" s="75" t="s">
        <v>24</v>
      </c>
      <c r="D301" s="54"/>
      <c r="E301" s="55" t="s">
        <v>45</v>
      </c>
      <c r="F301" s="69">
        <v>36360</v>
      </c>
      <c r="G301" s="69" t="s">
        <v>85</v>
      </c>
      <c r="H301" s="63">
        <v>2286.85</v>
      </c>
      <c r="I301" s="134" t="s">
        <v>85</v>
      </c>
      <c r="J301" s="41"/>
    </row>
    <row r="302" spans="2:10" s="18" customFormat="1" ht="18.75" customHeight="1" outlineLevel="1">
      <c r="B302" s="42" t="s">
        <v>826</v>
      </c>
      <c r="C302" s="75" t="s">
        <v>25</v>
      </c>
      <c r="D302" s="54"/>
      <c r="E302" s="55" t="s">
        <v>45</v>
      </c>
      <c r="F302" s="69">
        <v>45737</v>
      </c>
      <c r="G302" s="69" t="s">
        <v>85</v>
      </c>
      <c r="H302" s="63">
        <v>2286.85</v>
      </c>
      <c r="I302" s="134" t="s">
        <v>85</v>
      </c>
      <c r="J302" s="41"/>
    </row>
    <row r="303" spans="2:10" s="18" customFormat="1" ht="78.75" outlineLevel="1">
      <c r="B303" s="42" t="s">
        <v>454</v>
      </c>
      <c r="C303" s="3" t="s">
        <v>219</v>
      </c>
      <c r="D303" s="3" t="s">
        <v>90</v>
      </c>
      <c r="E303" s="2" t="s">
        <v>45</v>
      </c>
      <c r="F303" s="5">
        <v>6050</v>
      </c>
      <c r="G303" s="5" t="s">
        <v>85</v>
      </c>
      <c r="H303" s="6">
        <v>665.5</v>
      </c>
      <c r="I303" s="125" t="s">
        <v>668</v>
      </c>
      <c r="J303" s="41"/>
    </row>
    <row r="304" spans="2:10" s="18" customFormat="1" ht="46.5" customHeight="1" outlineLevel="1">
      <c r="B304" s="42" t="s">
        <v>455</v>
      </c>
      <c r="C304" s="74" t="s">
        <v>348</v>
      </c>
      <c r="D304" s="74" t="s">
        <v>701</v>
      </c>
      <c r="E304" s="65" t="s">
        <v>1</v>
      </c>
      <c r="F304" s="51">
        <v>798.5</v>
      </c>
      <c r="G304" s="5" t="s">
        <v>85</v>
      </c>
      <c r="H304" s="48" t="s">
        <v>85</v>
      </c>
      <c r="I304" s="125" t="s">
        <v>668</v>
      </c>
      <c r="J304" s="41"/>
    </row>
    <row r="305" spans="1:10" s="18" customFormat="1" ht="93.75" customHeight="1" outlineLevel="1">
      <c r="B305" s="42" t="s">
        <v>456</v>
      </c>
      <c r="C305" s="3" t="s">
        <v>832</v>
      </c>
      <c r="D305" s="54" t="s">
        <v>367</v>
      </c>
      <c r="E305" s="55" t="s">
        <v>64</v>
      </c>
      <c r="F305" s="56">
        <v>10000</v>
      </c>
      <c r="G305" s="5" t="s">
        <v>85</v>
      </c>
      <c r="H305" s="57">
        <v>1100</v>
      </c>
      <c r="I305" s="125" t="s">
        <v>1139</v>
      </c>
      <c r="J305" s="41"/>
    </row>
    <row r="306" spans="1:10" s="18" customFormat="1" ht="115.5" customHeight="1" outlineLevel="1">
      <c r="B306" s="42" t="s">
        <v>457</v>
      </c>
      <c r="C306" s="3" t="s">
        <v>833</v>
      </c>
      <c r="D306" s="3" t="s">
        <v>1386</v>
      </c>
      <c r="E306" s="2" t="s">
        <v>392</v>
      </c>
      <c r="F306" s="5">
        <v>2090</v>
      </c>
      <c r="G306" s="5" t="s">
        <v>85</v>
      </c>
      <c r="H306" s="6">
        <v>229.9</v>
      </c>
      <c r="I306" s="125" t="s">
        <v>1139</v>
      </c>
      <c r="J306" s="41"/>
    </row>
    <row r="307" spans="1:10" s="18" customFormat="1" ht="78.75" outlineLevel="1">
      <c r="B307" s="42" t="s">
        <v>458</v>
      </c>
      <c r="C307" s="54" t="s">
        <v>834</v>
      </c>
      <c r="D307" s="54" t="s">
        <v>1220</v>
      </c>
      <c r="E307" s="55" t="s">
        <v>392</v>
      </c>
      <c r="F307" s="69">
        <v>600</v>
      </c>
      <c r="G307" s="5" t="s">
        <v>85</v>
      </c>
      <c r="H307" s="63" t="s">
        <v>85</v>
      </c>
      <c r="I307" s="125" t="s">
        <v>835</v>
      </c>
      <c r="J307" s="375"/>
    </row>
    <row r="308" spans="1:10" s="18" customFormat="1" ht="47.25" outlineLevel="1">
      <c r="B308" s="42" t="s">
        <v>461</v>
      </c>
      <c r="C308" s="74" t="s">
        <v>347</v>
      </c>
      <c r="D308" s="54" t="s">
        <v>1369</v>
      </c>
      <c r="E308" s="65" t="s">
        <v>1</v>
      </c>
      <c r="F308" s="51">
        <v>772.2</v>
      </c>
      <c r="G308" s="5" t="s">
        <v>85</v>
      </c>
      <c r="H308" s="48" t="s">
        <v>85</v>
      </c>
      <c r="I308" s="125" t="s">
        <v>668</v>
      </c>
      <c r="J308" s="41"/>
    </row>
    <row r="309" spans="1:10" s="18" customFormat="1" ht="63" outlineLevel="1">
      <c r="B309" s="107" t="s">
        <v>464</v>
      </c>
      <c r="C309" s="8" t="s">
        <v>1370</v>
      </c>
      <c r="D309" s="8" t="s">
        <v>89</v>
      </c>
      <c r="E309" s="9"/>
      <c r="F309" s="16"/>
      <c r="G309" s="16"/>
      <c r="H309" s="10"/>
      <c r="I309" s="127"/>
      <c r="J309" s="41"/>
    </row>
    <row r="310" spans="1:10" s="18" customFormat="1" outlineLevel="1">
      <c r="B310" s="76" t="s">
        <v>827</v>
      </c>
      <c r="C310" s="441" t="s">
        <v>114</v>
      </c>
      <c r="D310" s="3"/>
      <c r="E310" s="2" t="s">
        <v>45</v>
      </c>
      <c r="F310" s="5">
        <v>117860</v>
      </c>
      <c r="G310" s="5" t="s">
        <v>85</v>
      </c>
      <c r="H310" s="6">
        <v>22393.4</v>
      </c>
      <c r="I310" s="128" t="s">
        <v>85</v>
      </c>
      <c r="J310" s="41"/>
    </row>
    <row r="311" spans="1:10" s="18" customFormat="1" outlineLevel="1">
      <c r="B311" s="76" t="s">
        <v>828</v>
      </c>
      <c r="C311" s="441" t="s">
        <v>115</v>
      </c>
      <c r="D311" s="3"/>
      <c r="E311" s="2" t="s">
        <v>45</v>
      </c>
      <c r="F311" s="5">
        <v>282140</v>
      </c>
      <c r="G311" s="5" t="s">
        <v>85</v>
      </c>
      <c r="H311" s="6">
        <v>45142.400000000001</v>
      </c>
      <c r="I311" s="128" t="s">
        <v>85</v>
      </c>
      <c r="J311" s="41"/>
    </row>
    <row r="312" spans="1:10" s="18" customFormat="1" outlineLevel="1">
      <c r="B312" s="76" t="s">
        <v>829</v>
      </c>
      <c r="C312" s="441" t="s">
        <v>116</v>
      </c>
      <c r="D312" s="3"/>
      <c r="E312" s="2" t="s">
        <v>45</v>
      </c>
      <c r="F312" s="5">
        <v>492950</v>
      </c>
      <c r="G312" s="5" t="s">
        <v>85</v>
      </c>
      <c r="H312" s="6">
        <v>73942.5</v>
      </c>
      <c r="I312" s="128" t="s">
        <v>85</v>
      </c>
      <c r="J312" s="41"/>
    </row>
    <row r="313" spans="1:10" s="18" customFormat="1" ht="47.25" outlineLevel="1">
      <c r="B313" s="93" t="s">
        <v>467</v>
      </c>
      <c r="C313" s="3" t="s">
        <v>73</v>
      </c>
      <c r="D313" s="3" t="s">
        <v>148</v>
      </c>
      <c r="E313" s="2" t="s">
        <v>45</v>
      </c>
      <c r="F313" s="5">
        <v>1222.18</v>
      </c>
      <c r="G313" s="5" t="s">
        <v>85</v>
      </c>
      <c r="H313" s="6">
        <f>ROUND(F313*0.11,2)</f>
        <v>134.44</v>
      </c>
      <c r="I313" s="129" t="s">
        <v>1285</v>
      </c>
      <c r="J313" s="41"/>
    </row>
    <row r="314" spans="1:10" s="18" customFormat="1" ht="47.25" outlineLevel="1">
      <c r="B314" s="93" t="s">
        <v>469</v>
      </c>
      <c r="C314" s="3" t="s">
        <v>72</v>
      </c>
      <c r="D314" s="3" t="s">
        <v>110</v>
      </c>
      <c r="E314" s="2" t="s">
        <v>45</v>
      </c>
      <c r="F314" s="5">
        <v>2387.16</v>
      </c>
      <c r="G314" s="5" t="s">
        <v>85</v>
      </c>
      <c r="H314" s="6">
        <f>ROUND(F314*0.11,2)</f>
        <v>262.58999999999997</v>
      </c>
      <c r="I314" s="129" t="s">
        <v>1285</v>
      </c>
      <c r="J314" s="41"/>
    </row>
    <row r="315" spans="1:10" s="18" customFormat="1" ht="47.25" outlineLevel="1">
      <c r="B315" s="93" t="s">
        <v>470</v>
      </c>
      <c r="C315" s="21" t="s">
        <v>794</v>
      </c>
      <c r="D315" s="21" t="s">
        <v>675</v>
      </c>
      <c r="E315" s="22" t="s">
        <v>676</v>
      </c>
      <c r="F315" s="5">
        <v>3196.61</v>
      </c>
      <c r="G315" s="5" t="s">
        <v>85</v>
      </c>
      <c r="H315" s="6">
        <f>ROUND(F315*0.11,2)</f>
        <v>351.63</v>
      </c>
      <c r="I315" s="129"/>
      <c r="J315" s="41"/>
    </row>
    <row r="316" spans="1:10" s="18" customFormat="1" ht="47.25" outlineLevel="1">
      <c r="B316" s="93" t="s">
        <v>471</v>
      </c>
      <c r="C316" s="21" t="s">
        <v>795</v>
      </c>
      <c r="D316" s="21" t="s">
        <v>675</v>
      </c>
      <c r="E316" s="22" t="s">
        <v>676</v>
      </c>
      <c r="F316" s="5">
        <v>4881.6400000000003</v>
      </c>
      <c r="G316" s="5" t="s">
        <v>85</v>
      </c>
      <c r="H316" s="6">
        <f>ROUND(F316*0.11,2)</f>
        <v>536.98</v>
      </c>
      <c r="I316" s="129"/>
      <c r="J316" s="41"/>
    </row>
    <row r="317" spans="1:10" s="18" customFormat="1" ht="31.5" outlineLevel="1">
      <c r="B317" s="346" t="s">
        <v>472</v>
      </c>
      <c r="C317" s="295" t="s">
        <v>677</v>
      </c>
      <c r="D317" s="295" t="s">
        <v>793</v>
      </c>
      <c r="E317" s="303" t="s">
        <v>792</v>
      </c>
      <c r="F317" s="337">
        <v>351.32</v>
      </c>
      <c r="G317" s="117" t="s">
        <v>85</v>
      </c>
      <c r="H317" s="118">
        <v>32.35</v>
      </c>
      <c r="I317" s="269"/>
      <c r="J317" s="283"/>
    </row>
    <row r="318" spans="1:10" s="18" customFormat="1" ht="27.75" customHeight="1" outlineLevel="1">
      <c r="B318" s="673" t="s">
        <v>560</v>
      </c>
      <c r="C318" s="659"/>
      <c r="D318" s="659"/>
      <c r="E318" s="659"/>
      <c r="F318" s="659"/>
      <c r="G318" s="659"/>
      <c r="H318" s="659"/>
      <c r="I318" s="659"/>
      <c r="J318" s="41"/>
    </row>
    <row r="319" spans="1:10" s="18" customFormat="1" ht="126" outlineLevel="1">
      <c r="A319" s="400"/>
      <c r="B319" s="347" t="s">
        <v>476</v>
      </c>
      <c r="C319" s="296" t="s">
        <v>1124</v>
      </c>
      <c r="D319" s="348" t="s">
        <v>1107</v>
      </c>
      <c r="E319" s="349" t="s">
        <v>1</v>
      </c>
      <c r="F319" s="350">
        <v>726.07</v>
      </c>
      <c r="G319" s="327" t="s">
        <v>85</v>
      </c>
      <c r="H319" s="351">
        <v>72.61</v>
      </c>
      <c r="I319" s="258" t="s">
        <v>557</v>
      </c>
      <c r="J319" s="41"/>
    </row>
    <row r="320" spans="1:10" s="18" customFormat="1" ht="98.25" customHeight="1" outlineLevel="1">
      <c r="A320" s="400"/>
      <c r="B320" s="53" t="s">
        <v>477</v>
      </c>
      <c r="C320" s="21" t="s">
        <v>1125</v>
      </c>
      <c r="D320" s="108" t="s">
        <v>1108</v>
      </c>
      <c r="E320" s="55" t="s">
        <v>1</v>
      </c>
      <c r="F320" s="77">
        <v>1312.4</v>
      </c>
      <c r="G320" s="5" t="s">
        <v>85</v>
      </c>
      <c r="H320" s="78">
        <v>131.24</v>
      </c>
      <c r="I320" s="135" t="s">
        <v>529</v>
      </c>
      <c r="J320" s="41"/>
    </row>
    <row r="321" spans="1:10" s="18" customFormat="1" ht="115.5" customHeight="1" outlineLevel="1">
      <c r="A321" s="400"/>
      <c r="B321" s="53" t="s">
        <v>478</v>
      </c>
      <c r="C321" s="21" t="s">
        <v>1109</v>
      </c>
      <c r="D321" s="108" t="s">
        <v>1110</v>
      </c>
      <c r="E321" s="55" t="s">
        <v>1</v>
      </c>
      <c r="F321" s="77">
        <v>768.52</v>
      </c>
      <c r="G321" s="5" t="s">
        <v>85</v>
      </c>
      <c r="H321" s="78">
        <v>76.849999999999994</v>
      </c>
      <c r="I321" s="135" t="s">
        <v>530</v>
      </c>
      <c r="J321" s="41"/>
    </row>
    <row r="322" spans="1:10" s="18" customFormat="1" ht="100.5" customHeight="1" outlineLevel="1">
      <c r="A322" s="400"/>
      <c r="B322" s="53" t="s">
        <v>479</v>
      </c>
      <c r="C322" s="21" t="s">
        <v>1111</v>
      </c>
      <c r="D322" s="108" t="s">
        <v>1114</v>
      </c>
      <c r="E322" s="55" t="s">
        <v>1</v>
      </c>
      <c r="F322" s="77">
        <v>1354.85</v>
      </c>
      <c r="G322" s="5" t="s">
        <v>85</v>
      </c>
      <c r="H322" s="78">
        <v>135.49</v>
      </c>
      <c r="I322" s="135" t="s">
        <v>530</v>
      </c>
      <c r="J322" s="41"/>
    </row>
    <row r="323" spans="1:10" s="18" customFormat="1" ht="129.75" customHeight="1" outlineLevel="1">
      <c r="A323" s="400"/>
      <c r="B323" s="53" t="s">
        <v>482</v>
      </c>
      <c r="C323" s="21" t="s">
        <v>1126</v>
      </c>
      <c r="D323" s="108" t="s">
        <v>1113</v>
      </c>
      <c r="E323" s="55" t="s">
        <v>1</v>
      </c>
      <c r="F323" s="77">
        <v>1023.37</v>
      </c>
      <c r="G323" s="5" t="s">
        <v>85</v>
      </c>
      <c r="H323" s="78">
        <v>102.34</v>
      </c>
      <c r="I323" s="135" t="s">
        <v>529</v>
      </c>
      <c r="J323" s="41"/>
    </row>
    <row r="324" spans="1:10" s="18" customFormat="1" ht="107.25" customHeight="1" outlineLevel="1">
      <c r="A324" s="400"/>
      <c r="B324" s="53" t="s">
        <v>483</v>
      </c>
      <c r="C324" s="21" t="s">
        <v>1127</v>
      </c>
      <c r="D324" s="108" t="s">
        <v>1112</v>
      </c>
      <c r="E324" s="55" t="s">
        <v>1</v>
      </c>
      <c r="F324" s="77">
        <v>1609.7</v>
      </c>
      <c r="G324" s="5" t="s">
        <v>85</v>
      </c>
      <c r="H324" s="78">
        <v>160.97</v>
      </c>
      <c r="I324" s="135" t="s">
        <v>529</v>
      </c>
      <c r="J324" s="41"/>
    </row>
    <row r="325" spans="1:10" s="18" customFormat="1" ht="152.25" customHeight="1" outlineLevel="1">
      <c r="A325" s="400"/>
      <c r="B325" s="53" t="s">
        <v>484</v>
      </c>
      <c r="C325" s="21" t="s">
        <v>1247</v>
      </c>
      <c r="D325" s="108" t="s">
        <v>1249</v>
      </c>
      <c r="E325" s="55" t="s">
        <v>1</v>
      </c>
      <c r="F325" s="77">
        <v>736.24</v>
      </c>
      <c r="G325" s="5" t="s">
        <v>85</v>
      </c>
      <c r="H325" s="78">
        <v>73.624000000000009</v>
      </c>
      <c r="I325" s="135" t="s">
        <v>1246</v>
      </c>
      <c r="J325" s="41"/>
    </row>
    <row r="326" spans="1:10" s="18" customFormat="1" ht="129.75" customHeight="1" outlineLevel="1">
      <c r="A326" s="400"/>
      <c r="B326" s="53" t="s">
        <v>487</v>
      </c>
      <c r="C326" s="21" t="s">
        <v>1248</v>
      </c>
      <c r="D326" s="108" t="s">
        <v>1250</v>
      </c>
      <c r="E326" s="55" t="s">
        <v>1</v>
      </c>
      <c r="F326" s="77">
        <v>1322.57</v>
      </c>
      <c r="G326" s="5" t="s">
        <v>85</v>
      </c>
      <c r="H326" s="78">
        <v>132.25700000000001</v>
      </c>
      <c r="I326" s="135" t="s">
        <v>1246</v>
      </c>
      <c r="J326" s="41"/>
    </row>
    <row r="327" spans="1:10" s="18" customFormat="1" ht="69" customHeight="1" outlineLevel="1">
      <c r="B327" s="53" t="s">
        <v>490</v>
      </c>
      <c r="C327" s="21" t="s">
        <v>1128</v>
      </c>
      <c r="D327" s="109" t="s">
        <v>562</v>
      </c>
      <c r="E327" s="55" t="s">
        <v>66</v>
      </c>
      <c r="F327" s="77">
        <v>76</v>
      </c>
      <c r="G327" s="5" t="s">
        <v>85</v>
      </c>
      <c r="H327" s="78">
        <v>7.6</v>
      </c>
      <c r="I327" s="132" t="s">
        <v>563</v>
      </c>
      <c r="J327" s="41"/>
    </row>
    <row r="328" spans="1:10" s="18" customFormat="1" ht="91.5" customHeight="1" outlineLevel="1">
      <c r="B328" s="53" t="s">
        <v>491</v>
      </c>
      <c r="C328" s="21" t="s">
        <v>1129</v>
      </c>
      <c r="D328" s="21" t="s">
        <v>581</v>
      </c>
      <c r="E328" s="55" t="s">
        <v>66</v>
      </c>
      <c r="F328" s="77">
        <v>137.25</v>
      </c>
      <c r="G328" s="5" t="s">
        <v>85</v>
      </c>
      <c r="H328" s="78">
        <v>13.73</v>
      </c>
      <c r="I328" s="132" t="s">
        <v>563</v>
      </c>
      <c r="J328" s="41"/>
    </row>
    <row r="329" spans="1:10" s="18" customFormat="1" ht="91.5" customHeight="1" outlineLevel="1">
      <c r="B329" s="53" t="s">
        <v>494</v>
      </c>
      <c r="C329" s="44" t="s">
        <v>1130</v>
      </c>
      <c r="D329" s="23" t="s">
        <v>564</v>
      </c>
      <c r="E329" s="55" t="s">
        <v>66</v>
      </c>
      <c r="F329" s="77">
        <v>53.25</v>
      </c>
      <c r="G329" s="5" t="s">
        <v>85</v>
      </c>
      <c r="H329" s="78">
        <v>5.33</v>
      </c>
      <c r="I329" s="132" t="s">
        <v>563</v>
      </c>
      <c r="J329" s="41"/>
    </row>
    <row r="330" spans="1:10" s="18" customFormat="1" ht="91.5" customHeight="1" outlineLevel="1">
      <c r="B330" s="53" t="s">
        <v>497</v>
      </c>
      <c r="C330" s="44" t="s">
        <v>1131</v>
      </c>
      <c r="D330" s="23" t="s">
        <v>565</v>
      </c>
      <c r="E330" s="55" t="s">
        <v>66</v>
      </c>
      <c r="F330" s="77">
        <v>125.25</v>
      </c>
      <c r="G330" s="5" t="s">
        <v>85</v>
      </c>
      <c r="H330" s="78">
        <v>12.53</v>
      </c>
      <c r="I330" s="132" t="s">
        <v>563</v>
      </c>
      <c r="J330" s="41"/>
    </row>
    <row r="331" spans="1:10" s="18" customFormat="1" ht="91.5" customHeight="1" outlineLevel="1">
      <c r="B331" s="53" t="s">
        <v>500</v>
      </c>
      <c r="C331" s="44" t="s">
        <v>573</v>
      </c>
      <c r="D331" s="23" t="s">
        <v>566</v>
      </c>
      <c r="E331" s="55" t="s">
        <v>66</v>
      </c>
      <c r="F331" s="77">
        <v>112.5</v>
      </c>
      <c r="G331" s="5" t="s">
        <v>85</v>
      </c>
      <c r="H331" s="78">
        <v>11.25</v>
      </c>
      <c r="I331" s="132" t="s">
        <v>563</v>
      </c>
      <c r="J331" s="41"/>
    </row>
    <row r="332" spans="1:10" s="18" customFormat="1" ht="91.5" customHeight="1" outlineLevel="1">
      <c r="B332" s="53" t="s">
        <v>501</v>
      </c>
      <c r="C332" s="44" t="s">
        <v>574</v>
      </c>
      <c r="D332" s="23" t="s">
        <v>567</v>
      </c>
      <c r="E332" s="55" t="s">
        <v>66</v>
      </c>
      <c r="F332" s="77">
        <v>175.25</v>
      </c>
      <c r="G332" s="5" t="s">
        <v>85</v>
      </c>
      <c r="H332" s="78">
        <v>17.53</v>
      </c>
      <c r="I332" s="132" t="s">
        <v>563</v>
      </c>
      <c r="J332" s="41"/>
    </row>
    <row r="333" spans="1:10" s="18" customFormat="1" ht="91.5" customHeight="1" outlineLevel="1">
      <c r="B333" s="53" t="s">
        <v>502</v>
      </c>
      <c r="C333" s="44" t="s">
        <v>1132</v>
      </c>
      <c r="D333" s="23" t="s">
        <v>568</v>
      </c>
      <c r="E333" s="55" t="s">
        <v>66</v>
      </c>
      <c r="F333" s="77">
        <v>91.25</v>
      </c>
      <c r="G333" s="5" t="s">
        <v>85</v>
      </c>
      <c r="H333" s="78">
        <v>9.1300000000000008</v>
      </c>
      <c r="I333" s="132" t="s">
        <v>563</v>
      </c>
      <c r="J333" s="41"/>
    </row>
    <row r="334" spans="1:10" s="18" customFormat="1" ht="91.5" customHeight="1" outlineLevel="1">
      <c r="B334" s="53" t="s">
        <v>503</v>
      </c>
      <c r="C334" s="21" t="s">
        <v>1133</v>
      </c>
      <c r="D334" s="23" t="s">
        <v>569</v>
      </c>
      <c r="E334" s="55" t="s">
        <v>66</v>
      </c>
      <c r="F334" s="77">
        <v>163.25</v>
      </c>
      <c r="G334" s="5" t="s">
        <v>85</v>
      </c>
      <c r="H334" s="78">
        <v>16.329999999999998</v>
      </c>
      <c r="I334" s="132" t="s">
        <v>563</v>
      </c>
      <c r="J334" s="41"/>
    </row>
    <row r="335" spans="1:10" s="18" customFormat="1" ht="100.5" customHeight="1" outlineLevel="1">
      <c r="B335" s="53" t="s">
        <v>506</v>
      </c>
      <c r="C335" s="44" t="s">
        <v>559</v>
      </c>
      <c r="D335" s="23" t="s">
        <v>696</v>
      </c>
      <c r="E335" s="55" t="s">
        <v>66</v>
      </c>
      <c r="F335" s="77">
        <v>181</v>
      </c>
      <c r="G335" s="5" t="s">
        <v>85</v>
      </c>
      <c r="H335" s="78">
        <v>18.100000000000001</v>
      </c>
      <c r="I335" s="132" t="s">
        <v>563</v>
      </c>
      <c r="J335" s="41"/>
    </row>
    <row r="336" spans="1:10" s="18" customFormat="1" ht="82.5" customHeight="1" outlineLevel="1">
      <c r="B336" s="53" t="s">
        <v>509</v>
      </c>
      <c r="C336" s="44" t="s">
        <v>459</v>
      </c>
      <c r="D336" s="23" t="s">
        <v>460</v>
      </c>
      <c r="E336" s="55" t="s">
        <v>66</v>
      </c>
      <c r="F336" s="77">
        <v>133</v>
      </c>
      <c r="G336" s="5" t="s">
        <v>85</v>
      </c>
      <c r="H336" s="78">
        <v>13.3</v>
      </c>
      <c r="I336" s="132" t="s">
        <v>563</v>
      </c>
      <c r="J336" s="41"/>
    </row>
    <row r="337" spans="1:10" s="18" customFormat="1" ht="94.5" customHeight="1" outlineLevel="1">
      <c r="B337" s="53" t="s">
        <v>512</v>
      </c>
      <c r="C337" s="21" t="s">
        <v>582</v>
      </c>
      <c r="D337" s="109" t="s">
        <v>583</v>
      </c>
      <c r="E337" s="80" t="s">
        <v>66</v>
      </c>
      <c r="F337" s="69">
        <v>104.18</v>
      </c>
      <c r="G337" s="5" t="s">
        <v>85</v>
      </c>
      <c r="H337" s="63">
        <v>10.42</v>
      </c>
      <c r="I337" s="132" t="s">
        <v>563</v>
      </c>
      <c r="J337" s="41"/>
    </row>
    <row r="338" spans="1:10" s="18" customFormat="1" ht="82.5" customHeight="1" outlineLevel="1">
      <c r="B338" s="53" t="s">
        <v>514</v>
      </c>
      <c r="C338" s="21" t="s">
        <v>584</v>
      </c>
      <c r="D338" s="109" t="s">
        <v>585</v>
      </c>
      <c r="E338" s="80" t="s">
        <v>66</v>
      </c>
      <c r="F338" s="69">
        <v>122.85</v>
      </c>
      <c r="G338" s="5" t="s">
        <v>85</v>
      </c>
      <c r="H338" s="63">
        <v>12.29</v>
      </c>
      <c r="I338" s="132" t="s">
        <v>563</v>
      </c>
      <c r="J338" s="41"/>
    </row>
    <row r="339" spans="1:10" s="18" customFormat="1" ht="48.75" customHeight="1" outlineLevel="1">
      <c r="A339" s="400"/>
      <c r="B339" s="53" t="s">
        <v>516</v>
      </c>
      <c r="C339" s="44" t="s">
        <v>485</v>
      </c>
      <c r="D339" s="72" t="s">
        <v>486</v>
      </c>
      <c r="E339" s="80" t="s">
        <v>66</v>
      </c>
      <c r="F339" s="69">
        <v>158.86000000000001</v>
      </c>
      <c r="G339" s="5" t="s">
        <v>85</v>
      </c>
      <c r="H339" s="63">
        <v>17.47</v>
      </c>
      <c r="I339" s="132" t="s">
        <v>85</v>
      </c>
      <c r="J339" s="41"/>
    </row>
    <row r="340" spans="1:10" s="18" customFormat="1" ht="48.75" customHeight="1" outlineLevel="1">
      <c r="A340" s="400"/>
      <c r="B340" s="352" t="s">
        <v>519</v>
      </c>
      <c r="C340" s="253" t="s">
        <v>488</v>
      </c>
      <c r="D340" s="353" t="s">
        <v>489</v>
      </c>
      <c r="E340" s="291" t="s">
        <v>66</v>
      </c>
      <c r="F340" s="257">
        <v>196.95</v>
      </c>
      <c r="G340" s="117" t="s">
        <v>85</v>
      </c>
      <c r="H340" s="339">
        <v>21.66</v>
      </c>
      <c r="I340" s="354" t="s">
        <v>85</v>
      </c>
      <c r="J340" s="41"/>
    </row>
    <row r="341" spans="1:10" s="18" customFormat="1" ht="25.5" customHeight="1" outlineLevel="1">
      <c r="A341" s="400"/>
      <c r="B341" s="673" t="s">
        <v>558</v>
      </c>
      <c r="C341" s="659"/>
      <c r="D341" s="659"/>
      <c r="E341" s="659"/>
      <c r="F341" s="659"/>
      <c r="G341" s="659"/>
      <c r="H341" s="659"/>
      <c r="I341" s="659"/>
      <c r="J341" s="41"/>
    </row>
    <row r="342" spans="1:10" s="18" customFormat="1" ht="30" customHeight="1" outlineLevel="1">
      <c r="A342" s="400"/>
      <c r="B342" s="355" t="s">
        <v>521</v>
      </c>
      <c r="C342" s="356" t="s">
        <v>1104</v>
      </c>
      <c r="D342" s="357"/>
      <c r="E342" s="357"/>
      <c r="F342" s="357"/>
      <c r="G342" s="357"/>
      <c r="H342" s="357"/>
      <c r="I342" s="366"/>
      <c r="J342" s="41"/>
    </row>
    <row r="343" spans="1:10" s="18" customFormat="1" ht="66" customHeight="1" outlineLevel="1">
      <c r="A343" s="400"/>
      <c r="B343" s="79" t="s">
        <v>1333</v>
      </c>
      <c r="C343" s="3" t="s">
        <v>1093</v>
      </c>
      <c r="D343" s="3" t="s">
        <v>1094</v>
      </c>
      <c r="E343" s="2" t="s">
        <v>45</v>
      </c>
      <c r="F343" s="77">
        <v>1396.4780000000001</v>
      </c>
      <c r="G343" s="285"/>
      <c r="H343" s="78">
        <v>139.64780000000002</v>
      </c>
      <c r="I343" s="285"/>
      <c r="J343" s="41"/>
    </row>
    <row r="344" spans="1:10" s="18" customFormat="1" ht="80.25" customHeight="1" outlineLevel="1">
      <c r="A344" s="400"/>
      <c r="B344" s="79" t="s">
        <v>1334</v>
      </c>
      <c r="C344" s="3" t="s">
        <v>1224</v>
      </c>
      <c r="D344" s="3" t="s">
        <v>1225</v>
      </c>
      <c r="E344" s="2" t="s">
        <v>45</v>
      </c>
      <c r="F344" s="77">
        <v>2352.1714000000002</v>
      </c>
      <c r="G344" s="285"/>
      <c r="H344" s="78">
        <v>235.26</v>
      </c>
      <c r="I344" s="285"/>
      <c r="J344" s="376"/>
    </row>
    <row r="345" spans="1:10" s="18" customFormat="1" ht="61.5" customHeight="1" outlineLevel="1">
      <c r="A345" s="400"/>
      <c r="B345" s="79" t="s">
        <v>1335</v>
      </c>
      <c r="C345" s="3" t="s">
        <v>1095</v>
      </c>
      <c r="D345" s="3" t="s">
        <v>1096</v>
      </c>
      <c r="E345" s="2" t="s">
        <v>45</v>
      </c>
      <c r="F345" s="77">
        <v>355.66</v>
      </c>
      <c r="G345" s="285"/>
      <c r="H345" s="78">
        <v>35.566000000000003</v>
      </c>
      <c r="I345" s="285"/>
      <c r="J345" s="41"/>
    </row>
    <row r="346" spans="1:10" s="18" customFormat="1" ht="48.75" customHeight="1" outlineLevel="1">
      <c r="A346" s="400"/>
      <c r="B346" s="79" t="s">
        <v>1336</v>
      </c>
      <c r="C346" s="3" t="s">
        <v>1097</v>
      </c>
      <c r="D346" s="3" t="s">
        <v>1098</v>
      </c>
      <c r="E346" s="2" t="s">
        <v>45</v>
      </c>
      <c r="F346" s="77">
        <v>500</v>
      </c>
      <c r="G346" s="285"/>
      <c r="H346" s="78">
        <v>50</v>
      </c>
      <c r="I346" s="285"/>
      <c r="J346" s="41"/>
    </row>
    <row r="347" spans="1:10" s="18" customFormat="1" ht="48.75" customHeight="1" outlineLevel="1">
      <c r="A347" s="400"/>
      <c r="B347" s="79" t="s">
        <v>1337</v>
      </c>
      <c r="C347" s="3" t="s">
        <v>1099</v>
      </c>
      <c r="D347" s="3" t="s">
        <v>1100</v>
      </c>
      <c r="E347" s="2" t="s">
        <v>45</v>
      </c>
      <c r="F347" s="77">
        <v>1100</v>
      </c>
      <c r="G347" s="285"/>
      <c r="H347" s="78">
        <f>F347*0.1</f>
        <v>110</v>
      </c>
      <c r="I347" s="285"/>
      <c r="J347" s="41"/>
    </row>
    <row r="348" spans="1:10" s="18" customFormat="1" ht="69" customHeight="1" outlineLevel="1">
      <c r="A348" s="400"/>
      <c r="B348" s="79" t="s">
        <v>1338</v>
      </c>
      <c r="C348" s="3" t="s">
        <v>1101</v>
      </c>
      <c r="D348" s="3" t="s">
        <v>1102</v>
      </c>
      <c r="E348" s="2" t="s">
        <v>45</v>
      </c>
      <c r="F348" s="77">
        <v>550</v>
      </c>
      <c r="G348" s="285"/>
      <c r="H348" s="78">
        <v>55</v>
      </c>
      <c r="I348" s="285"/>
      <c r="J348" s="41"/>
    </row>
    <row r="349" spans="1:10" s="18" customFormat="1" ht="62.25" customHeight="1" outlineLevel="1">
      <c r="A349" s="400"/>
      <c r="B349" s="79" t="s">
        <v>1339</v>
      </c>
      <c r="C349" s="3" t="s">
        <v>1115</v>
      </c>
      <c r="D349" s="3" t="s">
        <v>1103</v>
      </c>
      <c r="E349" s="2" t="s">
        <v>45</v>
      </c>
      <c r="F349" s="77">
        <v>1180.0619999999999</v>
      </c>
      <c r="G349" s="285"/>
      <c r="H349" s="78">
        <v>118.00620000000002</v>
      </c>
      <c r="I349" s="285"/>
      <c r="J349" s="41"/>
    </row>
    <row r="350" spans="1:10" s="18" customFormat="1" ht="33" customHeight="1" outlineLevel="1">
      <c r="A350" s="400"/>
      <c r="B350" s="79" t="s">
        <v>1340</v>
      </c>
      <c r="C350" s="3" t="s">
        <v>697</v>
      </c>
      <c r="D350" s="3" t="s">
        <v>1003</v>
      </c>
      <c r="E350" s="2" t="s">
        <v>45</v>
      </c>
      <c r="F350" s="77">
        <v>2456.2999999999997</v>
      </c>
      <c r="G350" s="6">
        <v>1440</v>
      </c>
      <c r="H350" s="122">
        <v>270.19299999999998</v>
      </c>
      <c r="I350" s="285"/>
      <c r="J350" s="292"/>
    </row>
    <row r="351" spans="1:10" s="18" customFormat="1" ht="25.5" customHeight="1" outlineLevel="1">
      <c r="A351" s="400"/>
      <c r="B351" s="79" t="s">
        <v>1341</v>
      </c>
      <c r="C351" s="3" t="s">
        <v>507</v>
      </c>
      <c r="D351" s="3" t="s">
        <v>508</v>
      </c>
      <c r="E351" s="2" t="s">
        <v>45</v>
      </c>
      <c r="F351" s="77">
        <v>943.2</v>
      </c>
      <c r="G351" s="285"/>
      <c r="H351" s="285"/>
      <c r="I351" s="285"/>
      <c r="J351" s="41"/>
    </row>
    <row r="352" spans="1:10" s="18" customFormat="1" ht="30" customHeight="1" outlineLevel="1">
      <c r="A352" s="400"/>
      <c r="B352" s="79" t="s">
        <v>1342</v>
      </c>
      <c r="C352" s="44" t="s">
        <v>981</v>
      </c>
      <c r="D352" s="23" t="s">
        <v>1392</v>
      </c>
      <c r="E352" s="55" t="s">
        <v>45</v>
      </c>
      <c r="F352" s="77">
        <v>20</v>
      </c>
      <c r="G352" s="5" t="s">
        <v>85</v>
      </c>
      <c r="H352" s="63" t="s">
        <v>85</v>
      </c>
      <c r="I352" s="132" t="s">
        <v>85</v>
      </c>
      <c r="J352" s="41"/>
    </row>
    <row r="353" spans="1:10" s="18" customFormat="1" ht="36.75" customHeight="1" outlineLevel="1">
      <c r="A353" s="400"/>
      <c r="B353" s="79" t="s">
        <v>1391</v>
      </c>
      <c r="C353" s="44" t="s">
        <v>1393</v>
      </c>
      <c r="D353" s="23" t="s">
        <v>1394</v>
      </c>
      <c r="E353" s="55" t="s">
        <v>45</v>
      </c>
      <c r="F353" s="77">
        <v>70</v>
      </c>
      <c r="G353" s="5"/>
      <c r="H353" s="380"/>
      <c r="I353" s="132"/>
      <c r="J353" s="41"/>
    </row>
    <row r="354" spans="1:10" s="18" customFormat="1" ht="33" customHeight="1" outlineLevel="1">
      <c r="A354" s="400"/>
      <c r="B354" s="79" t="s">
        <v>523</v>
      </c>
      <c r="C354" s="280" t="s">
        <v>1231</v>
      </c>
      <c r="D354" s="26"/>
      <c r="E354" s="52"/>
      <c r="F354" s="286"/>
      <c r="G354" s="16"/>
      <c r="H354" s="377"/>
      <c r="I354" s="288"/>
      <c r="J354" s="41"/>
    </row>
    <row r="355" spans="1:10" s="18" customFormat="1" ht="84" customHeight="1" outlineLevel="1">
      <c r="A355" s="400"/>
      <c r="B355" s="79" t="s">
        <v>1228</v>
      </c>
      <c r="C355" s="44" t="s">
        <v>1232</v>
      </c>
      <c r="D355" s="23" t="s">
        <v>1233</v>
      </c>
      <c r="E355" s="55" t="s">
        <v>45</v>
      </c>
      <c r="F355" s="77">
        <v>850</v>
      </c>
      <c r="G355" s="5"/>
      <c r="H355" s="5" t="s">
        <v>85</v>
      </c>
      <c r="I355" s="132" t="s">
        <v>85</v>
      </c>
      <c r="J355" s="41"/>
    </row>
    <row r="356" spans="1:10" s="18" customFormat="1" ht="84" customHeight="1" outlineLevel="1">
      <c r="A356" s="400"/>
      <c r="B356" s="79" t="s">
        <v>1229</v>
      </c>
      <c r="C356" s="44" t="s">
        <v>1236</v>
      </c>
      <c r="D356" s="23" t="s">
        <v>1234</v>
      </c>
      <c r="E356" s="55" t="s">
        <v>45</v>
      </c>
      <c r="F356" s="77">
        <v>350</v>
      </c>
      <c r="G356" s="5"/>
      <c r="H356" s="5" t="s">
        <v>85</v>
      </c>
      <c r="I356" s="132"/>
      <c r="J356" s="41"/>
    </row>
    <row r="357" spans="1:10" s="18" customFormat="1" ht="94.5" customHeight="1" outlineLevel="1">
      <c r="A357" s="400"/>
      <c r="B357" s="79" t="s">
        <v>1230</v>
      </c>
      <c r="C357" s="44" t="s">
        <v>1237</v>
      </c>
      <c r="D357" s="23" t="s">
        <v>1235</v>
      </c>
      <c r="E357" s="55" t="s">
        <v>45</v>
      </c>
      <c r="F357" s="77">
        <v>630</v>
      </c>
      <c r="G357" s="5"/>
      <c r="H357" s="5" t="s">
        <v>85</v>
      </c>
      <c r="I357" s="132"/>
      <c r="J357" s="41"/>
    </row>
    <row r="358" spans="1:10" s="18" customFormat="1" ht="110.25" outlineLevel="1">
      <c r="B358" s="289" t="s">
        <v>525</v>
      </c>
      <c r="C358" s="44" t="s">
        <v>462</v>
      </c>
      <c r="D358" s="81" t="s">
        <v>463</v>
      </c>
      <c r="E358" s="82" t="s">
        <v>45</v>
      </c>
      <c r="F358" s="77">
        <v>8930</v>
      </c>
      <c r="G358" s="5" t="s">
        <v>85</v>
      </c>
      <c r="H358" s="78">
        <v>893</v>
      </c>
      <c r="I358" s="132" t="s">
        <v>85</v>
      </c>
      <c r="J358" s="41"/>
    </row>
    <row r="359" spans="1:10" s="18" customFormat="1" ht="94.5" outlineLevel="1">
      <c r="B359" s="79" t="s">
        <v>527</v>
      </c>
      <c r="C359" s="44" t="s">
        <v>465</v>
      </c>
      <c r="D359" s="81" t="s">
        <v>466</v>
      </c>
      <c r="E359" s="82" t="s">
        <v>45</v>
      </c>
      <c r="F359" s="77">
        <v>6616</v>
      </c>
      <c r="G359" s="5" t="s">
        <v>85</v>
      </c>
      <c r="H359" s="78">
        <v>661.6</v>
      </c>
      <c r="I359" s="132" t="s">
        <v>85</v>
      </c>
      <c r="J359" s="41"/>
    </row>
    <row r="360" spans="1:10" s="18" customFormat="1" ht="31.5" outlineLevel="1">
      <c r="A360" s="400"/>
      <c r="B360" s="289" t="s">
        <v>528</v>
      </c>
      <c r="C360" s="44" t="s">
        <v>510</v>
      </c>
      <c r="D360" s="72" t="s">
        <v>511</v>
      </c>
      <c r="E360" s="55" t="s">
        <v>66</v>
      </c>
      <c r="F360" s="69">
        <v>496.1</v>
      </c>
      <c r="G360" s="5" t="s">
        <v>85</v>
      </c>
      <c r="H360" s="63">
        <v>49.61</v>
      </c>
      <c r="I360" s="132" t="s">
        <v>85</v>
      </c>
      <c r="J360" s="41"/>
    </row>
    <row r="361" spans="1:10" s="18" customFormat="1" ht="63" outlineLevel="1">
      <c r="A361" s="400"/>
      <c r="B361" s="79" t="s">
        <v>586</v>
      </c>
      <c r="C361" s="44" t="s">
        <v>473</v>
      </c>
      <c r="D361" s="23" t="s">
        <v>474</v>
      </c>
      <c r="E361" s="55" t="s">
        <v>475</v>
      </c>
      <c r="F361" s="77">
        <v>5010</v>
      </c>
      <c r="G361" s="5" t="s">
        <v>85</v>
      </c>
      <c r="H361" s="78">
        <v>501.2</v>
      </c>
      <c r="I361" s="132"/>
      <c r="J361" s="41"/>
    </row>
    <row r="362" spans="1:10" s="18" customFormat="1" ht="111" customHeight="1" outlineLevel="1">
      <c r="A362" s="400"/>
      <c r="B362" s="289" t="s">
        <v>587</v>
      </c>
      <c r="C362" s="44" t="s">
        <v>1239</v>
      </c>
      <c r="D362" s="23" t="s">
        <v>1046</v>
      </c>
      <c r="E362" s="80" t="s">
        <v>66</v>
      </c>
      <c r="F362" s="69">
        <v>91.23</v>
      </c>
      <c r="G362" s="5" t="s">
        <v>85</v>
      </c>
      <c r="H362" s="63">
        <v>10.029999999999999</v>
      </c>
      <c r="I362" s="367" t="s">
        <v>975</v>
      </c>
      <c r="J362" s="41"/>
    </row>
    <row r="363" spans="1:10" s="18" customFormat="1" ht="98.25" customHeight="1" outlineLevel="1">
      <c r="A363" s="400"/>
      <c r="B363" s="79" t="s">
        <v>588</v>
      </c>
      <c r="C363" s="44" t="s">
        <v>1238</v>
      </c>
      <c r="D363" s="23" t="s">
        <v>1045</v>
      </c>
      <c r="E363" s="80" t="s">
        <v>66</v>
      </c>
      <c r="F363" s="69">
        <v>65.55</v>
      </c>
      <c r="G363" s="5" t="s">
        <v>85</v>
      </c>
      <c r="H363" s="63">
        <v>7.21</v>
      </c>
      <c r="I363" s="367" t="s">
        <v>975</v>
      </c>
      <c r="J363" s="41"/>
    </row>
    <row r="364" spans="1:10" s="18" customFormat="1" ht="94.5" customHeight="1" outlineLevel="1">
      <c r="A364" s="400"/>
      <c r="B364" s="289" t="s">
        <v>589</v>
      </c>
      <c r="C364" s="44" t="s">
        <v>1240</v>
      </c>
      <c r="D364" s="23" t="s">
        <v>513</v>
      </c>
      <c r="E364" s="55" t="s">
        <v>66</v>
      </c>
      <c r="F364" s="69">
        <v>104.05</v>
      </c>
      <c r="G364" s="5" t="s">
        <v>85</v>
      </c>
      <c r="H364" s="63">
        <v>10.41</v>
      </c>
      <c r="I364" s="367" t="s">
        <v>975</v>
      </c>
      <c r="J364" s="41"/>
    </row>
    <row r="365" spans="1:10" s="18" customFormat="1" ht="36" customHeight="1" outlineLevel="1">
      <c r="A365" s="400"/>
      <c r="B365" s="79" t="s">
        <v>590</v>
      </c>
      <c r="C365" s="3" t="s">
        <v>67</v>
      </c>
      <c r="D365" s="3" t="s">
        <v>68</v>
      </c>
      <c r="E365" s="2" t="s">
        <v>45</v>
      </c>
      <c r="F365" s="5">
        <v>487.3</v>
      </c>
      <c r="G365" s="5" t="s">
        <v>85</v>
      </c>
      <c r="H365" s="6">
        <v>48.730000000000004</v>
      </c>
      <c r="I365" s="128" t="s">
        <v>85</v>
      </c>
      <c r="J365" s="41"/>
    </row>
    <row r="366" spans="1:10" s="18" customFormat="1" ht="31.5" customHeight="1" outlineLevel="1">
      <c r="A366" s="400"/>
      <c r="B366" s="289" t="s">
        <v>591</v>
      </c>
      <c r="C366" s="44" t="s">
        <v>520</v>
      </c>
      <c r="D366" s="72" t="s">
        <v>698</v>
      </c>
      <c r="E366" s="55" t="s">
        <v>45</v>
      </c>
      <c r="F366" s="69">
        <v>154</v>
      </c>
      <c r="G366" s="5" t="s">
        <v>85</v>
      </c>
      <c r="H366" s="63" t="s">
        <v>85</v>
      </c>
      <c r="I366" s="132" t="s">
        <v>85</v>
      </c>
      <c r="J366" s="41"/>
    </row>
    <row r="367" spans="1:10" s="18" customFormat="1" ht="35.25" customHeight="1" outlineLevel="1">
      <c r="A367" s="400"/>
      <c r="B367" s="79" t="s">
        <v>592</v>
      </c>
      <c r="C367" s="44" t="s">
        <v>275</v>
      </c>
      <c r="D367" s="72" t="s">
        <v>515</v>
      </c>
      <c r="E367" s="55" t="s">
        <v>45</v>
      </c>
      <c r="F367" s="69">
        <v>187</v>
      </c>
      <c r="G367" s="5" t="s">
        <v>85</v>
      </c>
      <c r="H367" s="63" t="s">
        <v>85</v>
      </c>
      <c r="I367" s="132" t="s">
        <v>85</v>
      </c>
      <c r="J367" s="41"/>
    </row>
    <row r="368" spans="1:10" s="18" customFormat="1" ht="30" customHeight="1" outlineLevel="1">
      <c r="A368" s="400"/>
      <c r="B368" s="289" t="s">
        <v>593</v>
      </c>
      <c r="C368" s="44" t="s">
        <v>517</v>
      </c>
      <c r="D368" s="72" t="s">
        <v>518</v>
      </c>
      <c r="E368" s="55" t="s">
        <v>45</v>
      </c>
      <c r="F368" s="69">
        <v>113.3</v>
      </c>
      <c r="G368" s="5" t="s">
        <v>85</v>
      </c>
      <c r="H368" s="63" t="s">
        <v>85</v>
      </c>
      <c r="I368" s="132" t="s">
        <v>85</v>
      </c>
      <c r="J368" s="41"/>
    </row>
    <row r="369" spans="1:11" s="18" customFormat="1" ht="30" customHeight="1" outlineLevel="1">
      <c r="A369" s="400"/>
      <c r="B369" s="79" t="s">
        <v>594</v>
      </c>
      <c r="C369" s="145" t="s">
        <v>498</v>
      </c>
      <c r="D369" s="73" t="s">
        <v>499</v>
      </c>
      <c r="E369" s="55" t="s">
        <v>64</v>
      </c>
      <c r="F369" s="69">
        <v>68641</v>
      </c>
      <c r="G369" s="5" t="s">
        <v>85</v>
      </c>
      <c r="H369" s="63">
        <v>6864.1</v>
      </c>
      <c r="I369" s="132" t="s">
        <v>85</v>
      </c>
      <c r="J369" s="41"/>
    </row>
    <row r="370" spans="1:11" s="18" customFormat="1" ht="30" customHeight="1" outlineLevel="1">
      <c r="A370" s="400"/>
      <c r="B370" s="289" t="s">
        <v>595</v>
      </c>
      <c r="C370" s="44" t="s">
        <v>492</v>
      </c>
      <c r="D370" s="72" t="s">
        <v>493</v>
      </c>
      <c r="E370" s="55" t="s">
        <v>45</v>
      </c>
      <c r="F370" s="69">
        <v>487.3</v>
      </c>
      <c r="G370" s="5" t="s">
        <v>85</v>
      </c>
      <c r="H370" s="63">
        <v>48.73</v>
      </c>
      <c r="I370" s="132" t="s">
        <v>85</v>
      </c>
      <c r="J370" s="41"/>
    </row>
    <row r="371" spans="1:11" s="18" customFormat="1" ht="30" customHeight="1" outlineLevel="1">
      <c r="A371" s="400"/>
      <c r="B371" s="79" t="s">
        <v>596</v>
      </c>
      <c r="C371" s="44" t="s">
        <v>495</v>
      </c>
      <c r="D371" s="72" t="s">
        <v>496</v>
      </c>
      <c r="E371" s="55" t="s">
        <v>45</v>
      </c>
      <c r="F371" s="69">
        <v>1089</v>
      </c>
      <c r="G371" s="5" t="s">
        <v>85</v>
      </c>
      <c r="H371" s="63">
        <v>108.9</v>
      </c>
      <c r="I371" s="132" t="s">
        <v>85</v>
      </c>
      <c r="J371" s="41"/>
      <c r="K371" s="41"/>
    </row>
    <row r="372" spans="1:11" s="18" customFormat="1" ht="36.75" customHeight="1" outlineLevel="1">
      <c r="A372" s="400"/>
      <c r="B372" s="279" t="s">
        <v>597</v>
      </c>
      <c r="C372" s="280" t="s">
        <v>976</v>
      </c>
      <c r="D372" s="8"/>
      <c r="E372" s="52"/>
      <c r="F372" s="16" t="s">
        <v>85</v>
      </c>
      <c r="G372" s="16" t="s">
        <v>85</v>
      </c>
      <c r="H372" s="16" t="s">
        <v>85</v>
      </c>
      <c r="I372" s="16" t="s">
        <v>85</v>
      </c>
      <c r="J372" s="41"/>
      <c r="K372" s="281"/>
    </row>
    <row r="373" spans="1:11" s="18" customFormat="1" ht="49.5" customHeight="1" outlineLevel="1">
      <c r="A373" s="400"/>
      <c r="B373" s="79" t="s">
        <v>1152</v>
      </c>
      <c r="C373" s="44" t="s">
        <v>980</v>
      </c>
      <c r="D373" s="21" t="s">
        <v>979</v>
      </c>
      <c r="E373" s="55" t="s">
        <v>978</v>
      </c>
      <c r="F373" s="77">
        <v>3345</v>
      </c>
      <c r="G373" s="5" t="s">
        <v>85</v>
      </c>
      <c r="H373" s="5" t="s">
        <v>85</v>
      </c>
      <c r="I373" s="132"/>
      <c r="J373" s="41"/>
      <c r="K373" s="281"/>
    </row>
    <row r="374" spans="1:11" s="18" customFormat="1" ht="114" customHeight="1" outlineLevel="1">
      <c r="A374" s="400"/>
      <c r="B374" s="289" t="s">
        <v>1153</v>
      </c>
      <c r="C374" s="44" t="s">
        <v>977</v>
      </c>
      <c r="D374" s="21" t="s">
        <v>1177</v>
      </c>
      <c r="E374" s="55" t="s">
        <v>978</v>
      </c>
      <c r="F374" s="77">
        <v>22300</v>
      </c>
      <c r="G374" s="5" t="s">
        <v>85</v>
      </c>
      <c r="H374" s="5" t="s">
        <v>85</v>
      </c>
      <c r="I374" s="132"/>
      <c r="J374" s="41"/>
      <c r="K374" s="281"/>
    </row>
    <row r="375" spans="1:11" s="18" customFormat="1" ht="126" customHeight="1" outlineLevel="1">
      <c r="A375" s="400"/>
      <c r="B375" s="79" t="s">
        <v>1157</v>
      </c>
      <c r="C375" s="44" t="s">
        <v>1154</v>
      </c>
      <c r="D375" s="21" t="s">
        <v>1196</v>
      </c>
      <c r="E375" s="299" t="s">
        <v>1179</v>
      </c>
      <c r="F375" s="77">
        <v>8747.1719999999987</v>
      </c>
      <c r="G375" s="5"/>
      <c r="H375" s="5">
        <v>962.18891999999983</v>
      </c>
      <c r="I375" s="132"/>
      <c r="J375" s="41"/>
      <c r="K375" s="281"/>
    </row>
    <row r="376" spans="1:11" s="18" customFormat="1" ht="53.25" customHeight="1" outlineLevel="1">
      <c r="A376" s="400"/>
      <c r="B376" s="289" t="s">
        <v>1158</v>
      </c>
      <c r="C376" s="44" t="s">
        <v>1155</v>
      </c>
      <c r="D376" s="21" t="s">
        <v>1197</v>
      </c>
      <c r="E376" s="299" t="s">
        <v>64</v>
      </c>
      <c r="F376" s="77">
        <v>2020</v>
      </c>
      <c r="G376" s="5"/>
      <c r="H376" s="5">
        <v>102</v>
      </c>
      <c r="I376" s="132"/>
      <c r="J376" s="41"/>
      <c r="K376" s="281"/>
    </row>
    <row r="377" spans="1:11" s="18" customFormat="1" ht="64.5" customHeight="1" outlineLevel="1">
      <c r="A377" s="400"/>
      <c r="B377" s="79" t="s">
        <v>1159</v>
      </c>
      <c r="C377" s="44" t="s">
        <v>1156</v>
      </c>
      <c r="D377" s="21" t="s">
        <v>1198</v>
      </c>
      <c r="E377" s="299" t="s">
        <v>64</v>
      </c>
      <c r="F377" s="77">
        <v>5836</v>
      </c>
      <c r="G377" s="5"/>
      <c r="H377" s="5">
        <v>436</v>
      </c>
      <c r="I377" s="132"/>
      <c r="J377" s="41"/>
      <c r="K377" s="281"/>
    </row>
    <row r="378" spans="1:11" s="18" customFormat="1" ht="126" customHeight="1" outlineLevel="1">
      <c r="A378" s="400"/>
      <c r="B378" s="79" t="s">
        <v>598</v>
      </c>
      <c r="C378" s="44" t="s">
        <v>1173</v>
      </c>
      <c r="D378" s="21" t="s">
        <v>1199</v>
      </c>
      <c r="E378" s="300" t="s">
        <v>1174</v>
      </c>
      <c r="F378" s="77">
        <v>15484.917000000001</v>
      </c>
      <c r="G378" s="5"/>
      <c r="H378" s="5">
        <v>1703.3408700000002</v>
      </c>
      <c r="I378" s="132"/>
      <c r="J378" s="41"/>
      <c r="K378" s="281"/>
    </row>
    <row r="379" spans="1:11" s="18" customFormat="1" ht="125.25" customHeight="1" outlineLevel="1">
      <c r="A379" s="400"/>
      <c r="B379" s="79" t="s">
        <v>599</v>
      </c>
      <c r="C379" s="44" t="s">
        <v>1175</v>
      </c>
      <c r="D379" s="21" t="s">
        <v>1200</v>
      </c>
      <c r="E379" s="300" t="s">
        <v>1174</v>
      </c>
      <c r="F379" s="77">
        <v>17206.047000000002</v>
      </c>
      <c r="G379" s="5"/>
      <c r="H379" s="5">
        <v>1892.6651700000002</v>
      </c>
      <c r="I379" s="132"/>
      <c r="J379" s="41"/>
      <c r="K379" s="281"/>
    </row>
    <row r="380" spans="1:11" s="18" customFormat="1" ht="175.5" customHeight="1" outlineLevel="1">
      <c r="A380" s="400"/>
      <c r="B380" s="79" t="s">
        <v>600</v>
      </c>
      <c r="C380" s="44" t="s">
        <v>1176</v>
      </c>
      <c r="D380" s="21" t="s">
        <v>1201</v>
      </c>
      <c r="E380" s="300" t="s">
        <v>1174</v>
      </c>
      <c r="F380" s="77">
        <v>25923.555</v>
      </c>
      <c r="G380" s="5"/>
      <c r="H380" s="5">
        <v>2851.59105</v>
      </c>
      <c r="I380" s="132"/>
      <c r="J380" s="41"/>
      <c r="K380" s="281"/>
    </row>
    <row r="381" spans="1:11" s="18" customFormat="1" ht="179.25" customHeight="1" outlineLevel="1">
      <c r="A381" s="400"/>
      <c r="B381" s="79" t="s">
        <v>1001</v>
      </c>
      <c r="C381" s="44" t="s">
        <v>1160</v>
      </c>
      <c r="D381" s="21" t="s">
        <v>1202</v>
      </c>
      <c r="E381" s="300" t="s">
        <v>1174</v>
      </c>
      <c r="F381" s="77">
        <v>32488.466</v>
      </c>
      <c r="G381" s="5"/>
      <c r="H381" s="5">
        <v>3573.73126</v>
      </c>
      <c r="I381" s="132"/>
      <c r="J381" s="41"/>
      <c r="K381" s="281"/>
    </row>
    <row r="382" spans="1:11" s="18" customFormat="1" ht="55.5" customHeight="1" outlineLevel="1">
      <c r="A382" s="400"/>
      <c r="B382" s="79" t="s">
        <v>1002</v>
      </c>
      <c r="C382" s="44" t="s">
        <v>1161</v>
      </c>
      <c r="D382" s="21" t="s">
        <v>1203</v>
      </c>
      <c r="E382" s="301" t="s">
        <v>1178</v>
      </c>
      <c r="F382" s="77">
        <v>11858</v>
      </c>
      <c r="G382" s="5"/>
      <c r="H382" s="5">
        <v>1006</v>
      </c>
      <c r="I382" s="132"/>
      <c r="J382" s="41"/>
      <c r="K382" s="281"/>
    </row>
    <row r="383" spans="1:11" s="18" customFormat="1" ht="54" customHeight="1" outlineLevel="1">
      <c r="A383" s="400"/>
      <c r="B383" s="79" t="s">
        <v>601</v>
      </c>
      <c r="C383" s="280" t="s">
        <v>480</v>
      </c>
      <c r="D383" s="26" t="s">
        <v>699</v>
      </c>
      <c r="E383" s="52" t="s">
        <v>481</v>
      </c>
      <c r="F383" s="286">
        <v>300800</v>
      </c>
      <c r="G383" s="16" t="s">
        <v>85</v>
      </c>
      <c r="H383" s="287">
        <v>40000</v>
      </c>
      <c r="I383" s="288"/>
      <c r="J383" s="369"/>
    </row>
    <row r="384" spans="1:11" s="18" customFormat="1" ht="34.5" customHeight="1" outlineLevel="1">
      <c r="A384" s="400"/>
      <c r="B384" s="79" t="s">
        <v>602</v>
      </c>
      <c r="C384" s="44" t="s">
        <v>522</v>
      </c>
      <c r="D384" s="23" t="s">
        <v>850</v>
      </c>
      <c r="E384" s="55" t="s">
        <v>45</v>
      </c>
      <c r="F384" s="69">
        <v>922</v>
      </c>
      <c r="G384" s="5" t="s">
        <v>85</v>
      </c>
      <c r="H384" s="63">
        <v>85</v>
      </c>
      <c r="I384" s="136" t="s">
        <v>85</v>
      </c>
      <c r="J384" s="369"/>
    </row>
    <row r="385" spans="1:10" s="18" customFormat="1" ht="33" customHeight="1" outlineLevel="1">
      <c r="A385" s="400"/>
      <c r="B385" s="79" t="s">
        <v>603</v>
      </c>
      <c r="C385" s="253" t="s">
        <v>1385</v>
      </c>
      <c r="D385" s="256" t="s">
        <v>1384</v>
      </c>
      <c r="E385" s="58" t="s">
        <v>45</v>
      </c>
      <c r="F385" s="257">
        <v>1300.2</v>
      </c>
      <c r="G385" s="5" t="s">
        <v>85</v>
      </c>
      <c r="H385" s="63" t="s">
        <v>85</v>
      </c>
      <c r="I385" s="136" t="s">
        <v>85</v>
      </c>
      <c r="J385" s="369"/>
    </row>
    <row r="386" spans="1:10" s="18" customFormat="1" ht="59.25" customHeight="1" outlineLevel="1">
      <c r="A386" s="400"/>
      <c r="B386" s="79" t="s">
        <v>604</v>
      </c>
      <c r="C386" s="253" t="s">
        <v>903</v>
      </c>
      <c r="D386" s="256" t="s">
        <v>1381</v>
      </c>
      <c r="E386" s="58" t="s">
        <v>45</v>
      </c>
      <c r="F386" s="257">
        <v>600</v>
      </c>
      <c r="G386" s="5" t="s">
        <v>85</v>
      </c>
      <c r="H386" s="63">
        <v>60</v>
      </c>
      <c r="I386" s="136"/>
      <c r="J386" s="369"/>
    </row>
    <row r="387" spans="1:10" s="18" customFormat="1" ht="52.5" customHeight="1" outlineLevel="1">
      <c r="A387" s="400"/>
      <c r="B387" s="79" t="s">
        <v>605</v>
      </c>
      <c r="C387" s="253" t="s">
        <v>1047</v>
      </c>
      <c r="D387" s="256" t="s">
        <v>1380</v>
      </c>
      <c r="E387" s="58" t="s">
        <v>45</v>
      </c>
      <c r="F387" s="257">
        <v>300</v>
      </c>
      <c r="G387" s="5" t="s">
        <v>85</v>
      </c>
      <c r="H387" s="63">
        <v>30</v>
      </c>
      <c r="I387" s="136"/>
      <c r="J387" s="369"/>
    </row>
    <row r="388" spans="1:10" s="18" customFormat="1" ht="52.5" customHeight="1" outlineLevel="1">
      <c r="A388" s="400"/>
      <c r="B388" s="79" t="s">
        <v>606</v>
      </c>
      <c r="C388" s="44" t="s">
        <v>1089</v>
      </c>
      <c r="D388" s="23" t="s">
        <v>1162</v>
      </c>
      <c r="E388" s="55" t="s">
        <v>45</v>
      </c>
      <c r="F388" s="69">
        <v>500</v>
      </c>
      <c r="G388" s="5" t="s">
        <v>85</v>
      </c>
      <c r="H388" s="63">
        <f>F388*0.1</f>
        <v>50</v>
      </c>
      <c r="I388" s="125"/>
      <c r="J388" s="369"/>
    </row>
    <row r="389" spans="1:10" s="18" customFormat="1" ht="112.9" customHeight="1" outlineLevel="1">
      <c r="A389" s="375"/>
      <c r="B389" s="79" t="s">
        <v>920</v>
      </c>
      <c r="C389" s="44" t="s">
        <v>1314</v>
      </c>
      <c r="D389" s="23" t="s">
        <v>1316</v>
      </c>
      <c r="E389" s="80" t="s">
        <v>45</v>
      </c>
      <c r="F389" s="77">
        <v>646</v>
      </c>
      <c r="G389" s="33" t="s">
        <v>85</v>
      </c>
      <c r="H389" s="78">
        <v>64.599999999999994</v>
      </c>
      <c r="I389" s="135" t="s">
        <v>1106</v>
      </c>
      <c r="J389" s="41"/>
    </row>
    <row r="390" spans="1:10" s="18" customFormat="1" ht="110.25" customHeight="1" outlineLevel="1">
      <c r="A390" s="375"/>
      <c r="B390" s="79" t="s">
        <v>607</v>
      </c>
      <c r="C390" s="44" t="s">
        <v>1315</v>
      </c>
      <c r="D390" s="23" t="s">
        <v>1048</v>
      </c>
      <c r="E390" s="80" t="s">
        <v>45</v>
      </c>
      <c r="F390" s="77">
        <v>2170</v>
      </c>
      <c r="G390" s="33" t="s">
        <v>85</v>
      </c>
      <c r="H390" s="78">
        <v>217</v>
      </c>
      <c r="I390" s="135" t="s">
        <v>1106</v>
      </c>
      <c r="J390" s="41"/>
    </row>
    <row r="391" spans="1:10" s="18" customFormat="1" ht="119.25" customHeight="1" outlineLevel="1">
      <c r="A391" s="375"/>
      <c r="B391" s="79" t="s">
        <v>1116</v>
      </c>
      <c r="C391" s="124" t="s">
        <v>1092</v>
      </c>
      <c r="D391" s="21" t="s">
        <v>1118</v>
      </c>
      <c r="E391" s="22" t="s">
        <v>1044</v>
      </c>
      <c r="F391" s="33">
        <v>1508</v>
      </c>
      <c r="G391" s="33" t="s">
        <v>85</v>
      </c>
      <c r="H391" s="122">
        <v>99</v>
      </c>
      <c r="I391" s="131"/>
      <c r="J391" s="41"/>
    </row>
    <row r="392" spans="1:10" s="18" customFormat="1" ht="107.25" customHeight="1" outlineLevel="1">
      <c r="A392" s="375"/>
      <c r="B392" s="79" t="s">
        <v>608</v>
      </c>
      <c r="C392" s="7" t="s">
        <v>849</v>
      </c>
      <c r="D392" s="21" t="s">
        <v>1117</v>
      </c>
      <c r="E392" s="2" t="s">
        <v>45</v>
      </c>
      <c r="F392" s="37">
        <v>2653</v>
      </c>
      <c r="G392" s="37" t="s">
        <v>85</v>
      </c>
      <c r="H392" s="36">
        <v>205</v>
      </c>
      <c r="I392" s="129"/>
      <c r="J392" s="41"/>
    </row>
    <row r="393" spans="1:10" s="18" customFormat="1" ht="160.5" customHeight="1" outlineLevel="1">
      <c r="A393" s="375"/>
      <c r="B393" s="79" t="s">
        <v>609</v>
      </c>
      <c r="C393" s="44" t="s">
        <v>468</v>
      </c>
      <c r="D393" s="81" t="s">
        <v>1090</v>
      </c>
      <c r="E393" s="2" t="s">
        <v>44</v>
      </c>
      <c r="F393" s="77">
        <v>2046</v>
      </c>
      <c r="G393" s="37" t="s">
        <v>85</v>
      </c>
      <c r="H393" s="78">
        <v>187</v>
      </c>
      <c r="I393" s="258"/>
      <c r="J393" s="41"/>
    </row>
    <row r="394" spans="1:10" s="18" customFormat="1" ht="159" customHeight="1" outlineLevel="1">
      <c r="A394" s="375"/>
      <c r="B394" s="79" t="s">
        <v>610</v>
      </c>
      <c r="C394" s="44" t="s">
        <v>1145</v>
      </c>
      <c r="D394" s="81" t="s">
        <v>1091</v>
      </c>
      <c r="E394" s="2" t="s">
        <v>44</v>
      </c>
      <c r="F394" s="77">
        <v>1186</v>
      </c>
      <c r="G394" s="37" t="s">
        <v>85</v>
      </c>
      <c r="H394" s="78">
        <v>108</v>
      </c>
      <c r="I394" s="258"/>
      <c r="J394" s="41"/>
    </row>
    <row r="395" spans="1:10" s="18" customFormat="1" ht="64.5" customHeight="1" outlineLevel="1">
      <c r="B395" s="79" t="s">
        <v>611</v>
      </c>
      <c r="C395" s="44" t="s">
        <v>504</v>
      </c>
      <c r="D395" s="23" t="s">
        <v>505</v>
      </c>
      <c r="E395" s="55" t="s">
        <v>66</v>
      </c>
      <c r="F395" s="69">
        <v>723.8</v>
      </c>
      <c r="G395" s="5" t="s">
        <v>85</v>
      </c>
      <c r="H395" s="63">
        <v>72.38</v>
      </c>
      <c r="I395" s="258"/>
      <c r="J395" s="41"/>
    </row>
    <row r="396" spans="1:10" s="18" customFormat="1" ht="62.25" customHeight="1" outlineLevel="1">
      <c r="A396" s="400"/>
      <c r="B396" s="79" t="s">
        <v>612</v>
      </c>
      <c r="C396" s="21" t="s">
        <v>1214</v>
      </c>
      <c r="D396" s="23" t="s">
        <v>524</v>
      </c>
      <c r="E396" s="55" t="s">
        <v>432</v>
      </c>
      <c r="F396" s="69">
        <v>882</v>
      </c>
      <c r="G396" s="5" t="s">
        <v>85</v>
      </c>
      <c r="H396" s="63" t="s">
        <v>85</v>
      </c>
      <c r="I396" s="132" t="s">
        <v>85</v>
      </c>
      <c r="J396" s="41"/>
    </row>
    <row r="397" spans="1:10" s="18" customFormat="1" ht="88.5" customHeight="1" outlineLevel="1">
      <c r="A397" s="400"/>
      <c r="B397" s="79" t="s">
        <v>613</v>
      </c>
      <c r="C397" s="44" t="s">
        <v>919</v>
      </c>
      <c r="D397" s="23" t="s">
        <v>974</v>
      </c>
      <c r="E397" s="55" t="s">
        <v>45</v>
      </c>
      <c r="F397" s="69">
        <v>5777</v>
      </c>
      <c r="G397" s="5" t="s">
        <v>85</v>
      </c>
      <c r="H397" s="63">
        <v>532</v>
      </c>
      <c r="I397" s="132" t="s">
        <v>85</v>
      </c>
      <c r="J397" s="41"/>
    </row>
    <row r="398" spans="1:10" s="18" customFormat="1" ht="60" customHeight="1" outlineLevel="1">
      <c r="A398" s="400"/>
      <c r="B398" s="79" t="s">
        <v>614</v>
      </c>
      <c r="C398" s="3" t="s">
        <v>74</v>
      </c>
      <c r="D398" s="3" t="s">
        <v>75</v>
      </c>
      <c r="E398" s="2" t="s">
        <v>45</v>
      </c>
      <c r="F398" s="5">
        <v>6814.69</v>
      </c>
      <c r="G398" s="5" t="s">
        <v>85</v>
      </c>
      <c r="H398" s="6">
        <v>749.62</v>
      </c>
      <c r="I398" s="128" t="s">
        <v>85</v>
      </c>
      <c r="J398" s="41"/>
    </row>
    <row r="399" spans="1:10" s="18" customFormat="1" ht="47.25" outlineLevel="1">
      <c r="A399" s="400"/>
      <c r="B399" s="358" t="s">
        <v>615</v>
      </c>
      <c r="C399" s="115" t="s">
        <v>71</v>
      </c>
      <c r="D399" s="115" t="s">
        <v>85</v>
      </c>
      <c r="E399" s="116" t="s">
        <v>62</v>
      </c>
      <c r="F399" s="359" t="s">
        <v>1016</v>
      </c>
      <c r="G399" s="117" t="s">
        <v>85</v>
      </c>
      <c r="H399" s="118" t="s">
        <v>85</v>
      </c>
      <c r="I399" s="269" t="s">
        <v>1317</v>
      </c>
      <c r="J399" s="41"/>
    </row>
    <row r="400" spans="1:10" s="18" customFormat="1" ht="31.5" customHeight="1" outlineLevel="1">
      <c r="B400" s="673" t="s">
        <v>561</v>
      </c>
      <c r="C400" s="659"/>
      <c r="D400" s="659"/>
      <c r="E400" s="659"/>
      <c r="F400" s="659"/>
      <c r="G400" s="659"/>
      <c r="H400" s="659"/>
      <c r="I400" s="659"/>
      <c r="J400" s="41"/>
    </row>
    <row r="401" spans="2:11" s="18" customFormat="1" ht="132.75" customHeight="1" outlineLevel="1">
      <c r="B401" s="360" t="s">
        <v>616</v>
      </c>
      <c r="C401" s="74" t="s">
        <v>335</v>
      </c>
      <c r="D401" s="64" t="s">
        <v>336</v>
      </c>
      <c r="E401" s="361" t="s">
        <v>337</v>
      </c>
      <c r="F401" s="677" t="s">
        <v>338</v>
      </c>
      <c r="G401" s="678"/>
      <c r="H401" s="679"/>
      <c r="I401" s="362" t="s">
        <v>670</v>
      </c>
      <c r="J401" s="41"/>
    </row>
    <row r="402" spans="2:11" s="18" customFormat="1" ht="71.25" customHeight="1" outlineLevel="1">
      <c r="B402" s="79" t="s">
        <v>617</v>
      </c>
      <c r="C402" s="74" t="s">
        <v>339</v>
      </c>
      <c r="D402" s="64" t="s">
        <v>340</v>
      </c>
      <c r="E402" s="65" t="s">
        <v>341</v>
      </c>
      <c r="F402" s="680" t="s">
        <v>338</v>
      </c>
      <c r="G402" s="681"/>
      <c r="H402" s="682"/>
      <c r="I402" s="125" t="s">
        <v>670</v>
      </c>
      <c r="J402" s="41"/>
    </row>
    <row r="403" spans="2:11" s="18" customFormat="1" ht="107.25" customHeight="1" outlineLevel="1">
      <c r="B403" s="79" t="s">
        <v>618</v>
      </c>
      <c r="C403" s="74" t="s">
        <v>342</v>
      </c>
      <c r="D403" s="64" t="s">
        <v>343</v>
      </c>
      <c r="E403" s="65" t="s">
        <v>344</v>
      </c>
      <c r="F403" s="680" t="s">
        <v>338</v>
      </c>
      <c r="G403" s="681"/>
      <c r="H403" s="682"/>
      <c r="I403" s="125" t="s">
        <v>669</v>
      </c>
      <c r="J403" s="41"/>
    </row>
    <row r="404" spans="2:11" s="18" customFormat="1" ht="63" outlineLevel="1">
      <c r="B404" s="79" t="s">
        <v>836</v>
      </c>
      <c r="C404" s="74" t="s">
        <v>345</v>
      </c>
      <c r="D404" s="64" t="s">
        <v>346</v>
      </c>
      <c r="E404" s="65" t="s">
        <v>1</v>
      </c>
      <c r="F404" s="51">
        <v>2072.4299999999998</v>
      </c>
      <c r="G404" s="5" t="s">
        <v>85</v>
      </c>
      <c r="H404" s="48" t="s">
        <v>85</v>
      </c>
      <c r="I404" s="125" t="s">
        <v>669</v>
      </c>
      <c r="J404" s="41"/>
    </row>
    <row r="405" spans="2:11" s="18" customFormat="1" ht="63" outlineLevel="1">
      <c r="B405" s="79" t="s">
        <v>837</v>
      </c>
      <c r="C405" s="3" t="s">
        <v>26</v>
      </c>
      <c r="D405" s="64" t="s">
        <v>108</v>
      </c>
      <c r="E405" s="2" t="s">
        <v>61</v>
      </c>
      <c r="F405" s="5">
        <v>44600</v>
      </c>
      <c r="G405" s="5" t="s">
        <v>85</v>
      </c>
      <c r="H405" s="6">
        <v>10704</v>
      </c>
      <c r="I405" s="128" t="s">
        <v>85</v>
      </c>
      <c r="J405" s="41"/>
    </row>
    <row r="406" spans="2:11" s="18" customFormat="1" ht="47.25" outlineLevel="1">
      <c r="B406" s="79" t="s">
        <v>838</v>
      </c>
      <c r="C406" s="85" t="s">
        <v>277</v>
      </c>
      <c r="D406" s="64" t="s">
        <v>850</v>
      </c>
      <c r="E406" s="65" t="s">
        <v>1</v>
      </c>
      <c r="F406" s="51">
        <v>878</v>
      </c>
      <c r="G406" s="5" t="s">
        <v>85</v>
      </c>
      <c r="H406" s="48">
        <v>81</v>
      </c>
      <c r="I406" s="125" t="s">
        <v>669</v>
      </c>
      <c r="J406" s="41"/>
    </row>
    <row r="407" spans="2:11" s="18" customFormat="1" ht="47.25" outlineLevel="1">
      <c r="B407" s="79" t="s">
        <v>839</v>
      </c>
      <c r="C407" s="74" t="s">
        <v>265</v>
      </c>
      <c r="D407" s="64" t="s">
        <v>921</v>
      </c>
      <c r="E407" s="65" t="s">
        <v>1</v>
      </c>
      <c r="F407" s="51">
        <v>376.81</v>
      </c>
      <c r="G407" s="5" t="s">
        <v>85</v>
      </c>
      <c r="H407" s="48">
        <f>F407*0.1</f>
        <v>37.681000000000004</v>
      </c>
      <c r="I407" s="125" t="s">
        <v>669</v>
      </c>
      <c r="J407" s="41"/>
    </row>
    <row r="408" spans="2:11" s="18" customFormat="1" ht="63" outlineLevel="1">
      <c r="B408" s="79" t="s">
        <v>840</v>
      </c>
      <c r="C408" s="3" t="s">
        <v>63</v>
      </c>
      <c r="D408" s="64" t="s">
        <v>220</v>
      </c>
      <c r="E408" s="2" t="s">
        <v>64</v>
      </c>
      <c r="F408" s="5">
        <v>622</v>
      </c>
      <c r="G408" s="5" t="s">
        <v>85</v>
      </c>
      <c r="H408" s="6">
        <v>62.2</v>
      </c>
      <c r="I408" s="128" t="s">
        <v>85</v>
      </c>
      <c r="J408" s="41"/>
    </row>
    <row r="409" spans="2:11" s="18" customFormat="1" ht="63" outlineLevel="1">
      <c r="B409" s="79" t="s">
        <v>841</v>
      </c>
      <c r="C409" s="54" t="s">
        <v>350</v>
      </c>
      <c r="D409" s="64" t="s">
        <v>570</v>
      </c>
      <c r="E409" s="55" t="s">
        <v>1122</v>
      </c>
      <c r="F409" s="51">
        <v>708</v>
      </c>
      <c r="G409" s="5" t="s">
        <v>85</v>
      </c>
      <c r="H409" s="48">
        <v>71</v>
      </c>
      <c r="I409" s="125" t="s">
        <v>669</v>
      </c>
      <c r="J409" s="41"/>
    </row>
    <row r="410" spans="2:11" s="18" customFormat="1" ht="63" outlineLevel="1">
      <c r="B410" s="79" t="s">
        <v>842</v>
      </c>
      <c r="C410" s="54" t="s">
        <v>351</v>
      </c>
      <c r="D410" s="64" t="s">
        <v>571</v>
      </c>
      <c r="E410" s="55" t="s">
        <v>1123</v>
      </c>
      <c r="F410" s="51">
        <v>523</v>
      </c>
      <c r="G410" s="5" t="s">
        <v>85</v>
      </c>
      <c r="H410" s="48">
        <v>52</v>
      </c>
      <c r="I410" s="125" t="s">
        <v>669</v>
      </c>
      <c r="J410" s="41"/>
    </row>
    <row r="411" spans="2:11" s="18" customFormat="1" ht="85.5" customHeight="1" outlineLevel="1">
      <c r="B411" s="79" t="s">
        <v>843</v>
      </c>
      <c r="C411" s="21" t="s">
        <v>931</v>
      </c>
      <c r="D411" s="64" t="s">
        <v>444</v>
      </c>
      <c r="E411" s="55" t="s">
        <v>66</v>
      </c>
      <c r="F411" s="141">
        <v>97.21</v>
      </c>
      <c r="G411" s="5" t="s">
        <v>85</v>
      </c>
      <c r="H411" s="78">
        <f>F411*0.1</f>
        <v>9.7210000000000001</v>
      </c>
      <c r="I411" s="132" t="s">
        <v>85</v>
      </c>
      <c r="J411" s="41"/>
    </row>
    <row r="412" spans="2:11" s="18" customFormat="1" ht="94.5" outlineLevel="1">
      <c r="B412" s="79" t="s">
        <v>844</v>
      </c>
      <c r="C412" s="21" t="s">
        <v>932</v>
      </c>
      <c r="D412" s="64" t="s">
        <v>446</v>
      </c>
      <c r="E412" s="55" t="s">
        <v>66</v>
      </c>
      <c r="F412" s="77">
        <v>138</v>
      </c>
      <c r="G412" s="5" t="s">
        <v>85</v>
      </c>
      <c r="H412" s="78">
        <v>13.8</v>
      </c>
      <c r="I412" s="132" t="s">
        <v>85</v>
      </c>
      <c r="J412" s="41"/>
    </row>
    <row r="413" spans="2:11" s="18" customFormat="1" ht="78.75" outlineLevel="1">
      <c r="B413" s="79" t="s">
        <v>845</v>
      </c>
      <c r="C413" s="21" t="s">
        <v>933</v>
      </c>
      <c r="D413" s="64" t="s">
        <v>448</v>
      </c>
      <c r="E413" s="55" t="s">
        <v>66</v>
      </c>
      <c r="F413" s="77">
        <v>164</v>
      </c>
      <c r="G413" s="5" t="s">
        <v>85</v>
      </c>
      <c r="H413" s="78">
        <v>16.399999999999999</v>
      </c>
      <c r="I413" s="132" t="s">
        <v>85</v>
      </c>
      <c r="J413" s="41"/>
    </row>
    <row r="414" spans="2:11" s="18" customFormat="1" ht="78.75" outlineLevel="1">
      <c r="B414" s="79" t="s">
        <v>846</v>
      </c>
      <c r="C414" s="21" t="s">
        <v>934</v>
      </c>
      <c r="D414" s="23" t="s">
        <v>450</v>
      </c>
      <c r="E414" s="55" t="s">
        <v>66</v>
      </c>
      <c r="F414" s="77">
        <v>126</v>
      </c>
      <c r="G414" s="5" t="s">
        <v>85</v>
      </c>
      <c r="H414" s="78">
        <v>12.6</v>
      </c>
      <c r="I414" s="132" t="s">
        <v>85</v>
      </c>
      <c r="J414" s="41"/>
    </row>
    <row r="415" spans="2:11" s="18" customFormat="1" ht="94.5" outlineLevel="1">
      <c r="B415" s="79" t="s">
        <v>847</v>
      </c>
      <c r="C415" s="21" t="s">
        <v>935</v>
      </c>
      <c r="D415" s="23" t="s">
        <v>452</v>
      </c>
      <c r="E415" s="55" t="s">
        <v>66</v>
      </c>
      <c r="F415" s="77">
        <v>151</v>
      </c>
      <c r="G415" s="5" t="s">
        <v>85</v>
      </c>
      <c r="H415" s="78">
        <v>15.1</v>
      </c>
      <c r="I415" s="132" t="s">
        <v>85</v>
      </c>
      <c r="J415" s="41"/>
    </row>
    <row r="416" spans="2:11" s="18" customFormat="1" ht="84.75" customHeight="1" outlineLevel="1">
      <c r="B416" s="79" t="s">
        <v>848</v>
      </c>
      <c r="C416" s="3" t="s">
        <v>1029</v>
      </c>
      <c r="D416" s="3" t="s">
        <v>81</v>
      </c>
      <c r="E416" s="2" t="s">
        <v>66</v>
      </c>
      <c r="F416" s="5">
        <v>407.66</v>
      </c>
      <c r="G416" s="5" t="s">
        <v>85</v>
      </c>
      <c r="H416" s="6">
        <v>44.842600000000004</v>
      </c>
      <c r="I416" s="129" t="s">
        <v>1352</v>
      </c>
      <c r="J416" s="41"/>
      <c r="K416" s="266"/>
    </row>
    <row r="417" spans="1:12" s="18" customFormat="1" ht="124.5" customHeight="1" outlineLevel="1">
      <c r="B417" s="79" t="s">
        <v>1163</v>
      </c>
      <c r="C417" s="3" t="s">
        <v>902</v>
      </c>
      <c r="D417" s="3" t="s">
        <v>930</v>
      </c>
      <c r="E417" s="2" t="s">
        <v>66</v>
      </c>
      <c r="F417" s="5">
        <v>1378.79</v>
      </c>
      <c r="G417" s="5" t="s">
        <v>85</v>
      </c>
      <c r="H417" s="6">
        <v>114.16</v>
      </c>
      <c r="I417" s="129" t="s">
        <v>1353</v>
      </c>
      <c r="J417" s="41"/>
      <c r="K417" s="267"/>
    </row>
    <row r="418" spans="1:12" s="18" customFormat="1" ht="82.5" customHeight="1" outlineLevel="1">
      <c r="B418" s="79" t="s">
        <v>1164</v>
      </c>
      <c r="C418" s="3" t="s">
        <v>1030</v>
      </c>
      <c r="D418" s="3" t="s">
        <v>81</v>
      </c>
      <c r="E418" s="2" t="s">
        <v>66</v>
      </c>
      <c r="F418" s="5">
        <v>73.37</v>
      </c>
      <c r="G418" s="5" t="s">
        <v>85</v>
      </c>
      <c r="H418" s="6">
        <v>8.0707000000000004</v>
      </c>
      <c r="I418" s="129" t="s">
        <v>1354</v>
      </c>
      <c r="J418" s="282"/>
      <c r="K418" s="268"/>
      <c r="L418" s="268"/>
    </row>
    <row r="419" spans="1:12" s="18" customFormat="1" ht="83.25" customHeight="1" outlineLevel="1" thickBot="1">
      <c r="B419" s="79" t="s">
        <v>1165</v>
      </c>
      <c r="C419" s="115" t="s">
        <v>1031</v>
      </c>
      <c r="D419" s="115" t="s">
        <v>81</v>
      </c>
      <c r="E419" s="116" t="s">
        <v>66</v>
      </c>
      <c r="F419" s="117">
        <v>55.03</v>
      </c>
      <c r="G419" s="5" t="s">
        <v>85</v>
      </c>
      <c r="H419" s="118">
        <v>6.0533000000000001</v>
      </c>
      <c r="I419" s="129" t="s">
        <v>1354</v>
      </c>
      <c r="J419" s="41"/>
    </row>
    <row r="420" spans="1:12" s="18" customFormat="1" ht="76.150000000000006" customHeight="1" outlineLevel="1" thickBot="1">
      <c r="B420" s="683" t="s">
        <v>1020</v>
      </c>
      <c r="C420" s="684"/>
      <c r="D420" s="684"/>
      <c r="E420" s="684"/>
      <c r="F420" s="684"/>
      <c r="G420" s="684"/>
      <c r="H420" s="684"/>
      <c r="I420" s="684"/>
      <c r="J420" s="41"/>
    </row>
    <row r="421" spans="1:12" s="18" customFormat="1" ht="26.25" customHeight="1" thickBot="1">
      <c r="B421" s="685" t="s">
        <v>619</v>
      </c>
      <c r="C421" s="686"/>
      <c r="D421" s="686"/>
      <c r="E421" s="305"/>
      <c r="F421" s="316"/>
      <c r="G421" s="317"/>
      <c r="H421" s="317"/>
      <c r="I421" s="368"/>
      <c r="J421" s="41"/>
    </row>
    <row r="422" spans="1:12" s="18" customFormat="1" ht="25.5" customHeight="1" outlineLevel="1">
      <c r="A422" s="375"/>
      <c r="B422" s="687" t="s">
        <v>170</v>
      </c>
      <c r="C422" s="688"/>
      <c r="D422" s="688"/>
      <c r="E422" s="312"/>
      <c r="F422" s="313"/>
      <c r="G422" s="314"/>
      <c r="H422" s="314"/>
      <c r="I422" s="315"/>
      <c r="J422" s="41"/>
    </row>
    <row r="423" spans="1:12" s="18" customFormat="1" ht="346.5" outlineLevel="1">
      <c r="A423" s="375"/>
      <c r="B423" s="96" t="s">
        <v>620</v>
      </c>
      <c r="C423" s="24" t="s">
        <v>171</v>
      </c>
      <c r="D423" s="24" t="s">
        <v>882</v>
      </c>
      <c r="E423" s="2" t="s">
        <v>172</v>
      </c>
      <c r="F423" s="5">
        <v>13950</v>
      </c>
      <c r="G423" s="6" t="s">
        <v>85</v>
      </c>
      <c r="H423" s="6">
        <v>13950</v>
      </c>
      <c r="I423" s="129" t="s">
        <v>183</v>
      </c>
      <c r="J423" s="41"/>
    </row>
    <row r="424" spans="1:12" s="18" customFormat="1" ht="94.5" outlineLevel="1">
      <c r="A424" s="375"/>
      <c r="B424" s="96" t="s">
        <v>621</v>
      </c>
      <c r="C424" s="24" t="s">
        <v>94</v>
      </c>
      <c r="D424" s="24" t="s">
        <v>167</v>
      </c>
      <c r="E424" s="2" t="s">
        <v>46</v>
      </c>
      <c r="F424" s="5">
        <v>19989.45</v>
      </c>
      <c r="G424" s="6" t="s">
        <v>85</v>
      </c>
      <c r="H424" s="6">
        <v>19989.45</v>
      </c>
      <c r="I424" s="129" t="s">
        <v>224</v>
      </c>
      <c r="J424" s="41"/>
    </row>
    <row r="425" spans="1:12" s="18" customFormat="1" ht="126" outlineLevel="1">
      <c r="A425" s="375"/>
      <c r="B425" s="96" t="s">
        <v>622</v>
      </c>
      <c r="C425" s="24" t="s">
        <v>173</v>
      </c>
      <c r="D425" s="24" t="s">
        <v>174</v>
      </c>
      <c r="E425" s="2" t="s">
        <v>172</v>
      </c>
      <c r="F425" s="5">
        <v>8100</v>
      </c>
      <c r="G425" s="6" t="s">
        <v>85</v>
      </c>
      <c r="H425" s="6">
        <v>8100</v>
      </c>
      <c r="I425" s="129"/>
      <c r="J425" s="41"/>
    </row>
    <row r="426" spans="1:12" s="18" customFormat="1" ht="189" outlineLevel="1">
      <c r="A426" s="375"/>
      <c r="B426" s="96" t="s">
        <v>623</v>
      </c>
      <c r="C426" s="24" t="s">
        <v>883</v>
      </c>
      <c r="D426" s="24" t="s">
        <v>175</v>
      </c>
      <c r="E426" s="2" t="s">
        <v>172</v>
      </c>
      <c r="F426" s="5">
        <v>22300</v>
      </c>
      <c r="G426" s="6" t="s">
        <v>85</v>
      </c>
      <c r="H426" s="6">
        <v>22300</v>
      </c>
      <c r="I426" s="129"/>
      <c r="J426" s="41"/>
    </row>
    <row r="427" spans="1:12" s="18" customFormat="1" ht="126" outlineLevel="1">
      <c r="A427" s="375"/>
      <c r="B427" s="96" t="s">
        <v>624</v>
      </c>
      <c r="C427" s="24" t="s">
        <v>176</v>
      </c>
      <c r="D427" s="24" t="s">
        <v>177</v>
      </c>
      <c r="E427" s="2" t="s">
        <v>172</v>
      </c>
      <c r="F427" s="5">
        <v>29400</v>
      </c>
      <c r="G427" s="6" t="s">
        <v>85</v>
      </c>
      <c r="H427" s="6">
        <v>29400</v>
      </c>
      <c r="I427" s="129"/>
      <c r="J427" s="41"/>
    </row>
    <row r="428" spans="1:12" s="18" customFormat="1" ht="110.25" outlineLevel="1">
      <c r="A428" s="375"/>
      <c r="B428" s="96" t="s">
        <v>625</v>
      </c>
      <c r="C428" s="24" t="s">
        <v>884</v>
      </c>
      <c r="D428" s="24" t="s">
        <v>178</v>
      </c>
      <c r="E428" s="2" t="s">
        <v>172</v>
      </c>
      <c r="F428" s="5">
        <v>65520</v>
      </c>
      <c r="G428" s="6" t="s">
        <v>85</v>
      </c>
      <c r="H428" s="6">
        <v>65520</v>
      </c>
      <c r="I428" s="129" t="s">
        <v>885</v>
      </c>
      <c r="J428" s="41"/>
    </row>
    <row r="429" spans="1:12" s="18" customFormat="1" ht="204.75" outlineLevel="1">
      <c r="A429" s="375"/>
      <c r="B429" s="96" t="s">
        <v>626</v>
      </c>
      <c r="C429" s="24" t="s">
        <v>179</v>
      </c>
      <c r="D429" s="83" t="s">
        <v>180</v>
      </c>
      <c r="E429" s="2" t="s">
        <v>172</v>
      </c>
      <c r="F429" s="5">
        <v>45360</v>
      </c>
      <c r="G429" s="6" t="s">
        <v>85</v>
      </c>
      <c r="H429" s="6">
        <f>F429</f>
        <v>45360</v>
      </c>
      <c r="I429" s="129" t="s">
        <v>885</v>
      </c>
      <c r="J429" s="41"/>
    </row>
    <row r="430" spans="1:12" s="18" customFormat="1" ht="220.5" outlineLevel="1">
      <c r="A430" s="375"/>
      <c r="B430" s="96" t="s">
        <v>627</v>
      </c>
      <c r="C430" s="24" t="s">
        <v>47</v>
      </c>
      <c r="D430" s="24" t="s">
        <v>886</v>
      </c>
      <c r="E430" s="2" t="s">
        <v>46</v>
      </c>
      <c r="F430" s="5">
        <v>8132.4000000000005</v>
      </c>
      <c r="G430" s="6" t="s">
        <v>85</v>
      </c>
      <c r="H430" s="6">
        <v>8132.4000000000005</v>
      </c>
      <c r="I430" s="129" t="s">
        <v>184</v>
      </c>
      <c r="J430" s="41"/>
    </row>
    <row r="431" spans="1:12" s="18" customFormat="1" ht="25.5" customHeight="1" outlineLevel="1">
      <c r="A431" s="400"/>
      <c r="B431" s="110" t="s">
        <v>181</v>
      </c>
      <c r="C431" s="97"/>
      <c r="D431" s="97"/>
      <c r="E431" s="97"/>
      <c r="F431" s="97"/>
      <c r="G431" s="97"/>
      <c r="H431" s="97"/>
      <c r="I431" s="97"/>
      <c r="J431" s="41"/>
    </row>
    <row r="432" spans="1:12" s="18" customFormat="1" ht="25.5" customHeight="1" outlineLevel="1">
      <c r="A432" s="400"/>
      <c r="B432" s="111" t="s">
        <v>182</v>
      </c>
      <c r="C432" s="98"/>
      <c r="D432" s="98"/>
      <c r="E432" s="98"/>
      <c r="F432" s="98"/>
      <c r="G432" s="98"/>
      <c r="H432" s="98"/>
      <c r="I432" s="98"/>
      <c r="J432" s="41"/>
    </row>
    <row r="433" spans="1:10" s="18" customFormat="1" ht="78.75" outlineLevel="1">
      <c r="A433" s="400"/>
      <c r="B433" s="96" t="s">
        <v>628</v>
      </c>
      <c r="C433" s="3" t="s">
        <v>185</v>
      </c>
      <c r="D433" s="3" t="s">
        <v>186</v>
      </c>
      <c r="E433" s="2" t="s">
        <v>45</v>
      </c>
      <c r="F433" s="5">
        <v>6814.69</v>
      </c>
      <c r="G433" s="5" t="s">
        <v>85</v>
      </c>
      <c r="H433" s="6" t="s">
        <v>85</v>
      </c>
      <c r="I433" s="128"/>
      <c r="J433" s="41"/>
    </row>
    <row r="434" spans="1:10" s="18" customFormat="1" ht="141.75" outlineLevel="1">
      <c r="A434" s="400"/>
      <c r="B434" s="96" t="s">
        <v>629</v>
      </c>
      <c r="C434" s="3" t="s">
        <v>187</v>
      </c>
      <c r="D434" s="3" t="s">
        <v>188</v>
      </c>
      <c r="E434" s="2" t="s">
        <v>45</v>
      </c>
      <c r="F434" s="5">
        <v>19957.21</v>
      </c>
      <c r="G434" s="5" t="s">
        <v>85</v>
      </c>
      <c r="H434" s="6" t="s">
        <v>85</v>
      </c>
      <c r="I434" s="128"/>
      <c r="J434" s="41"/>
    </row>
    <row r="435" spans="1:10" s="18" customFormat="1" ht="78.75" outlineLevel="1">
      <c r="A435" s="400"/>
      <c r="B435" s="96" t="s">
        <v>630</v>
      </c>
      <c r="C435" s="3" t="s">
        <v>189</v>
      </c>
      <c r="D435" s="3" t="s">
        <v>186</v>
      </c>
      <c r="E435" s="2" t="s">
        <v>45</v>
      </c>
      <c r="F435" s="5">
        <v>9014.6899999999987</v>
      </c>
      <c r="G435" s="5" t="s">
        <v>85</v>
      </c>
      <c r="H435" s="6" t="s">
        <v>85</v>
      </c>
      <c r="I435" s="128"/>
      <c r="J435" s="41"/>
    </row>
    <row r="436" spans="1:10" s="18" customFormat="1" ht="141.75" outlineLevel="1">
      <c r="A436" s="400"/>
      <c r="B436" s="96" t="s">
        <v>631</v>
      </c>
      <c r="C436" s="3" t="s">
        <v>190</v>
      </c>
      <c r="D436" s="3" t="s">
        <v>188</v>
      </c>
      <c r="E436" s="2" t="s">
        <v>45</v>
      </c>
      <c r="F436" s="5">
        <v>22157.21</v>
      </c>
      <c r="G436" s="5" t="s">
        <v>85</v>
      </c>
      <c r="H436" s="6" t="s">
        <v>85</v>
      </c>
      <c r="I436" s="128"/>
      <c r="J436" s="41"/>
    </row>
    <row r="437" spans="1:10" s="18" customFormat="1" ht="64.5" customHeight="1" outlineLevel="1">
      <c r="A437" s="400"/>
      <c r="B437" s="96" t="s">
        <v>632</v>
      </c>
      <c r="C437" s="3" t="s">
        <v>168</v>
      </c>
      <c r="D437" s="3" t="s">
        <v>191</v>
      </c>
      <c r="E437" s="2" t="s">
        <v>49</v>
      </c>
      <c r="F437" s="5">
        <v>30233.250000000004</v>
      </c>
      <c r="G437" s="5" t="s">
        <v>85</v>
      </c>
      <c r="H437" s="6" t="s">
        <v>85</v>
      </c>
      <c r="I437" s="128"/>
      <c r="J437" s="41"/>
    </row>
    <row r="438" spans="1:10" s="18" customFormat="1" ht="33" customHeight="1" outlineLevel="1">
      <c r="A438" s="400"/>
      <c r="B438" s="111" t="s">
        <v>1226</v>
      </c>
      <c r="C438" s="98"/>
      <c r="D438" s="98"/>
      <c r="E438" s="98"/>
      <c r="F438" s="98"/>
      <c r="G438" s="98"/>
      <c r="H438" s="98"/>
      <c r="I438" s="98"/>
      <c r="J438" s="41"/>
    </row>
    <row r="439" spans="1:10" s="18" customFormat="1" ht="378" outlineLevel="1">
      <c r="A439" s="400"/>
      <c r="B439" s="96" t="s">
        <v>633</v>
      </c>
      <c r="C439" s="3" t="s">
        <v>48</v>
      </c>
      <c r="D439" s="3" t="s">
        <v>192</v>
      </c>
      <c r="E439" s="2" t="s">
        <v>172</v>
      </c>
      <c r="F439" s="5">
        <v>22392.45</v>
      </c>
      <c r="G439" s="5" t="s">
        <v>85</v>
      </c>
      <c r="H439" s="6" t="s">
        <v>85</v>
      </c>
      <c r="I439" s="128"/>
      <c r="J439" s="41"/>
    </row>
    <row r="440" spans="1:10" s="18" customFormat="1" ht="173.25" outlineLevel="1">
      <c r="A440" s="400"/>
      <c r="B440" s="96" t="s">
        <v>634</v>
      </c>
      <c r="C440" s="3" t="s">
        <v>1119</v>
      </c>
      <c r="D440" s="3" t="s">
        <v>193</v>
      </c>
      <c r="E440" s="2" t="s">
        <v>172</v>
      </c>
      <c r="F440" s="5">
        <v>9023.4000000000015</v>
      </c>
      <c r="G440" s="5" t="s">
        <v>85</v>
      </c>
      <c r="H440" s="6" t="s">
        <v>85</v>
      </c>
      <c r="I440" s="128"/>
      <c r="J440" s="41"/>
    </row>
    <row r="441" spans="1:10" s="18" customFormat="1" ht="25.5" customHeight="1" outlineLevel="1">
      <c r="A441" s="400"/>
      <c r="B441" s="111" t="s">
        <v>221</v>
      </c>
      <c r="C441" s="98"/>
      <c r="D441" s="98"/>
      <c r="E441" s="98"/>
      <c r="F441" s="98"/>
      <c r="G441" s="98"/>
      <c r="H441" s="98"/>
      <c r="I441" s="98"/>
      <c r="J441" s="41"/>
    </row>
    <row r="442" spans="1:10" s="18" customFormat="1" ht="63" outlineLevel="1">
      <c r="A442" s="400"/>
      <c r="B442" s="95" t="s">
        <v>635</v>
      </c>
      <c r="C442" s="26" t="s">
        <v>8</v>
      </c>
      <c r="D442" s="26" t="s">
        <v>109</v>
      </c>
      <c r="E442" s="26"/>
      <c r="F442" s="227"/>
      <c r="G442" s="26"/>
      <c r="H442" s="26"/>
      <c r="I442" s="137"/>
      <c r="J442" s="41"/>
    </row>
    <row r="443" spans="1:10" s="18" customFormat="1" ht="31.5" outlineLevel="1">
      <c r="A443" s="400"/>
      <c r="B443" s="96" t="s">
        <v>983</v>
      </c>
      <c r="C443" s="27" t="s">
        <v>9</v>
      </c>
      <c r="D443" s="24"/>
      <c r="E443" s="2" t="s">
        <v>7</v>
      </c>
      <c r="F443" s="25">
        <v>196570</v>
      </c>
      <c r="G443" s="6" t="s">
        <v>85</v>
      </c>
      <c r="H443" s="6">
        <v>33416.9</v>
      </c>
      <c r="I443" s="128"/>
      <c r="J443" s="41"/>
    </row>
    <row r="444" spans="1:10" s="18" customFormat="1" ht="31.5" outlineLevel="1">
      <c r="A444" s="400"/>
      <c r="B444" s="96" t="s">
        <v>984</v>
      </c>
      <c r="C444" s="27" t="s">
        <v>10</v>
      </c>
      <c r="D444" s="3"/>
      <c r="E444" s="2" t="s">
        <v>7</v>
      </c>
      <c r="F444" s="25">
        <v>250090</v>
      </c>
      <c r="G444" s="6" t="s">
        <v>85</v>
      </c>
      <c r="H444" s="6">
        <v>47517.1</v>
      </c>
      <c r="I444" s="128"/>
      <c r="J444" s="41"/>
    </row>
    <row r="445" spans="1:10" s="18" customFormat="1" ht="258.75" customHeight="1" outlineLevel="1">
      <c r="A445" s="400"/>
      <c r="B445" s="96" t="s">
        <v>636</v>
      </c>
      <c r="C445" s="3" t="s">
        <v>222</v>
      </c>
      <c r="D445" s="3" t="s">
        <v>887</v>
      </c>
      <c r="E445" s="2" t="s">
        <v>44</v>
      </c>
      <c r="F445" s="25">
        <v>137391</v>
      </c>
      <c r="G445" s="6" t="s">
        <v>85</v>
      </c>
      <c r="H445" s="6">
        <v>20608.650000000001</v>
      </c>
      <c r="I445" s="128"/>
      <c r="J445" s="41"/>
    </row>
    <row r="446" spans="1:10" s="18" customFormat="1" ht="25.5" customHeight="1" outlineLevel="1">
      <c r="A446" s="400"/>
      <c r="B446" s="111" t="s">
        <v>196</v>
      </c>
      <c r="C446" s="98"/>
      <c r="D446" s="98"/>
      <c r="E446" s="98"/>
      <c r="F446" s="98"/>
      <c r="G446" s="98"/>
      <c r="H446" s="98"/>
      <c r="I446" s="98"/>
      <c r="J446" s="41"/>
    </row>
    <row r="447" spans="1:10" s="18" customFormat="1" ht="78.75" outlineLevel="1">
      <c r="A447" s="400"/>
      <c r="B447" s="95" t="s">
        <v>637</v>
      </c>
      <c r="C447" s="26" t="s">
        <v>198</v>
      </c>
      <c r="D447" s="26" t="s">
        <v>199</v>
      </c>
      <c r="E447" s="9"/>
      <c r="F447" s="28"/>
      <c r="G447" s="28"/>
      <c r="H447" s="28"/>
      <c r="I447" s="28"/>
      <c r="J447" s="640"/>
    </row>
    <row r="448" spans="1:10" s="18" customFormat="1" ht="31.5" outlineLevel="1">
      <c r="A448" s="400"/>
      <c r="B448" s="96" t="s">
        <v>985</v>
      </c>
      <c r="C448" s="24" t="s">
        <v>200</v>
      </c>
      <c r="D448" s="24"/>
      <c r="E448" s="2" t="s">
        <v>7</v>
      </c>
      <c r="F448" s="25">
        <v>199000</v>
      </c>
      <c r="G448" s="5" t="s">
        <v>85</v>
      </c>
      <c r="H448" s="6">
        <v>29850</v>
      </c>
      <c r="I448" s="128"/>
      <c r="J448" s="640"/>
    </row>
    <row r="449" spans="1:10" s="18" customFormat="1" ht="31.5" outlineLevel="1">
      <c r="A449" s="400"/>
      <c r="B449" s="96" t="s">
        <v>986</v>
      </c>
      <c r="C449" s="24" t="s">
        <v>201</v>
      </c>
      <c r="D449" s="24"/>
      <c r="E449" s="2" t="s">
        <v>7</v>
      </c>
      <c r="F449" s="25">
        <v>380000</v>
      </c>
      <c r="G449" s="5" t="s">
        <v>85</v>
      </c>
      <c r="H449" s="6">
        <v>57000</v>
      </c>
      <c r="I449" s="128"/>
      <c r="J449" s="640"/>
    </row>
    <row r="450" spans="1:10" s="18" customFormat="1" ht="31.5" outlineLevel="1">
      <c r="A450" s="400"/>
      <c r="B450" s="96" t="s">
        <v>987</v>
      </c>
      <c r="C450" s="24" t="s">
        <v>202</v>
      </c>
      <c r="D450" s="24"/>
      <c r="E450" s="2" t="s">
        <v>7</v>
      </c>
      <c r="F450" s="25">
        <v>420000</v>
      </c>
      <c r="G450" s="5" t="s">
        <v>85</v>
      </c>
      <c r="H450" s="6">
        <v>63000</v>
      </c>
      <c r="I450" s="128"/>
      <c r="J450" s="640"/>
    </row>
    <row r="451" spans="1:10" s="18" customFormat="1" ht="31.5" outlineLevel="1">
      <c r="A451" s="400"/>
      <c r="B451" s="96" t="s">
        <v>988</v>
      </c>
      <c r="C451" s="24" t="s">
        <v>203</v>
      </c>
      <c r="D451" s="24"/>
      <c r="E451" s="2" t="s">
        <v>7</v>
      </c>
      <c r="F451" s="25">
        <v>460000</v>
      </c>
      <c r="G451" s="5" t="s">
        <v>85</v>
      </c>
      <c r="H451" s="6">
        <v>69000</v>
      </c>
      <c r="I451" s="128"/>
      <c r="J451" s="640"/>
    </row>
    <row r="452" spans="1:10" s="18" customFormat="1" ht="47.25" outlineLevel="1">
      <c r="B452" s="96" t="s">
        <v>638</v>
      </c>
      <c r="C452" s="24" t="s">
        <v>205</v>
      </c>
      <c r="D452" s="24" t="s">
        <v>1192</v>
      </c>
      <c r="E452" s="2" t="s">
        <v>7</v>
      </c>
      <c r="F452" s="25">
        <v>53570</v>
      </c>
      <c r="G452" s="5" t="s">
        <v>85</v>
      </c>
      <c r="H452" s="6">
        <v>6964.1</v>
      </c>
      <c r="I452" s="128"/>
      <c r="J452" s="640"/>
    </row>
    <row r="453" spans="1:10" s="18" customFormat="1" ht="25.5" customHeight="1" outlineLevel="1">
      <c r="A453" s="400"/>
      <c r="B453" s="99" t="s">
        <v>206</v>
      </c>
      <c r="C453" s="100"/>
      <c r="D453" s="100"/>
      <c r="E453" s="100"/>
      <c r="F453" s="100"/>
      <c r="G453" s="100"/>
      <c r="H453" s="100"/>
      <c r="I453" s="100"/>
      <c r="J453" s="41"/>
    </row>
    <row r="454" spans="1:10" s="18" customFormat="1" ht="31.5" outlineLevel="1">
      <c r="A454" s="400"/>
      <c r="B454" s="96" t="s">
        <v>639</v>
      </c>
      <c r="C454" s="24" t="s">
        <v>1191</v>
      </c>
      <c r="D454" s="24"/>
      <c r="E454" s="2" t="s">
        <v>45</v>
      </c>
      <c r="F454" s="29" t="s">
        <v>107</v>
      </c>
      <c r="G454" s="5" t="s">
        <v>85</v>
      </c>
      <c r="H454" s="6" t="s">
        <v>85</v>
      </c>
      <c r="I454" s="128" t="s">
        <v>85</v>
      </c>
      <c r="J454" s="41"/>
    </row>
    <row r="455" spans="1:10" s="18" customFormat="1" ht="47.25" outlineLevel="1">
      <c r="A455" s="400"/>
      <c r="B455" s="96" t="s">
        <v>640</v>
      </c>
      <c r="C455" s="26" t="s">
        <v>209</v>
      </c>
      <c r="D455" s="26" t="s">
        <v>215</v>
      </c>
      <c r="E455" s="9"/>
      <c r="F455" s="28"/>
      <c r="G455" s="28"/>
      <c r="H455" s="28"/>
      <c r="I455" s="130" t="s">
        <v>218</v>
      </c>
      <c r="J455" s="41"/>
    </row>
    <row r="456" spans="1:10" s="18" customFormat="1" outlineLevel="1">
      <c r="A456" s="400"/>
      <c r="B456" s="96" t="s">
        <v>989</v>
      </c>
      <c r="C456" s="24" t="s">
        <v>210</v>
      </c>
      <c r="D456" s="24"/>
      <c r="E456" s="2" t="s">
        <v>216</v>
      </c>
      <c r="F456" s="25">
        <v>15120</v>
      </c>
      <c r="G456" s="5" t="s">
        <v>85</v>
      </c>
      <c r="H456" s="6" t="s">
        <v>85</v>
      </c>
      <c r="I456" s="129"/>
      <c r="J456" s="41"/>
    </row>
    <row r="457" spans="1:10" s="18" customFormat="1" ht="15.75" customHeight="1" outlineLevel="1">
      <c r="A457" s="400"/>
      <c r="B457" s="96" t="s">
        <v>990</v>
      </c>
      <c r="C457" s="24" t="s">
        <v>211</v>
      </c>
      <c r="D457" s="24"/>
      <c r="E457" s="2" t="s">
        <v>216</v>
      </c>
      <c r="F457" s="25">
        <v>20160</v>
      </c>
      <c r="G457" s="5" t="s">
        <v>85</v>
      </c>
      <c r="H457" s="6" t="s">
        <v>85</v>
      </c>
      <c r="I457" s="129"/>
      <c r="J457" s="41"/>
    </row>
    <row r="458" spans="1:10" s="18" customFormat="1" outlineLevel="1">
      <c r="A458" s="400"/>
      <c r="B458" s="96" t="s">
        <v>991</v>
      </c>
      <c r="C458" s="24" t="s">
        <v>212</v>
      </c>
      <c r="D458" s="24"/>
      <c r="E458" s="2" t="s">
        <v>216</v>
      </c>
      <c r="F458" s="25">
        <v>40320</v>
      </c>
      <c r="G458" s="5" t="s">
        <v>85</v>
      </c>
      <c r="H458" s="6" t="s">
        <v>85</v>
      </c>
      <c r="I458" s="129"/>
      <c r="J458" s="41"/>
    </row>
    <row r="459" spans="1:10" s="18" customFormat="1" ht="48" outlineLevel="1" thickBot="1">
      <c r="A459" s="400"/>
      <c r="B459" s="96" t="s">
        <v>641</v>
      </c>
      <c r="C459" s="24" t="s">
        <v>214</v>
      </c>
      <c r="D459" s="24" t="s">
        <v>217</v>
      </c>
      <c r="E459" s="2" t="s">
        <v>216</v>
      </c>
      <c r="F459" s="290">
        <v>3486.13</v>
      </c>
      <c r="G459" s="33" t="s">
        <v>85</v>
      </c>
      <c r="H459" s="122" t="s">
        <v>85</v>
      </c>
      <c r="I459" s="129" t="s">
        <v>982</v>
      </c>
      <c r="J459" s="41"/>
    </row>
    <row r="460" spans="1:10" s="18" customFormat="1" ht="26.25" customHeight="1" thickBot="1">
      <c r="A460" s="400"/>
      <c r="B460" s="685" t="s">
        <v>1210</v>
      </c>
      <c r="C460" s="686"/>
      <c r="D460" s="686"/>
      <c r="E460" s="318"/>
      <c r="F460" s="319"/>
      <c r="G460" s="319"/>
      <c r="H460" s="319"/>
      <c r="I460" s="319"/>
      <c r="J460" s="41"/>
    </row>
    <row r="461" spans="1:10" s="18" customFormat="1" ht="25.5" customHeight="1" outlineLevel="1">
      <c r="A461" s="400"/>
      <c r="B461" s="687" t="s">
        <v>226</v>
      </c>
      <c r="C461" s="688"/>
      <c r="D461" s="688"/>
      <c r="E461" s="676"/>
      <c r="F461" s="676"/>
      <c r="G461" s="676"/>
      <c r="H461" s="101"/>
      <c r="I461" s="101"/>
      <c r="J461" s="41"/>
    </row>
    <row r="462" spans="1:10" s="18" customFormat="1" ht="47.25" outlineLevel="1">
      <c r="A462" s="400"/>
      <c r="B462" s="96" t="s">
        <v>642</v>
      </c>
      <c r="C462" s="3" t="s">
        <v>227</v>
      </c>
      <c r="D462" s="3" t="s">
        <v>228</v>
      </c>
      <c r="E462" s="2" t="s">
        <v>229</v>
      </c>
      <c r="F462" s="33">
        <v>632.5</v>
      </c>
      <c r="G462" s="37" t="s">
        <v>85</v>
      </c>
      <c r="H462" s="35" t="s">
        <v>85</v>
      </c>
      <c r="I462" s="129" t="s">
        <v>907</v>
      </c>
      <c r="J462" s="41"/>
    </row>
    <row r="463" spans="1:10" s="18" customFormat="1" ht="47.25" outlineLevel="1">
      <c r="A463" s="400"/>
      <c r="B463" s="96" t="s">
        <v>643</v>
      </c>
      <c r="C463" s="3" t="s">
        <v>230</v>
      </c>
      <c r="D463" s="3" t="s">
        <v>231</v>
      </c>
      <c r="E463" s="2" t="s">
        <v>232</v>
      </c>
      <c r="F463" s="33">
        <v>3282.8</v>
      </c>
      <c r="G463" s="37" t="s">
        <v>85</v>
      </c>
      <c r="H463" s="35" t="s">
        <v>85</v>
      </c>
      <c r="I463" s="129" t="s">
        <v>907</v>
      </c>
      <c r="J463" s="41"/>
    </row>
    <row r="464" spans="1:10" s="18" customFormat="1" ht="25.5" customHeight="1" outlineLevel="1">
      <c r="A464" s="400"/>
      <c r="B464" s="111" t="s">
        <v>233</v>
      </c>
      <c r="C464" s="363"/>
      <c r="D464" s="363"/>
      <c r="E464" s="363"/>
      <c r="F464" s="363"/>
      <c r="G464" s="363"/>
      <c r="H464" s="363"/>
      <c r="I464" s="363"/>
      <c r="J464" s="41"/>
    </row>
    <row r="465" spans="1:10" s="18" customFormat="1" ht="47.25" outlineLevel="1">
      <c r="A465" s="400"/>
      <c r="B465" s="96" t="s">
        <v>856</v>
      </c>
      <c r="C465" s="3" t="s">
        <v>1070</v>
      </c>
      <c r="D465" s="3" t="s">
        <v>913</v>
      </c>
      <c r="E465" s="2" t="s">
        <v>112</v>
      </c>
      <c r="F465" s="33">
        <v>238.35</v>
      </c>
      <c r="G465" s="36">
        <v>187.95</v>
      </c>
      <c r="H465" s="35" t="s">
        <v>85</v>
      </c>
      <c r="I465" s="129" t="s">
        <v>907</v>
      </c>
      <c r="J465" s="41"/>
    </row>
    <row r="466" spans="1:10" s="18" customFormat="1" ht="47.25" outlineLevel="1">
      <c r="A466" s="400"/>
      <c r="B466" s="96" t="s">
        <v>857</v>
      </c>
      <c r="C466" s="3" t="s">
        <v>234</v>
      </c>
      <c r="D466" s="3" t="s">
        <v>914</v>
      </c>
      <c r="E466" s="2" t="s">
        <v>112</v>
      </c>
      <c r="F466" s="33">
        <v>399.7</v>
      </c>
      <c r="G466" s="36">
        <v>342.76</v>
      </c>
      <c r="H466" s="35" t="s">
        <v>85</v>
      </c>
      <c r="I466" s="129" t="s">
        <v>907</v>
      </c>
      <c r="J466" s="41"/>
    </row>
    <row r="467" spans="1:10" s="18" customFormat="1" ht="43.5" customHeight="1" outlineLevel="1">
      <c r="A467" s="400"/>
      <c r="B467" s="96" t="s">
        <v>858</v>
      </c>
      <c r="C467" s="284" t="s">
        <v>1049</v>
      </c>
      <c r="D467" s="3" t="s">
        <v>914</v>
      </c>
      <c r="E467" s="22" t="s">
        <v>112</v>
      </c>
      <c r="F467" s="33">
        <v>883.51957236162286</v>
      </c>
      <c r="G467" s="122">
        <v>828.59623902828957</v>
      </c>
      <c r="H467" s="35" t="s">
        <v>85</v>
      </c>
      <c r="I467" s="129" t="s">
        <v>907</v>
      </c>
      <c r="J467" s="41"/>
    </row>
    <row r="468" spans="1:10" s="18" customFormat="1" ht="47.25" outlineLevel="1">
      <c r="A468" s="400"/>
      <c r="B468" s="96" t="s">
        <v>859</v>
      </c>
      <c r="C468" s="3" t="s">
        <v>235</v>
      </c>
      <c r="D468" s="3" t="s">
        <v>236</v>
      </c>
      <c r="E468" s="2" t="s">
        <v>112</v>
      </c>
      <c r="F468" s="33">
        <v>22.22</v>
      </c>
      <c r="G468" s="36" t="s">
        <v>85</v>
      </c>
      <c r="H468" s="35" t="s">
        <v>85</v>
      </c>
      <c r="I468" s="129" t="s">
        <v>907</v>
      </c>
      <c r="J468" s="41"/>
    </row>
    <row r="469" spans="1:10" s="18" customFormat="1" ht="47.25" outlineLevel="1">
      <c r="A469" s="400"/>
      <c r="B469" s="96" t="s">
        <v>860</v>
      </c>
      <c r="C469" s="3" t="s">
        <v>237</v>
      </c>
      <c r="D469" s="3" t="s">
        <v>915</v>
      </c>
      <c r="E469" s="2" t="s">
        <v>112</v>
      </c>
      <c r="F469" s="33">
        <v>579.01</v>
      </c>
      <c r="G469" s="36">
        <v>514.47</v>
      </c>
      <c r="H469" s="35" t="s">
        <v>85</v>
      </c>
      <c r="I469" s="129" t="s">
        <v>907</v>
      </c>
      <c r="J469" s="41"/>
    </row>
    <row r="470" spans="1:10" s="18" customFormat="1" ht="47.25" outlineLevel="1">
      <c r="A470" s="400"/>
      <c r="B470" s="96" t="s">
        <v>861</v>
      </c>
      <c r="C470" s="3" t="s">
        <v>238</v>
      </c>
      <c r="D470" s="3" t="s">
        <v>916</v>
      </c>
      <c r="E470" s="2" t="s">
        <v>112</v>
      </c>
      <c r="F470" s="33">
        <v>78.8</v>
      </c>
      <c r="G470" s="36">
        <v>47.76</v>
      </c>
      <c r="H470" s="35" t="s">
        <v>85</v>
      </c>
      <c r="I470" s="129" t="s">
        <v>907</v>
      </c>
      <c r="J470" s="41"/>
    </row>
    <row r="471" spans="1:10" s="18" customFormat="1" ht="47.25" outlineLevel="1">
      <c r="A471" s="400"/>
      <c r="B471" s="96" t="s">
        <v>862</v>
      </c>
      <c r="C471" s="3" t="s">
        <v>239</v>
      </c>
      <c r="D471" s="3" t="s">
        <v>240</v>
      </c>
      <c r="E471" s="2" t="s">
        <v>112</v>
      </c>
      <c r="F471" s="33">
        <v>30.21</v>
      </c>
      <c r="G471" s="36" t="s">
        <v>85</v>
      </c>
      <c r="H471" s="35" t="s">
        <v>85</v>
      </c>
      <c r="I471" s="129" t="s">
        <v>907</v>
      </c>
      <c r="J471" s="41"/>
    </row>
    <row r="472" spans="1:10" s="18" customFormat="1" ht="60.6" customHeight="1" outlineLevel="1">
      <c r="B472" s="96" t="s">
        <v>863</v>
      </c>
      <c r="C472" s="3" t="s">
        <v>241</v>
      </c>
      <c r="D472" s="3" t="s">
        <v>917</v>
      </c>
      <c r="E472" s="2" t="s">
        <v>112</v>
      </c>
      <c r="F472" s="33">
        <v>552.23</v>
      </c>
      <c r="G472" s="36">
        <v>417.44</v>
      </c>
      <c r="H472" s="35" t="s">
        <v>85</v>
      </c>
      <c r="I472" s="129" t="s">
        <v>1017</v>
      </c>
      <c r="J472" s="41"/>
    </row>
    <row r="473" spans="1:10" s="18" customFormat="1" ht="78.75" outlineLevel="1">
      <c r="B473" s="96" t="s">
        <v>1072</v>
      </c>
      <c r="C473" s="3" t="s">
        <v>244</v>
      </c>
      <c r="D473" s="3" t="s">
        <v>243</v>
      </c>
      <c r="E473" s="2" t="s">
        <v>112</v>
      </c>
      <c r="F473" s="33">
        <v>1102.47</v>
      </c>
      <c r="G473" s="36">
        <v>938.03</v>
      </c>
      <c r="H473" s="35" t="s">
        <v>85</v>
      </c>
      <c r="I473" s="129" t="s">
        <v>1017</v>
      </c>
      <c r="J473" s="41"/>
    </row>
    <row r="474" spans="1:10" s="18" customFormat="1" ht="26.25" customHeight="1" outlineLevel="1">
      <c r="A474" s="400"/>
      <c r="B474" s="665" t="s">
        <v>245</v>
      </c>
      <c r="C474" s="666"/>
      <c r="D474" s="666"/>
      <c r="E474" s="102"/>
      <c r="F474" s="103"/>
      <c r="G474" s="103"/>
      <c r="H474" s="104"/>
      <c r="I474" s="104"/>
      <c r="J474" s="41"/>
    </row>
    <row r="475" spans="1:10" s="18" customFormat="1" ht="47.25" outlineLevel="1">
      <c r="A475" s="400"/>
      <c r="B475" s="228" t="s">
        <v>864</v>
      </c>
      <c r="C475" s="31" t="s">
        <v>1227</v>
      </c>
      <c r="D475" s="31" t="s">
        <v>1009</v>
      </c>
      <c r="E475" s="22" t="s">
        <v>112</v>
      </c>
      <c r="F475" s="141">
        <v>61.61</v>
      </c>
      <c r="G475" s="34">
        <v>21.83</v>
      </c>
      <c r="H475" s="35" t="s">
        <v>85</v>
      </c>
      <c r="I475" s="129" t="s">
        <v>907</v>
      </c>
      <c r="J475" s="41"/>
    </row>
    <row r="476" spans="1:10" s="18" customFormat="1" ht="49.5" customHeight="1" outlineLevel="1">
      <c r="A476" s="400"/>
      <c r="B476" s="228" t="s">
        <v>865</v>
      </c>
      <c r="C476" s="31" t="s">
        <v>246</v>
      </c>
      <c r="D476" s="31" t="s">
        <v>240</v>
      </c>
      <c r="E476" s="22" t="s">
        <v>112</v>
      </c>
      <c r="F476" s="141">
        <v>20.77</v>
      </c>
      <c r="G476" s="34" t="s">
        <v>85</v>
      </c>
      <c r="H476" s="35" t="s">
        <v>85</v>
      </c>
      <c r="I476" s="129" t="s">
        <v>907</v>
      </c>
      <c r="J476" s="41"/>
    </row>
    <row r="477" spans="1:10" s="18" customFormat="1" ht="63" outlineLevel="1">
      <c r="A477" s="400"/>
      <c r="B477" s="228" t="s">
        <v>866</v>
      </c>
      <c r="C477" s="31" t="s">
        <v>1005</v>
      </c>
      <c r="D477" s="31" t="s">
        <v>1010</v>
      </c>
      <c r="E477" s="22" t="s">
        <v>112</v>
      </c>
      <c r="F477" s="141">
        <v>97.21</v>
      </c>
      <c r="G477" s="34">
        <v>55.03</v>
      </c>
      <c r="H477" s="35"/>
      <c r="I477" s="129" t="s">
        <v>907</v>
      </c>
      <c r="J477" s="41"/>
    </row>
    <row r="478" spans="1:10" s="18" customFormat="1" ht="63" outlineLevel="1">
      <c r="A478" s="400"/>
      <c r="B478" s="228" t="s">
        <v>867</v>
      </c>
      <c r="C478" s="31" t="s">
        <v>1006</v>
      </c>
      <c r="D478" s="31" t="s">
        <v>1011</v>
      </c>
      <c r="E478" s="22" t="s">
        <v>112</v>
      </c>
      <c r="F478" s="141">
        <v>175.48</v>
      </c>
      <c r="G478" s="34">
        <v>131.51</v>
      </c>
      <c r="H478" s="35" t="s">
        <v>85</v>
      </c>
      <c r="I478" s="129" t="s">
        <v>907</v>
      </c>
      <c r="J478" s="41"/>
    </row>
    <row r="479" spans="1:10" s="18" customFormat="1" ht="63" outlineLevel="1">
      <c r="A479" s="400"/>
      <c r="B479" s="228" t="s">
        <v>868</v>
      </c>
      <c r="C479" s="284" t="s">
        <v>1060</v>
      </c>
      <c r="D479" s="31" t="s">
        <v>1010</v>
      </c>
      <c r="E479" s="22" t="s">
        <v>112</v>
      </c>
      <c r="F479" s="33">
        <v>309.94333333333333</v>
      </c>
      <c r="G479" s="122">
        <v>255.01999999999998</v>
      </c>
      <c r="H479" s="35"/>
      <c r="I479" s="129" t="s">
        <v>907</v>
      </c>
      <c r="J479" s="41"/>
    </row>
    <row r="480" spans="1:10" s="18" customFormat="1" ht="63" outlineLevel="1">
      <c r="A480" s="400"/>
      <c r="B480" s="228" t="s">
        <v>869</v>
      </c>
      <c r="C480" s="284" t="s">
        <v>1061</v>
      </c>
      <c r="D480" s="31" t="s">
        <v>1010</v>
      </c>
      <c r="E480" s="22" t="s">
        <v>112</v>
      </c>
      <c r="F480" s="33">
        <v>478.51000000000005</v>
      </c>
      <c r="G480" s="122">
        <v>407.66</v>
      </c>
      <c r="H480" s="35"/>
      <c r="I480" s="129" t="s">
        <v>907</v>
      </c>
      <c r="J480" s="41"/>
    </row>
    <row r="481" spans="1:10" s="18" customFormat="1" ht="63" outlineLevel="1">
      <c r="A481" s="400"/>
      <c r="B481" s="228" t="s">
        <v>870</v>
      </c>
      <c r="C481" s="284" t="s">
        <v>1062</v>
      </c>
      <c r="D481" s="31" t="s">
        <v>1010</v>
      </c>
      <c r="E481" s="22" t="s">
        <v>112</v>
      </c>
      <c r="F481" s="33">
        <v>936.40666666666664</v>
      </c>
      <c r="G481" s="122">
        <v>851.56</v>
      </c>
      <c r="H481" s="35"/>
      <c r="I481" s="129" t="s">
        <v>907</v>
      </c>
      <c r="J481" s="41"/>
    </row>
    <row r="482" spans="1:10" s="18" customFormat="1" ht="63" outlineLevel="1">
      <c r="A482" s="400"/>
      <c r="B482" s="228" t="s">
        <v>871</v>
      </c>
      <c r="C482" s="284" t="s">
        <v>1063</v>
      </c>
      <c r="D482" s="31" t="s">
        <v>1010</v>
      </c>
      <c r="E482" s="22" t="s">
        <v>112</v>
      </c>
      <c r="F482" s="33">
        <v>1844.2066666666667</v>
      </c>
      <c r="G482" s="122">
        <v>1736.16</v>
      </c>
      <c r="H482" s="35"/>
      <c r="I482" s="129" t="s">
        <v>907</v>
      </c>
      <c r="J482" s="41"/>
    </row>
    <row r="483" spans="1:10" s="18" customFormat="1" ht="63" outlineLevel="1">
      <c r="A483" s="400"/>
      <c r="B483" s="228" t="s">
        <v>872</v>
      </c>
      <c r="C483" s="284" t="s">
        <v>1064</v>
      </c>
      <c r="D483" s="31" t="s">
        <v>1010</v>
      </c>
      <c r="E483" s="22" t="s">
        <v>112</v>
      </c>
      <c r="F483" s="33">
        <v>2353.1333333333332</v>
      </c>
      <c r="G483" s="122">
        <v>2227.52</v>
      </c>
      <c r="H483" s="35"/>
      <c r="I483" s="129" t="s">
        <v>907</v>
      </c>
      <c r="J483" s="41"/>
    </row>
    <row r="484" spans="1:10" s="18" customFormat="1" ht="47.25" outlineLevel="1">
      <c r="A484" s="400"/>
      <c r="B484" s="228" t="s">
        <v>1073</v>
      </c>
      <c r="C484" s="31" t="s">
        <v>247</v>
      </c>
      <c r="D484" s="31" t="s">
        <v>240</v>
      </c>
      <c r="E484" s="22" t="s">
        <v>112</v>
      </c>
      <c r="F484" s="141">
        <v>20.77</v>
      </c>
      <c r="G484" s="34" t="s">
        <v>85</v>
      </c>
      <c r="H484" s="35" t="s">
        <v>85</v>
      </c>
      <c r="I484" s="129" t="s">
        <v>907</v>
      </c>
      <c r="J484" s="41"/>
    </row>
    <row r="485" spans="1:10" s="18" customFormat="1" ht="47.25" outlineLevel="1">
      <c r="A485" s="41"/>
      <c r="B485" s="228" t="s">
        <v>1074</v>
      </c>
      <c r="C485" s="31" t="s">
        <v>248</v>
      </c>
      <c r="D485" s="31" t="s">
        <v>249</v>
      </c>
      <c r="E485" s="22" t="s">
        <v>250</v>
      </c>
      <c r="F485" s="141">
        <v>56.61</v>
      </c>
      <c r="G485" s="34" t="s">
        <v>85</v>
      </c>
      <c r="H485" s="35" t="s">
        <v>85</v>
      </c>
      <c r="I485" s="129" t="s">
        <v>907</v>
      </c>
      <c r="J485" s="41"/>
    </row>
    <row r="486" spans="1:10" s="18" customFormat="1" ht="47.25" outlineLevel="1">
      <c r="A486" s="400"/>
      <c r="B486" s="228" t="s">
        <v>1075</v>
      </c>
      <c r="C486" s="31" t="s">
        <v>1007</v>
      </c>
      <c r="D486" s="31" t="s">
        <v>1004</v>
      </c>
      <c r="E486" s="22" t="s">
        <v>251</v>
      </c>
      <c r="F486" s="141">
        <v>80.2</v>
      </c>
      <c r="G486" s="34">
        <v>21.83</v>
      </c>
      <c r="H486" s="35" t="s">
        <v>85</v>
      </c>
      <c r="I486" s="129" t="s">
        <v>907</v>
      </c>
      <c r="J486" s="41"/>
    </row>
    <row r="487" spans="1:10" s="18" customFormat="1" ht="78.75" outlineLevel="1">
      <c r="A487" s="400"/>
      <c r="B487" s="228" t="s">
        <v>1076</v>
      </c>
      <c r="C487" s="31" t="s">
        <v>1008</v>
      </c>
      <c r="D487" s="31" t="s">
        <v>1012</v>
      </c>
      <c r="E487" s="22" t="s">
        <v>251</v>
      </c>
      <c r="F487" s="141">
        <v>74.510000000000005</v>
      </c>
      <c r="G487" s="34" t="s">
        <v>85</v>
      </c>
      <c r="H487" s="35" t="s">
        <v>85</v>
      </c>
      <c r="I487" s="129" t="s">
        <v>907</v>
      </c>
      <c r="J487" s="41"/>
    </row>
    <row r="488" spans="1:10" s="18" customFormat="1" ht="52.15" customHeight="1" outlineLevel="1">
      <c r="A488" s="400"/>
      <c r="B488" s="228" t="s">
        <v>1077</v>
      </c>
      <c r="C488" s="31" t="s">
        <v>1013</v>
      </c>
      <c r="D488" s="31" t="s">
        <v>1014</v>
      </c>
      <c r="E488" s="22" t="s">
        <v>251</v>
      </c>
      <c r="F488" s="141">
        <v>81.360000000000014</v>
      </c>
      <c r="G488" s="34">
        <v>35.730000000000004</v>
      </c>
      <c r="H488" s="35" t="s">
        <v>85</v>
      </c>
      <c r="I488" s="129" t="s">
        <v>907</v>
      </c>
      <c r="J488" s="41"/>
    </row>
    <row r="489" spans="1:10" s="18" customFormat="1" ht="25.5" customHeight="1" outlineLevel="1">
      <c r="A489" s="400"/>
      <c r="B489" s="665" t="s">
        <v>252</v>
      </c>
      <c r="C489" s="666"/>
      <c r="D489" s="666"/>
      <c r="E489" s="102"/>
      <c r="F489" s="104"/>
      <c r="G489" s="103"/>
      <c r="H489" s="104"/>
      <c r="I489" s="104"/>
      <c r="J489" s="41"/>
    </row>
    <row r="490" spans="1:10" s="18" customFormat="1" ht="63" outlineLevel="1">
      <c r="A490" s="400"/>
      <c r="B490" s="668" t="s">
        <v>873</v>
      </c>
      <c r="C490" s="23" t="s">
        <v>253</v>
      </c>
      <c r="D490" s="21" t="s">
        <v>254</v>
      </c>
      <c r="E490" s="2" t="s">
        <v>1</v>
      </c>
      <c r="F490" s="5">
        <v>410.73</v>
      </c>
      <c r="G490" s="6">
        <v>265.90000000000003</v>
      </c>
      <c r="H490" s="35" t="s">
        <v>85</v>
      </c>
      <c r="I490" s="129" t="s">
        <v>907</v>
      </c>
      <c r="J490" s="41"/>
    </row>
    <row r="491" spans="1:10" s="18" customFormat="1" ht="47.25" outlineLevel="1">
      <c r="A491" s="400"/>
      <c r="B491" s="669"/>
      <c r="C491" s="23" t="s">
        <v>255</v>
      </c>
      <c r="D491" s="21" t="s">
        <v>949</v>
      </c>
      <c r="E491" s="2" t="s">
        <v>1</v>
      </c>
      <c r="F491" s="5">
        <v>516.96</v>
      </c>
      <c r="G491" s="6">
        <v>372.13</v>
      </c>
      <c r="H491" s="35" t="s">
        <v>85</v>
      </c>
      <c r="I491" s="129" t="s">
        <v>907</v>
      </c>
      <c r="J491" s="41"/>
    </row>
    <row r="492" spans="1:10" s="18" customFormat="1" ht="47.25" outlineLevel="1">
      <c r="A492" s="400"/>
      <c r="B492" s="670"/>
      <c r="C492" s="23" t="s">
        <v>256</v>
      </c>
      <c r="D492" s="21" t="s">
        <v>257</v>
      </c>
      <c r="E492" s="2" t="s">
        <v>1</v>
      </c>
      <c r="F492" s="5">
        <v>384.4</v>
      </c>
      <c r="G492" s="6">
        <v>239.57</v>
      </c>
      <c r="H492" s="35" t="s">
        <v>85</v>
      </c>
      <c r="I492" s="129" t="s">
        <v>907</v>
      </c>
      <c r="J492" s="41"/>
    </row>
    <row r="493" spans="1:10" s="18" customFormat="1" ht="22.5" customHeight="1" outlineLevel="1">
      <c r="A493" s="400"/>
      <c r="B493" s="96" t="s">
        <v>874</v>
      </c>
      <c r="C493" s="23" t="s">
        <v>258</v>
      </c>
      <c r="D493" s="21" t="s">
        <v>259</v>
      </c>
      <c r="E493" s="2" t="s">
        <v>1</v>
      </c>
      <c r="F493" s="5">
        <v>9.39</v>
      </c>
      <c r="G493" s="6" t="s">
        <v>85</v>
      </c>
      <c r="H493" s="35" t="s">
        <v>85</v>
      </c>
      <c r="I493" s="265"/>
      <c r="J493" s="41"/>
    </row>
    <row r="494" spans="1:10" s="18" customFormat="1" ht="78.75" outlineLevel="1">
      <c r="A494" s="400"/>
      <c r="B494" s="96" t="s">
        <v>875</v>
      </c>
      <c r="C494" s="23" t="s">
        <v>260</v>
      </c>
      <c r="D494" s="21" t="s">
        <v>261</v>
      </c>
      <c r="E494" s="2" t="s">
        <v>1</v>
      </c>
      <c r="F494" s="5">
        <v>13.96</v>
      </c>
      <c r="G494" s="6">
        <v>8.07</v>
      </c>
      <c r="H494" s="35" t="s">
        <v>85</v>
      </c>
      <c r="I494" s="129" t="s">
        <v>936</v>
      </c>
      <c r="J494" s="41"/>
    </row>
    <row r="495" spans="1:10" s="18" customFormat="1" ht="78.75" outlineLevel="1">
      <c r="A495" s="400"/>
      <c r="B495" s="96" t="s">
        <v>876</v>
      </c>
      <c r="C495" s="23" t="s">
        <v>262</v>
      </c>
      <c r="D495" s="21" t="s">
        <v>263</v>
      </c>
      <c r="E495" s="2" t="s">
        <v>1</v>
      </c>
      <c r="F495" s="5">
        <v>27.05</v>
      </c>
      <c r="G495" s="6">
        <v>21.16</v>
      </c>
      <c r="H495" s="35" t="s">
        <v>85</v>
      </c>
      <c r="I495" s="129" t="s">
        <v>936</v>
      </c>
      <c r="J495" s="41"/>
    </row>
    <row r="496" spans="1:10" s="18" customFormat="1" ht="25.5" customHeight="1" outlineLevel="1">
      <c r="A496" s="400"/>
      <c r="B496" s="665" t="s">
        <v>264</v>
      </c>
      <c r="C496" s="666"/>
      <c r="D496" s="666"/>
      <c r="E496" s="102"/>
      <c r="F496" s="104"/>
      <c r="G496" s="103"/>
      <c r="H496" s="104"/>
      <c r="I496" s="104"/>
      <c r="J496" s="41"/>
    </row>
    <row r="497" spans="1:10" s="18" customFormat="1" ht="47.25" outlineLevel="1">
      <c r="A497" s="400"/>
      <c r="B497" s="96" t="s">
        <v>1078</v>
      </c>
      <c r="C497" s="3" t="s">
        <v>265</v>
      </c>
      <c r="D497" s="3" t="s">
        <v>266</v>
      </c>
      <c r="E497" s="2" t="s">
        <v>1</v>
      </c>
      <c r="F497" s="5">
        <v>376.81</v>
      </c>
      <c r="G497" s="6">
        <v>207.3</v>
      </c>
      <c r="H497" s="84" t="s">
        <v>85</v>
      </c>
      <c r="I497" s="129" t="s">
        <v>907</v>
      </c>
      <c r="J497" s="41"/>
    </row>
    <row r="498" spans="1:10" s="18" customFormat="1" ht="47.25" outlineLevel="1">
      <c r="B498" s="96" t="s">
        <v>1079</v>
      </c>
      <c r="C498" s="3" t="s">
        <v>1050</v>
      </c>
      <c r="D498" s="3" t="s">
        <v>1051</v>
      </c>
      <c r="E498" s="22" t="s">
        <v>1</v>
      </c>
      <c r="F498" s="33">
        <v>728.81999999999994</v>
      </c>
      <c r="G498" s="122">
        <v>559.30999999999995</v>
      </c>
      <c r="H498" s="84" t="s">
        <v>85</v>
      </c>
      <c r="I498" s="129"/>
      <c r="J498" s="41"/>
    </row>
    <row r="499" spans="1:10" s="18" customFormat="1" ht="47.25" outlineLevel="1">
      <c r="B499" s="96" t="s">
        <v>1080</v>
      </c>
      <c r="C499" s="3" t="s">
        <v>1052</v>
      </c>
      <c r="D499" s="3" t="s">
        <v>1053</v>
      </c>
      <c r="E499" s="22" t="s">
        <v>1</v>
      </c>
      <c r="F499" s="33">
        <v>780.62563483735573</v>
      </c>
      <c r="G499" s="122">
        <v>611.11563483735574</v>
      </c>
      <c r="H499" s="84" t="s">
        <v>85</v>
      </c>
      <c r="I499" s="129"/>
      <c r="J499" s="41"/>
    </row>
    <row r="500" spans="1:10" s="18" customFormat="1" ht="43.5" customHeight="1" outlineLevel="1">
      <c r="B500" s="96" t="s">
        <v>645</v>
      </c>
      <c r="C500" s="3" t="s">
        <v>1054</v>
      </c>
      <c r="D500" s="3" t="s">
        <v>1055</v>
      </c>
      <c r="E500" s="22" t="s">
        <v>1</v>
      </c>
      <c r="F500" s="33">
        <v>2481.4507623318386</v>
      </c>
      <c r="G500" s="122">
        <v>2311.9407623318389</v>
      </c>
      <c r="H500" s="84" t="s">
        <v>85</v>
      </c>
      <c r="I500" s="129"/>
      <c r="J500" s="41"/>
    </row>
    <row r="501" spans="1:10" s="18" customFormat="1" ht="43.5" customHeight="1" outlineLevel="1">
      <c r="B501" s="96" t="s">
        <v>646</v>
      </c>
      <c r="C501" s="3" t="s">
        <v>1056</v>
      </c>
      <c r="D501" s="3" t="s">
        <v>1057</v>
      </c>
      <c r="E501" s="22" t="s">
        <v>1</v>
      </c>
      <c r="F501" s="33">
        <v>2986.3138833420917</v>
      </c>
      <c r="G501" s="122">
        <v>2816.8038833420915</v>
      </c>
      <c r="H501" s="84" t="s">
        <v>85</v>
      </c>
      <c r="I501" s="129"/>
      <c r="J501" s="41"/>
    </row>
    <row r="502" spans="1:10" s="18" customFormat="1" ht="49.5" customHeight="1" outlineLevel="1">
      <c r="B502" s="96" t="s">
        <v>647</v>
      </c>
      <c r="C502" s="3" t="s">
        <v>1071</v>
      </c>
      <c r="D502" s="3" t="s">
        <v>267</v>
      </c>
      <c r="E502" s="2" t="s">
        <v>1</v>
      </c>
      <c r="F502" s="5">
        <v>1212.8399999999999</v>
      </c>
      <c r="G502" s="6">
        <v>842.22</v>
      </c>
      <c r="H502" s="84" t="s">
        <v>85</v>
      </c>
      <c r="I502" s="129"/>
      <c r="J502" s="41"/>
    </row>
    <row r="503" spans="1:10" s="18" customFormat="1" ht="39" customHeight="1" outlineLevel="1">
      <c r="B503" s="96" t="s">
        <v>648</v>
      </c>
      <c r="C503" s="3" t="s">
        <v>1058</v>
      </c>
      <c r="D503" s="3" t="s">
        <v>1059</v>
      </c>
      <c r="E503" s="22" t="s">
        <v>1</v>
      </c>
      <c r="F503" s="33">
        <v>4818.1499999999996</v>
      </c>
      <c r="G503" s="122">
        <v>4447.53</v>
      </c>
      <c r="H503" s="84" t="s">
        <v>85</v>
      </c>
      <c r="I503" s="129"/>
      <c r="J503" s="41"/>
    </row>
    <row r="504" spans="1:10" s="18" customFormat="1" ht="60" customHeight="1" outlineLevel="1">
      <c r="A504" s="400"/>
      <c r="B504" s="668" t="s">
        <v>1081</v>
      </c>
      <c r="C504" s="3" t="s">
        <v>268</v>
      </c>
      <c r="D504" s="3" t="s">
        <v>269</v>
      </c>
      <c r="E504" s="2" t="s">
        <v>1</v>
      </c>
      <c r="F504" s="5">
        <v>284.16000000000003</v>
      </c>
      <c r="G504" s="6">
        <v>141.93</v>
      </c>
      <c r="H504" s="35" t="s">
        <v>85</v>
      </c>
      <c r="I504" s="129" t="s">
        <v>907</v>
      </c>
      <c r="J504" s="41"/>
    </row>
    <row r="505" spans="1:10" s="18" customFormat="1" ht="47.25" outlineLevel="1">
      <c r="A505" s="400"/>
      <c r="B505" s="669"/>
      <c r="C505" s="3" t="s">
        <v>270</v>
      </c>
      <c r="D505" s="3" t="s">
        <v>948</v>
      </c>
      <c r="E505" s="2" t="s">
        <v>1</v>
      </c>
      <c r="F505" s="5">
        <v>390.39</v>
      </c>
      <c r="G505" s="6">
        <v>248.16</v>
      </c>
      <c r="H505" s="35" t="s">
        <v>85</v>
      </c>
      <c r="I505" s="129" t="s">
        <v>907</v>
      </c>
      <c r="J505" s="41"/>
    </row>
    <row r="506" spans="1:10" s="18" customFormat="1" ht="47.25" outlineLevel="1">
      <c r="A506" s="400"/>
      <c r="B506" s="670"/>
      <c r="C506" s="3" t="s">
        <v>271</v>
      </c>
      <c r="D506" s="3" t="s">
        <v>272</v>
      </c>
      <c r="E506" s="2" t="s">
        <v>1</v>
      </c>
      <c r="F506" s="5">
        <v>502.26</v>
      </c>
      <c r="G506" s="6">
        <v>360.03</v>
      </c>
      <c r="H506" s="35" t="s">
        <v>85</v>
      </c>
      <c r="I506" s="129" t="s">
        <v>907</v>
      </c>
      <c r="J506" s="41"/>
    </row>
    <row r="507" spans="1:10" s="18" customFormat="1" ht="18.75" customHeight="1" outlineLevel="1">
      <c r="A507" s="400"/>
      <c r="B507" s="96" t="s">
        <v>1082</v>
      </c>
      <c r="C507" s="3" t="s">
        <v>273</v>
      </c>
      <c r="D507" s="3" t="s">
        <v>274</v>
      </c>
      <c r="E507" s="2" t="s">
        <v>1</v>
      </c>
      <c r="F507" s="5">
        <v>9.39</v>
      </c>
      <c r="G507" s="6" t="s">
        <v>85</v>
      </c>
      <c r="H507" s="35" t="s">
        <v>85</v>
      </c>
      <c r="I507" s="265"/>
      <c r="J507" s="41"/>
    </row>
    <row r="508" spans="1:10" s="18" customFormat="1" ht="43.5" customHeight="1" outlineLevel="1">
      <c r="A508" s="400"/>
      <c r="B508" s="96" t="s">
        <v>1083</v>
      </c>
      <c r="C508" s="3" t="s">
        <v>275</v>
      </c>
      <c r="D508" s="3" t="s">
        <v>276</v>
      </c>
      <c r="E508" s="2" t="s">
        <v>1</v>
      </c>
      <c r="F508" s="5">
        <v>245.5</v>
      </c>
      <c r="G508" s="6">
        <v>126.96</v>
      </c>
      <c r="H508" s="35" t="s">
        <v>85</v>
      </c>
      <c r="I508" s="129" t="s">
        <v>907</v>
      </c>
      <c r="J508" s="41"/>
    </row>
    <row r="509" spans="1:10" s="18" customFormat="1" ht="47.25" outlineLevel="1">
      <c r="A509" s="400"/>
      <c r="B509" s="96" t="s">
        <v>1084</v>
      </c>
      <c r="C509" s="3" t="s">
        <v>277</v>
      </c>
      <c r="D509" s="3" t="s">
        <v>278</v>
      </c>
      <c r="E509" s="2" t="s">
        <v>1</v>
      </c>
      <c r="F509" s="5">
        <v>1797.5</v>
      </c>
      <c r="G509" s="6">
        <v>1558.32</v>
      </c>
      <c r="H509" s="35" t="s">
        <v>85</v>
      </c>
      <c r="I509" s="129" t="s">
        <v>907</v>
      </c>
      <c r="J509" s="41"/>
    </row>
    <row r="510" spans="1:10" s="18" customFormat="1" ht="47.25" outlineLevel="1">
      <c r="A510" s="400"/>
      <c r="B510" s="96" t="s">
        <v>1085</v>
      </c>
      <c r="C510" s="3" t="s">
        <v>279</v>
      </c>
      <c r="D510" s="3" t="s">
        <v>280</v>
      </c>
      <c r="E510" s="2" t="s">
        <v>1</v>
      </c>
      <c r="F510" s="5">
        <v>1093.05</v>
      </c>
      <c r="G510" s="6">
        <v>1005.56</v>
      </c>
      <c r="H510" s="35" t="s">
        <v>85</v>
      </c>
      <c r="I510" s="129" t="s">
        <v>907</v>
      </c>
      <c r="J510" s="41"/>
    </row>
    <row r="511" spans="1:10" s="18" customFormat="1" ht="25.5" customHeight="1" outlineLevel="1">
      <c r="A511" s="400"/>
      <c r="B511" s="665" t="s">
        <v>1138</v>
      </c>
      <c r="C511" s="666"/>
      <c r="D511" s="666"/>
      <c r="E511" s="667"/>
      <c r="F511" s="667"/>
      <c r="G511" s="667"/>
      <c r="H511" s="204"/>
      <c r="I511" s="252"/>
      <c r="J511" s="41"/>
    </row>
    <row r="512" spans="1:10" s="18" customFormat="1" ht="78.75" outlineLevel="1">
      <c r="A512" s="400"/>
      <c r="B512" s="96" t="s">
        <v>649</v>
      </c>
      <c r="C512" s="3" t="s">
        <v>281</v>
      </c>
      <c r="D512" s="3" t="s">
        <v>282</v>
      </c>
      <c r="E512" s="2" t="s">
        <v>1</v>
      </c>
      <c r="F512" s="5">
        <v>1637.8600000000001</v>
      </c>
      <c r="G512" s="6">
        <v>1558.95</v>
      </c>
      <c r="H512" s="35" t="s">
        <v>85</v>
      </c>
      <c r="I512" s="129" t="s">
        <v>908</v>
      </c>
      <c r="J512" s="41"/>
    </row>
    <row r="513" spans="1:10" s="18" customFormat="1" ht="78.75" outlineLevel="1">
      <c r="A513" s="400"/>
      <c r="B513" s="96" t="s">
        <v>650</v>
      </c>
      <c r="C513" s="3" t="s">
        <v>283</v>
      </c>
      <c r="D513" s="3" t="s">
        <v>284</v>
      </c>
      <c r="E513" s="2" t="s">
        <v>1</v>
      </c>
      <c r="F513" s="5">
        <v>2752.84</v>
      </c>
      <c r="G513" s="6">
        <v>2673.93</v>
      </c>
      <c r="H513" s="35" t="s">
        <v>85</v>
      </c>
      <c r="I513" s="129" t="s">
        <v>908</v>
      </c>
      <c r="J513" s="41"/>
    </row>
    <row r="514" spans="1:10" s="18" customFormat="1" ht="183" customHeight="1" outlineLevel="1">
      <c r="A514" s="400"/>
      <c r="B514" s="96" t="s">
        <v>644</v>
      </c>
      <c r="C514" s="3" t="s">
        <v>285</v>
      </c>
      <c r="D514" s="3" t="s">
        <v>286</v>
      </c>
      <c r="E514" s="2" t="s">
        <v>287</v>
      </c>
      <c r="F514" s="5">
        <v>1861</v>
      </c>
      <c r="G514" s="6" t="s">
        <v>85</v>
      </c>
      <c r="H514" s="208" t="s">
        <v>85</v>
      </c>
      <c r="I514" s="129" t="s">
        <v>909</v>
      </c>
      <c r="J514" s="41"/>
    </row>
    <row r="515" spans="1:10" s="18" customFormat="1" ht="47.25" outlineLevel="1">
      <c r="A515" s="400"/>
      <c r="B515" s="96" t="s">
        <v>651</v>
      </c>
      <c r="C515" s="3" t="s">
        <v>1087</v>
      </c>
      <c r="D515" s="3" t="s">
        <v>1086</v>
      </c>
      <c r="E515" s="2" t="s">
        <v>288</v>
      </c>
      <c r="F515" s="5">
        <v>11.84</v>
      </c>
      <c r="G515" s="6" t="s">
        <v>85</v>
      </c>
      <c r="H515" s="35" t="s">
        <v>85</v>
      </c>
      <c r="I515" s="129" t="s">
        <v>907</v>
      </c>
      <c r="J515" s="41"/>
    </row>
    <row r="516" spans="1:10" s="18" customFormat="1" ht="47.25" outlineLevel="1">
      <c r="A516" s="400"/>
      <c r="B516" s="96" t="s">
        <v>652</v>
      </c>
      <c r="C516" s="3" t="s">
        <v>289</v>
      </c>
      <c r="D516" s="3" t="s">
        <v>290</v>
      </c>
      <c r="E516" s="2" t="s">
        <v>1</v>
      </c>
      <c r="F516" s="5">
        <v>100.75</v>
      </c>
      <c r="G516" s="6">
        <v>56.96</v>
      </c>
      <c r="H516" s="35" t="s">
        <v>85</v>
      </c>
      <c r="I516" s="129" t="s">
        <v>907</v>
      </c>
      <c r="J516" s="41"/>
    </row>
    <row r="517" spans="1:10" s="18" customFormat="1" ht="43.5" customHeight="1" outlineLevel="1">
      <c r="A517" s="400"/>
      <c r="B517" s="96" t="s">
        <v>653</v>
      </c>
      <c r="C517" s="3" t="s">
        <v>291</v>
      </c>
      <c r="D517" s="3" t="s">
        <v>1146</v>
      </c>
      <c r="E517" s="2" t="s">
        <v>1</v>
      </c>
      <c r="F517" s="5">
        <v>2.38</v>
      </c>
      <c r="G517" s="6">
        <v>0.17</v>
      </c>
      <c r="H517" s="35" t="s">
        <v>85</v>
      </c>
      <c r="I517" s="129" t="s">
        <v>907</v>
      </c>
      <c r="J517" s="41"/>
    </row>
    <row r="518" spans="1:10" s="18" customFormat="1" ht="68.25" customHeight="1" outlineLevel="1">
      <c r="A518" s="400"/>
      <c r="B518" s="96" t="s">
        <v>654</v>
      </c>
      <c r="C518" s="3" t="s">
        <v>1137</v>
      </c>
      <c r="D518" s="3"/>
      <c r="E518" s="2" t="s">
        <v>1</v>
      </c>
      <c r="F518" s="5">
        <v>48</v>
      </c>
      <c r="G518" s="6" t="s">
        <v>85</v>
      </c>
      <c r="H518" s="35" t="s">
        <v>85</v>
      </c>
      <c r="I518" s="129" t="s">
        <v>907</v>
      </c>
      <c r="J518" s="41"/>
    </row>
    <row r="519" spans="1:10" s="18" customFormat="1" ht="25.5" customHeight="1" outlineLevel="1">
      <c r="A519" s="400"/>
      <c r="B519" s="665" t="s">
        <v>292</v>
      </c>
      <c r="C519" s="666"/>
      <c r="D519" s="666"/>
      <c r="E519" s="667"/>
      <c r="F519" s="667"/>
      <c r="G519" s="667"/>
      <c r="H519" s="204"/>
      <c r="I519" s="252"/>
      <c r="J519" s="41"/>
    </row>
    <row r="520" spans="1:10" s="18" customFormat="1" ht="47.25" outlineLevel="1">
      <c r="A520" s="400"/>
      <c r="B520" s="96" t="s">
        <v>655</v>
      </c>
      <c r="C520" s="3" t="s">
        <v>293</v>
      </c>
      <c r="D520" s="3" t="s">
        <v>294</v>
      </c>
      <c r="E520" s="2" t="s">
        <v>295</v>
      </c>
      <c r="F520" s="5">
        <v>152.11000000000001</v>
      </c>
      <c r="G520" s="6" t="s">
        <v>85</v>
      </c>
      <c r="H520" s="35" t="s">
        <v>85</v>
      </c>
      <c r="I520" s="129" t="s">
        <v>907</v>
      </c>
      <c r="J520" s="41"/>
    </row>
    <row r="521" spans="1:10" s="18" customFormat="1" ht="63" outlineLevel="1">
      <c r="A521" s="400"/>
      <c r="B521" s="96" t="s">
        <v>656</v>
      </c>
      <c r="C521" s="3" t="s">
        <v>296</v>
      </c>
      <c r="D521" s="3" t="s">
        <v>888</v>
      </c>
      <c r="E521" s="2" t="s">
        <v>671</v>
      </c>
      <c r="F521" s="5">
        <v>289.33999999999997</v>
      </c>
      <c r="G521" s="6" t="s">
        <v>85</v>
      </c>
      <c r="H521" s="35" t="s">
        <v>85</v>
      </c>
      <c r="I521" s="129" t="s">
        <v>907</v>
      </c>
      <c r="J521" s="41"/>
    </row>
    <row r="522" spans="1:10" s="18" customFormat="1" ht="25.5" customHeight="1" outlineLevel="1">
      <c r="A522" s="400"/>
      <c r="B522" s="665" t="s">
        <v>206</v>
      </c>
      <c r="C522" s="666"/>
      <c r="D522" s="666"/>
      <c r="E522" s="667"/>
      <c r="F522" s="667"/>
      <c r="G522" s="667"/>
      <c r="H522" s="204"/>
      <c r="I522" s="252"/>
      <c r="J522" s="41"/>
    </row>
    <row r="523" spans="1:10" s="18" customFormat="1" ht="47.25" outlineLevel="1">
      <c r="A523" s="400"/>
      <c r="B523" s="96" t="s">
        <v>657</v>
      </c>
      <c r="C523" s="3" t="s">
        <v>1033</v>
      </c>
      <c r="D523" s="3" t="s">
        <v>1035</v>
      </c>
      <c r="E523" s="2" t="s">
        <v>1</v>
      </c>
      <c r="F523" s="5">
        <v>862.3</v>
      </c>
      <c r="G523" s="6" t="s">
        <v>85</v>
      </c>
      <c r="H523" s="35" t="s">
        <v>85</v>
      </c>
      <c r="I523" s="131" t="s">
        <v>1088</v>
      </c>
      <c r="J523" s="41"/>
    </row>
    <row r="524" spans="1:10" s="18" customFormat="1" ht="47.25" outlineLevel="1">
      <c r="A524" s="400"/>
      <c r="B524" s="96" t="s">
        <v>658</v>
      </c>
      <c r="C524" s="3" t="s">
        <v>1034</v>
      </c>
      <c r="D524" s="3" t="s">
        <v>1037</v>
      </c>
      <c r="E524" s="2" t="s">
        <v>1</v>
      </c>
      <c r="F524" s="5">
        <v>2934.84</v>
      </c>
      <c r="G524" s="6" t="s">
        <v>85</v>
      </c>
      <c r="H524" s="35" t="s">
        <v>85</v>
      </c>
      <c r="I524" s="131" t="s">
        <v>1088</v>
      </c>
      <c r="J524" s="41"/>
    </row>
    <row r="525" spans="1:10" s="18" customFormat="1" ht="47.25" outlineLevel="1">
      <c r="A525" s="400"/>
      <c r="B525" s="96" t="s">
        <v>659</v>
      </c>
      <c r="C525" s="3" t="s">
        <v>1032</v>
      </c>
      <c r="D525" s="3" t="s">
        <v>1036</v>
      </c>
      <c r="E525" s="2" t="s">
        <v>1</v>
      </c>
      <c r="F525" s="5">
        <v>434.51</v>
      </c>
      <c r="G525" s="6" t="s">
        <v>85</v>
      </c>
      <c r="H525" s="35" t="s">
        <v>85</v>
      </c>
      <c r="I525" s="131" t="s">
        <v>1088</v>
      </c>
      <c r="J525" s="41"/>
    </row>
    <row r="526" spans="1:10" s="18" customFormat="1" ht="55.15" customHeight="1" outlineLevel="1">
      <c r="B526" s="96" t="s">
        <v>660</v>
      </c>
      <c r="C526" s="3" t="s">
        <v>297</v>
      </c>
      <c r="D526" s="3" t="s">
        <v>298</v>
      </c>
      <c r="E526" s="2" t="s">
        <v>111</v>
      </c>
      <c r="F526" s="5">
        <v>725.97</v>
      </c>
      <c r="G526" s="6">
        <v>641.91</v>
      </c>
      <c r="H526" s="35" t="s">
        <v>85</v>
      </c>
      <c r="I526" s="129" t="s">
        <v>1017</v>
      </c>
      <c r="J526" s="41"/>
    </row>
    <row r="527" spans="1:10" s="18" customFormat="1" ht="40.5" customHeight="1" outlineLevel="1">
      <c r="B527" s="96" t="s">
        <v>661</v>
      </c>
      <c r="C527" s="3" t="s">
        <v>299</v>
      </c>
      <c r="D527" s="3" t="s">
        <v>300</v>
      </c>
      <c r="E527" s="2" t="s">
        <v>111</v>
      </c>
      <c r="F527" s="5">
        <v>3820.61</v>
      </c>
      <c r="G527" s="6">
        <v>2638.89</v>
      </c>
      <c r="H527" s="35" t="s">
        <v>85</v>
      </c>
      <c r="I527" s="129" t="s">
        <v>1017</v>
      </c>
      <c r="J527" s="41"/>
    </row>
    <row r="528" spans="1:10" s="18" customFormat="1" ht="37.9" customHeight="1" outlineLevel="1">
      <c r="B528" s="96" t="s">
        <v>662</v>
      </c>
      <c r="C528" s="3" t="s">
        <v>301</v>
      </c>
      <c r="D528" s="3" t="s">
        <v>302</v>
      </c>
      <c r="E528" s="2" t="s">
        <v>111</v>
      </c>
      <c r="F528" s="5">
        <v>112</v>
      </c>
      <c r="G528" s="6" t="s">
        <v>85</v>
      </c>
      <c r="H528" s="35" t="s">
        <v>85</v>
      </c>
      <c r="I528" s="129" t="s">
        <v>1017</v>
      </c>
      <c r="J528" s="41"/>
    </row>
    <row r="529" spans="1:10" s="18" customFormat="1" ht="37.9" customHeight="1" outlineLevel="1">
      <c r="B529" s="96" t="s">
        <v>663</v>
      </c>
      <c r="C529" s="3" t="s">
        <v>303</v>
      </c>
      <c r="D529" s="3" t="s">
        <v>304</v>
      </c>
      <c r="E529" s="2" t="s">
        <v>111</v>
      </c>
      <c r="F529" s="5">
        <v>239.27</v>
      </c>
      <c r="G529" s="6" t="s">
        <v>85</v>
      </c>
      <c r="H529" s="35" t="s">
        <v>85</v>
      </c>
      <c r="I529" s="129" t="s">
        <v>1017</v>
      </c>
      <c r="J529" s="41"/>
    </row>
    <row r="530" spans="1:10" s="18" customFormat="1" ht="37.9" customHeight="1" outlineLevel="1">
      <c r="B530" s="96" t="s">
        <v>664</v>
      </c>
      <c r="C530" s="3" t="s">
        <v>303</v>
      </c>
      <c r="D530" s="3" t="s">
        <v>305</v>
      </c>
      <c r="E530" s="2" t="s">
        <v>1</v>
      </c>
      <c r="F530" s="5">
        <v>74.260000000000005</v>
      </c>
      <c r="G530" s="6" t="s">
        <v>85</v>
      </c>
      <c r="H530" s="35" t="s">
        <v>85</v>
      </c>
      <c r="I530" s="129" t="s">
        <v>1017</v>
      </c>
      <c r="J530" s="41"/>
    </row>
    <row r="531" spans="1:10" s="18" customFormat="1" ht="37.9" customHeight="1" outlineLevel="1">
      <c r="B531" s="96" t="s">
        <v>802</v>
      </c>
      <c r="C531" s="21" t="s">
        <v>678</v>
      </c>
      <c r="D531" s="21" t="s">
        <v>803</v>
      </c>
      <c r="E531" s="22" t="s">
        <v>111</v>
      </c>
      <c r="F531" s="33">
        <v>860</v>
      </c>
      <c r="G531" s="122"/>
      <c r="H531" s="212">
        <v>79</v>
      </c>
      <c r="I531" s="129" t="s">
        <v>1017</v>
      </c>
      <c r="J531" s="41"/>
    </row>
    <row r="532" spans="1:10" s="18" customFormat="1" ht="47.25" outlineLevel="1">
      <c r="B532" s="96" t="s">
        <v>937</v>
      </c>
      <c r="C532" s="21" t="s">
        <v>950</v>
      </c>
      <c r="D532" s="21" t="s">
        <v>966</v>
      </c>
      <c r="E532" s="22" t="s">
        <v>951</v>
      </c>
      <c r="F532" s="33">
        <v>1.25</v>
      </c>
      <c r="G532" s="122"/>
      <c r="H532" s="212"/>
      <c r="I532" s="129" t="s">
        <v>907</v>
      </c>
      <c r="J532" s="41"/>
    </row>
    <row r="533" spans="1:10" s="18" customFormat="1" ht="25.5" customHeight="1" outlineLevel="1">
      <c r="A533" s="400"/>
      <c r="B533" s="665" t="s">
        <v>307</v>
      </c>
      <c r="C533" s="666"/>
      <c r="D533" s="666"/>
      <c r="E533" s="667"/>
      <c r="F533" s="667"/>
      <c r="G533" s="667"/>
      <c r="H533" s="204"/>
      <c r="I533" s="252"/>
      <c r="J533" s="41"/>
    </row>
    <row r="534" spans="1:10" s="18" customFormat="1" ht="47.25" outlineLevel="1">
      <c r="A534" s="400"/>
      <c r="B534" s="96" t="s">
        <v>1288</v>
      </c>
      <c r="C534" s="3" t="s">
        <v>308</v>
      </c>
      <c r="D534" s="3" t="s">
        <v>309</v>
      </c>
      <c r="E534" s="2" t="s">
        <v>310</v>
      </c>
      <c r="F534" s="33">
        <v>702.96</v>
      </c>
      <c r="G534" s="6">
        <v>56.96</v>
      </c>
      <c r="H534" s="35" t="s">
        <v>85</v>
      </c>
      <c r="I534" s="129" t="s">
        <v>1297</v>
      </c>
      <c r="J534" s="41"/>
    </row>
    <row r="535" spans="1:10" s="18" customFormat="1" ht="47.25" outlineLevel="1">
      <c r="A535" s="400"/>
      <c r="B535" s="96" t="s">
        <v>1289</v>
      </c>
      <c r="C535" s="3" t="s">
        <v>311</v>
      </c>
      <c r="D535" s="3" t="s">
        <v>312</v>
      </c>
      <c r="E535" s="2" t="s">
        <v>313</v>
      </c>
      <c r="F535" s="5">
        <v>212</v>
      </c>
      <c r="G535" s="6" t="s">
        <v>85</v>
      </c>
      <c r="H535" s="35" t="s">
        <v>85</v>
      </c>
      <c r="I535" s="129" t="s">
        <v>1298</v>
      </c>
      <c r="J535" s="41"/>
    </row>
    <row r="536" spans="1:10" s="18" customFormat="1" ht="47.25" outlineLevel="1">
      <c r="A536" s="400"/>
      <c r="B536" s="96" t="s">
        <v>1290</v>
      </c>
      <c r="C536" s="3" t="s">
        <v>314</v>
      </c>
      <c r="D536" s="3" t="s">
        <v>315</v>
      </c>
      <c r="E536" s="2" t="s">
        <v>313</v>
      </c>
      <c r="F536" s="5">
        <v>501.99</v>
      </c>
      <c r="G536" s="6">
        <v>56.96</v>
      </c>
      <c r="H536" s="35" t="s">
        <v>85</v>
      </c>
      <c r="I536" s="139"/>
      <c r="J536" s="41"/>
    </row>
    <row r="537" spans="1:10" s="18" customFormat="1" ht="36.75" customHeight="1" outlineLevel="1">
      <c r="A537" s="400"/>
      <c r="B537" s="96" t="s">
        <v>1291</v>
      </c>
      <c r="C537" s="3" t="s">
        <v>316</v>
      </c>
      <c r="D537" s="3" t="s">
        <v>107</v>
      </c>
      <c r="E537" s="2" t="s">
        <v>313</v>
      </c>
      <c r="F537" s="5">
        <v>222.51</v>
      </c>
      <c r="G537" s="6" t="s">
        <v>85</v>
      </c>
      <c r="H537" s="35" t="s">
        <v>85</v>
      </c>
      <c r="I537" s="139"/>
      <c r="J537" s="41"/>
    </row>
    <row r="538" spans="1:10" s="18" customFormat="1" ht="173.25" outlineLevel="1">
      <c r="A538" s="400"/>
      <c r="B538" s="96" t="s">
        <v>1292</v>
      </c>
      <c r="C538" s="3" t="s">
        <v>317</v>
      </c>
      <c r="D538" s="3" t="s">
        <v>324</v>
      </c>
      <c r="E538" s="2" t="s">
        <v>310</v>
      </c>
      <c r="F538" s="5">
        <v>434.15</v>
      </c>
      <c r="G538" s="6" t="s">
        <v>85</v>
      </c>
      <c r="H538" s="35" t="s">
        <v>85</v>
      </c>
      <c r="I538" s="139"/>
      <c r="J538" s="41"/>
    </row>
    <row r="539" spans="1:10" s="18" customFormat="1" ht="60" customHeight="1" outlineLevel="1">
      <c r="A539" s="400"/>
      <c r="B539" s="96" t="s">
        <v>1293</v>
      </c>
      <c r="C539" s="3" t="s">
        <v>318</v>
      </c>
      <c r="D539" s="3" t="s">
        <v>319</v>
      </c>
      <c r="E539" s="2" t="s">
        <v>313</v>
      </c>
      <c r="F539" s="5">
        <v>3970</v>
      </c>
      <c r="G539" s="6" t="s">
        <v>85</v>
      </c>
      <c r="H539" s="35" t="s">
        <v>85</v>
      </c>
      <c r="I539" s="265"/>
      <c r="J539" s="41"/>
    </row>
    <row r="540" spans="1:10" s="18" customFormat="1" ht="63" outlineLevel="1">
      <c r="A540" s="400"/>
      <c r="B540" s="96" t="s">
        <v>1294</v>
      </c>
      <c r="C540" s="3" t="s">
        <v>320</v>
      </c>
      <c r="D540" s="3" t="s">
        <v>321</v>
      </c>
      <c r="E540" s="2" t="s">
        <v>313</v>
      </c>
      <c r="F540" s="5">
        <v>4747</v>
      </c>
      <c r="G540" s="6" t="s">
        <v>85</v>
      </c>
      <c r="H540" s="35" t="s">
        <v>85</v>
      </c>
      <c r="I540" s="265"/>
      <c r="J540" s="41"/>
    </row>
    <row r="541" spans="1:10" s="18" customFormat="1" ht="39" customHeight="1" outlineLevel="1">
      <c r="A541" s="400"/>
      <c r="B541" s="96" t="s">
        <v>1295</v>
      </c>
      <c r="C541" s="3" t="s">
        <v>322</v>
      </c>
      <c r="D541" s="3" t="s">
        <v>1296</v>
      </c>
      <c r="E541" s="2" t="s">
        <v>313</v>
      </c>
      <c r="F541" s="33">
        <v>248.96</v>
      </c>
      <c r="G541" s="122">
        <v>56.96</v>
      </c>
      <c r="H541" s="35" t="s">
        <v>85</v>
      </c>
      <c r="I541" s="265"/>
      <c r="J541" s="41"/>
    </row>
    <row r="542" spans="1:10" s="18" customFormat="1">
      <c r="B542" s="119"/>
      <c r="C542" s="30"/>
      <c r="D542" s="30"/>
      <c r="E542" s="120"/>
      <c r="F542" s="123"/>
      <c r="G542" s="121"/>
      <c r="H542" s="209"/>
      <c r="I542" s="30"/>
      <c r="J542" s="41"/>
    </row>
    <row r="543" spans="1:10" s="18" customFormat="1">
      <c r="B543" s="119"/>
      <c r="C543" s="30"/>
      <c r="D543" s="30"/>
      <c r="E543" s="120"/>
      <c r="F543" s="123"/>
      <c r="G543" s="121"/>
      <c r="H543" s="209"/>
      <c r="I543" s="30"/>
      <c r="J543" s="41"/>
    </row>
    <row r="544" spans="1:10">
      <c r="C544" s="90" t="s">
        <v>153</v>
      </c>
    </row>
    <row r="545" spans="2:9" ht="25.5" customHeight="1">
      <c r="B545" s="91">
        <v>1</v>
      </c>
      <c r="C545" s="664" t="s">
        <v>1187</v>
      </c>
      <c r="D545" s="664"/>
      <c r="E545" s="664"/>
      <c r="F545" s="664"/>
      <c r="G545" s="664"/>
      <c r="H545" s="664"/>
      <c r="I545" s="664"/>
    </row>
    <row r="546" spans="2:9" ht="25.5" customHeight="1">
      <c r="B546" s="91">
        <v>2</v>
      </c>
      <c r="C546" s="664" t="s">
        <v>1382</v>
      </c>
      <c r="D546" s="664"/>
      <c r="E546" s="664"/>
      <c r="F546" s="664"/>
      <c r="G546" s="664"/>
      <c r="H546" s="664"/>
      <c r="I546" s="664"/>
    </row>
    <row r="547" spans="2:9" ht="25.5" customHeight="1">
      <c r="B547" s="91">
        <v>3</v>
      </c>
      <c r="C547" s="18" t="s">
        <v>1188</v>
      </c>
      <c r="E547" s="18"/>
      <c r="F547" s="89"/>
      <c r="G547" s="18"/>
      <c r="H547" s="41"/>
      <c r="I547" s="18"/>
    </row>
    <row r="548" spans="2:9" ht="25.5" customHeight="1">
      <c r="B548" s="91">
        <v>4</v>
      </c>
      <c r="C548" s="18" t="s">
        <v>1189</v>
      </c>
      <c r="E548" s="18"/>
      <c r="F548" s="89"/>
      <c r="G548" s="18"/>
      <c r="H548" s="41"/>
      <c r="I548" s="18"/>
    </row>
    <row r="549" spans="2:9" ht="25.5" customHeight="1">
      <c r="B549" s="19">
        <v>5</v>
      </c>
      <c r="C549" s="18" t="s">
        <v>1190</v>
      </c>
      <c r="E549" s="18"/>
      <c r="F549" s="89"/>
      <c r="G549" s="18"/>
      <c r="H549" s="41"/>
      <c r="I549" s="18"/>
    </row>
    <row r="550" spans="2:9" ht="25.5" customHeight="1">
      <c r="B550" s="91">
        <v>6</v>
      </c>
      <c r="C550" s="18" t="s">
        <v>1194</v>
      </c>
    </row>
    <row r="555" spans="2:9">
      <c r="C555" s="30"/>
      <c r="D555" s="32"/>
    </row>
    <row r="557" spans="2:9">
      <c r="C557" s="17" t="s">
        <v>665</v>
      </c>
    </row>
  </sheetData>
  <autoFilter ref="A7:I76"/>
  <mergeCells count="82">
    <mergeCell ref="G1:H1"/>
    <mergeCell ref="B1:F1"/>
    <mergeCell ref="H70:I70"/>
    <mergeCell ref="B318:D318"/>
    <mergeCell ref="E318:G318"/>
    <mergeCell ref="H318:I318"/>
    <mergeCell ref="B217:D217"/>
    <mergeCell ref="E217:G217"/>
    <mergeCell ref="H217:I217"/>
    <mergeCell ref="B266:D266"/>
    <mergeCell ref="E266:G266"/>
    <mergeCell ref="H266:I266"/>
    <mergeCell ref="B218:D218"/>
    <mergeCell ref="E218:G218"/>
    <mergeCell ref="H218:I218"/>
    <mergeCell ref="B70:D70"/>
    <mergeCell ref="E70:G70"/>
    <mergeCell ref="H69:I69"/>
    <mergeCell ref="B21:D21"/>
    <mergeCell ref="B27:I27"/>
    <mergeCell ref="E9:I9"/>
    <mergeCell ref="E16:I16"/>
    <mergeCell ref="B20:D20"/>
    <mergeCell ref="E21:I21"/>
    <mergeCell ref="B26:D26"/>
    <mergeCell ref="B69:D69"/>
    <mergeCell ref="E69:G69"/>
    <mergeCell ref="B504:B506"/>
    <mergeCell ref="B265:I265"/>
    <mergeCell ref="E461:G461"/>
    <mergeCell ref="F401:H401"/>
    <mergeCell ref="F402:H402"/>
    <mergeCell ref="F403:H403"/>
    <mergeCell ref="B420:I420"/>
    <mergeCell ref="B421:D421"/>
    <mergeCell ref="B422:D422"/>
    <mergeCell ref="B460:D460"/>
    <mergeCell ref="B461:D461"/>
    <mergeCell ref="B400:D400"/>
    <mergeCell ref="H341:I341"/>
    <mergeCell ref="B267:D267"/>
    <mergeCell ref="B297:D297"/>
    <mergeCell ref="E297:G297"/>
    <mergeCell ref="B496:D496"/>
    <mergeCell ref="F76:H76"/>
    <mergeCell ref="F72:H72"/>
    <mergeCell ref="B216:I216"/>
    <mergeCell ref="H297:I297"/>
    <mergeCell ref="B341:D341"/>
    <mergeCell ref="E341:G341"/>
    <mergeCell ref="K252:K254"/>
    <mergeCell ref="J268:J269"/>
    <mergeCell ref="C545:I545"/>
    <mergeCell ref="C546:I546"/>
    <mergeCell ref="B16:D16"/>
    <mergeCell ref="B533:D533"/>
    <mergeCell ref="E533:G533"/>
    <mergeCell ref="B511:D511"/>
    <mergeCell ref="E511:G511"/>
    <mergeCell ref="B519:D519"/>
    <mergeCell ref="E519:G519"/>
    <mergeCell ref="B522:D522"/>
    <mergeCell ref="E522:G522"/>
    <mergeCell ref="B474:D474"/>
    <mergeCell ref="B489:D489"/>
    <mergeCell ref="B490:B492"/>
    <mergeCell ref="J447:J452"/>
    <mergeCell ref="B3:I3"/>
    <mergeCell ref="C40:D40"/>
    <mergeCell ref="D41:D48"/>
    <mergeCell ref="C49:D49"/>
    <mergeCell ref="D50:D57"/>
    <mergeCell ref="B25:I25"/>
    <mergeCell ref="B9:D9"/>
    <mergeCell ref="D11:D13"/>
    <mergeCell ref="C58:D58"/>
    <mergeCell ref="D59:D66"/>
    <mergeCell ref="B68:I68"/>
    <mergeCell ref="F75:H75"/>
    <mergeCell ref="E400:G400"/>
    <mergeCell ref="H400:I400"/>
    <mergeCell ref="B8:D8"/>
  </mergeCells>
  <printOptions horizontalCentered="1"/>
  <pageMargins left="0.23622047244094491" right="0.23622047244094491" top="0.74803149606299213" bottom="0.74803149606299213" header="0.31496062992125984" footer="0.31496062992125984"/>
  <pageSetup paperSize="9" scale="38" fitToHeight="2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000"/>
  </sheetPr>
  <dimension ref="A1:Z325"/>
  <sheetViews>
    <sheetView topLeftCell="A5" zoomScale="70" zoomScaleNormal="70" workbookViewId="0">
      <pane xSplit="4" ySplit="4" topLeftCell="E9" activePane="bottomRight" state="frozen"/>
      <selection activeCell="A5" sqref="A5"/>
      <selection pane="topRight" activeCell="E5" sqref="E5"/>
      <selection pane="bottomLeft" activeCell="A9" sqref="A9"/>
      <selection pane="bottomRight" activeCell="C152" sqref="C152"/>
    </sheetView>
  </sheetViews>
  <sheetFormatPr defaultColWidth="9.140625" defaultRowHeight="15.75" outlineLevelCol="1"/>
  <cols>
    <col min="1" max="1" width="9.140625" style="40" customWidth="1" outlineLevel="1"/>
    <col min="2" max="2" width="9.7109375" style="17" customWidth="1"/>
    <col min="3" max="3" width="45.7109375" style="17" customWidth="1"/>
    <col min="4" max="4" width="84.85546875" style="18" customWidth="1"/>
    <col min="5" max="5" width="12.7109375" style="19" customWidth="1"/>
    <col min="6" max="6" width="20.7109375" style="444" customWidth="1"/>
    <col min="7" max="7" width="18.7109375" style="19" customWidth="1"/>
    <col min="8" max="8" width="20.7109375" style="444" customWidth="1"/>
    <col min="9" max="9" width="18.7109375" style="19" customWidth="1"/>
    <col min="10" max="10" width="20.7109375" style="444" customWidth="1"/>
    <col min="11" max="11" width="18.7109375" style="19" customWidth="1"/>
    <col min="12" max="12" width="20.7109375" style="444" customWidth="1"/>
    <col min="13" max="13" width="18.7109375" style="19" customWidth="1"/>
    <col min="14" max="14" width="20.7109375" style="444" customWidth="1"/>
    <col min="15" max="15" width="18.7109375" style="19" customWidth="1"/>
    <col min="16" max="16" width="20.7109375" style="444" customWidth="1"/>
    <col min="17" max="17" width="18.7109375" style="19" customWidth="1"/>
    <col min="18" max="18" width="20.7109375" style="444" customWidth="1"/>
    <col min="19" max="19" width="18.7109375" style="19" customWidth="1"/>
    <col min="20" max="20" width="37.5703125" style="19" customWidth="1"/>
    <col min="21" max="21" width="35.7109375" style="40" customWidth="1"/>
    <col min="22" max="22" width="30.42578125" style="1" customWidth="1"/>
    <col min="23" max="23" width="14.140625" style="1" customWidth="1"/>
    <col min="24" max="25" width="9.140625" style="1"/>
    <col min="26" max="26" width="12.140625" style="1" customWidth="1"/>
    <col min="27" max="16384" width="9.140625" style="1"/>
  </cols>
  <sheetData>
    <row r="1" spans="1:23" ht="42.6" customHeight="1">
      <c r="B1" s="694" t="s">
        <v>1395</v>
      </c>
      <c r="C1" s="694"/>
      <c r="D1" s="694"/>
      <c r="E1" s="694"/>
      <c r="F1" s="443"/>
      <c r="G1" s="442"/>
      <c r="H1" s="443"/>
      <c r="I1" s="442"/>
      <c r="J1" s="443"/>
      <c r="K1" s="442"/>
      <c r="L1" s="443"/>
      <c r="M1" s="442"/>
      <c r="N1" s="443"/>
      <c r="O1" s="442"/>
      <c r="P1" s="443"/>
      <c r="Q1" s="442"/>
      <c r="R1" s="443"/>
      <c r="S1" s="442"/>
      <c r="T1" s="382"/>
      <c r="U1" s="383"/>
      <c r="V1" s="384"/>
    </row>
    <row r="2" spans="1:23" s="18" customFormat="1">
      <c r="A2" s="41"/>
      <c r="B2" s="17"/>
      <c r="C2" s="17"/>
      <c r="E2" s="19"/>
      <c r="F2" s="444"/>
      <c r="G2" s="19"/>
      <c r="H2" s="444"/>
      <c r="I2" s="19"/>
      <c r="J2" s="444"/>
      <c r="K2" s="19"/>
      <c r="L2" s="444"/>
      <c r="M2" s="19"/>
      <c r="N2" s="444"/>
      <c r="O2" s="19"/>
      <c r="P2" s="444"/>
      <c r="Q2" s="19"/>
      <c r="R2" s="444"/>
      <c r="S2" s="19"/>
      <c r="T2" s="20" t="s">
        <v>1754</v>
      </c>
      <c r="U2" s="41"/>
    </row>
    <row r="3" spans="1:23" ht="23.25" customHeight="1">
      <c r="B3" s="641" t="s">
        <v>1602</v>
      </c>
      <c r="C3" s="641"/>
      <c r="D3" s="641"/>
      <c r="E3" s="641"/>
      <c r="F3" s="641"/>
      <c r="G3" s="641"/>
      <c r="H3" s="641"/>
      <c r="I3" s="641"/>
      <c r="J3" s="641"/>
      <c r="K3" s="641"/>
      <c r="L3" s="641"/>
      <c r="M3" s="641"/>
      <c r="N3" s="641"/>
      <c r="O3" s="641"/>
      <c r="P3" s="641"/>
      <c r="Q3" s="641"/>
      <c r="R3" s="641"/>
      <c r="S3" s="641"/>
      <c r="T3" s="641"/>
      <c r="U3" s="453"/>
    </row>
    <row r="4" spans="1:23" ht="23.25" customHeight="1">
      <c r="B4" s="379"/>
      <c r="C4" s="379"/>
      <c r="D4" s="379"/>
      <c r="E4" s="379"/>
      <c r="F4" s="445"/>
      <c r="G4" s="379"/>
      <c r="H4" s="445"/>
      <c r="I4" s="379"/>
      <c r="J4" s="445"/>
      <c r="K4" s="379"/>
      <c r="L4" s="445"/>
      <c r="M4" s="379"/>
      <c r="N4" s="445"/>
      <c r="O4" s="379"/>
      <c r="P4" s="445"/>
      <c r="Q4" s="379"/>
      <c r="R4" s="445"/>
      <c r="S4" s="379"/>
      <c r="T4" s="379"/>
      <c r="U4" s="453"/>
    </row>
    <row r="5" spans="1:23" ht="51" customHeight="1">
      <c r="B5" s="92"/>
      <c r="C5" s="92"/>
      <c r="D5" s="92"/>
      <c r="E5" s="92"/>
      <c r="F5" s="701" t="s">
        <v>1773</v>
      </c>
      <c r="G5" s="701"/>
      <c r="H5" s="702" t="s">
        <v>2317</v>
      </c>
      <c r="I5" s="702"/>
      <c r="J5" s="701" t="s">
        <v>1774</v>
      </c>
      <c r="K5" s="701"/>
      <c r="L5" s="701" t="s">
        <v>1776</v>
      </c>
      <c r="M5" s="701"/>
      <c r="N5" s="701" t="s">
        <v>1775</v>
      </c>
      <c r="O5" s="701"/>
      <c r="P5" s="701" t="s">
        <v>1777</v>
      </c>
      <c r="Q5" s="701"/>
      <c r="R5" s="701" t="s">
        <v>1778</v>
      </c>
      <c r="S5" s="701"/>
      <c r="T5" s="92"/>
      <c r="U5" s="453"/>
    </row>
    <row r="6" spans="1:23" ht="90" customHeight="1">
      <c r="B6" s="223" t="s">
        <v>88</v>
      </c>
      <c r="C6" s="223" t="s">
        <v>84</v>
      </c>
      <c r="D6" s="223" t="s">
        <v>6</v>
      </c>
      <c r="E6" s="223" t="s">
        <v>0</v>
      </c>
      <c r="F6" s="297" t="s">
        <v>83</v>
      </c>
      <c r="G6" s="297" t="s">
        <v>323</v>
      </c>
      <c r="H6" s="297" t="s">
        <v>83</v>
      </c>
      <c r="I6" s="297" t="s">
        <v>323</v>
      </c>
      <c r="J6" s="297" t="s">
        <v>83</v>
      </c>
      <c r="K6" s="297" t="s">
        <v>323</v>
      </c>
      <c r="L6" s="297" t="s">
        <v>83</v>
      </c>
      <c r="M6" s="297" t="s">
        <v>323</v>
      </c>
      <c r="N6" s="297" t="s">
        <v>83</v>
      </c>
      <c r="O6" s="297" t="s">
        <v>323</v>
      </c>
      <c r="P6" s="297" t="s">
        <v>83</v>
      </c>
      <c r="Q6" s="297" t="s">
        <v>323</v>
      </c>
      <c r="R6" s="297" t="s">
        <v>83</v>
      </c>
      <c r="S6" s="297" t="s">
        <v>323</v>
      </c>
      <c r="T6" s="298" t="s">
        <v>77</v>
      </c>
      <c r="U6" s="453"/>
    </row>
    <row r="7" spans="1:23" ht="33.75" customHeight="1">
      <c r="B7" s="485"/>
      <c r="C7" s="485"/>
      <c r="D7" s="485" t="s">
        <v>1772</v>
      </c>
      <c r="E7" s="485"/>
      <c r="F7" s="695">
        <v>1</v>
      </c>
      <c r="G7" s="696"/>
      <c r="H7" s="695">
        <v>1.1000000000000001</v>
      </c>
      <c r="I7" s="696"/>
      <c r="J7" s="695">
        <v>1.3</v>
      </c>
      <c r="K7" s="696"/>
      <c r="L7" s="695">
        <v>1</v>
      </c>
      <c r="M7" s="696"/>
      <c r="N7" s="695">
        <v>1.1000000000000001</v>
      </c>
      <c r="O7" s="696"/>
      <c r="P7" s="695">
        <v>1.3</v>
      </c>
      <c r="Q7" s="696"/>
      <c r="R7" s="695">
        <v>1</v>
      </c>
      <c r="S7" s="696"/>
      <c r="T7" s="486"/>
      <c r="U7" s="453"/>
    </row>
    <row r="8" spans="1:23" s="481" customFormat="1">
      <c r="A8" s="39"/>
      <c r="B8" s="116">
        <v>1</v>
      </c>
      <c r="C8" s="116">
        <v>2</v>
      </c>
      <c r="D8" s="116">
        <v>3</v>
      </c>
      <c r="E8" s="116">
        <v>4</v>
      </c>
      <c r="F8" s="446">
        <v>5</v>
      </c>
      <c r="G8" s="116">
        <v>6</v>
      </c>
      <c r="H8" s="116">
        <v>7</v>
      </c>
      <c r="I8" s="116">
        <v>8</v>
      </c>
      <c r="J8" s="446">
        <v>9</v>
      </c>
      <c r="K8" s="116">
        <v>10</v>
      </c>
      <c r="L8" s="116">
        <v>11</v>
      </c>
      <c r="M8" s="116">
        <v>12</v>
      </c>
      <c r="N8" s="446">
        <v>13</v>
      </c>
      <c r="O8" s="116">
        <v>14</v>
      </c>
      <c r="P8" s="116">
        <v>15</v>
      </c>
      <c r="Q8" s="116">
        <v>16</v>
      </c>
      <c r="R8" s="446">
        <v>17</v>
      </c>
      <c r="S8" s="116">
        <v>18</v>
      </c>
      <c r="T8" s="116">
        <v>19</v>
      </c>
      <c r="U8" s="116">
        <v>20</v>
      </c>
      <c r="V8" s="446">
        <v>21</v>
      </c>
    </row>
    <row r="9" spans="1:23" s="18" customFormat="1" ht="26.25" hidden="1" customHeight="1">
      <c r="A9" s="41"/>
      <c r="B9" s="697" t="s">
        <v>1206</v>
      </c>
      <c r="C9" s="698"/>
      <c r="D9" s="698"/>
      <c r="E9" s="661"/>
      <c r="F9" s="661"/>
      <c r="G9" s="661"/>
      <c r="H9" s="483"/>
      <c r="I9" s="483"/>
      <c r="J9" s="483"/>
      <c r="K9" s="483"/>
      <c r="L9" s="483"/>
      <c r="M9" s="483"/>
      <c r="N9" s="483"/>
      <c r="O9" s="483"/>
      <c r="P9" s="483"/>
      <c r="Q9" s="483"/>
      <c r="R9" s="483"/>
      <c r="S9" s="483"/>
      <c r="T9" s="478"/>
      <c r="U9" s="454"/>
    </row>
    <row r="10" spans="1:23" s="18" customFormat="1" ht="141.75" hidden="1">
      <c r="A10" s="41" t="s">
        <v>325</v>
      </c>
      <c r="B10" s="93" t="s">
        <v>1254</v>
      </c>
      <c r="C10" s="54" t="s">
        <v>1301</v>
      </c>
      <c r="D10" s="54" t="s">
        <v>1300</v>
      </c>
      <c r="E10" s="55" t="s">
        <v>45</v>
      </c>
      <c r="F10" s="33">
        <v>840</v>
      </c>
      <c r="G10" s="122" t="s">
        <v>85</v>
      </c>
      <c r="H10" s="33" t="e">
        <f>VLOOKUP($A10,#REF!,5,0)</f>
        <v>#REF!</v>
      </c>
      <c r="I10" s="122" t="e">
        <f>VLOOKUP($A10,#REF!,6,0)</f>
        <v>#REF!</v>
      </c>
      <c r="J10" s="33" t="e">
        <f t="shared" ref="J10:J13" si="0">($H10/1.1)*1.3</f>
        <v>#REF!</v>
      </c>
      <c r="K10" s="122" t="e">
        <f t="shared" ref="K10:K13" si="1">($I10/1.1)*1.3</f>
        <v>#REF!</v>
      </c>
      <c r="L10" s="33" t="e">
        <f>$H10/1.1</f>
        <v>#REF!</v>
      </c>
      <c r="M10" s="122" t="e">
        <f>$I10/1.1</f>
        <v>#REF!</v>
      </c>
      <c r="N10" s="33" t="e">
        <f>H10</f>
        <v>#REF!</v>
      </c>
      <c r="O10" s="122" t="e">
        <f>I10</f>
        <v>#REF!</v>
      </c>
      <c r="P10" s="33" t="e">
        <f>($H10/1.1)*1.3</f>
        <v>#REF!</v>
      </c>
      <c r="Q10" s="122" t="e">
        <f>($I10/1.1)*1.3</f>
        <v>#REF!</v>
      </c>
      <c r="R10" s="33" t="e">
        <f>$H10/1.1</f>
        <v>#REF!</v>
      </c>
      <c r="S10" s="122" t="e">
        <f>$I10/1.1</f>
        <v>#REF!</v>
      </c>
      <c r="T10" s="125" t="s">
        <v>1299</v>
      </c>
      <c r="U10" s="454"/>
      <c r="V10" s="474" t="s">
        <v>1769</v>
      </c>
    </row>
    <row r="11" spans="1:23" s="18" customFormat="1" ht="150.75" hidden="1" customHeight="1">
      <c r="A11" s="41" t="s">
        <v>327</v>
      </c>
      <c r="B11" s="93" t="s">
        <v>1255</v>
      </c>
      <c r="C11" s="54" t="s">
        <v>1302</v>
      </c>
      <c r="D11" s="54" t="s">
        <v>1303</v>
      </c>
      <c r="E11" s="55" t="s">
        <v>45</v>
      </c>
      <c r="F11" s="33">
        <v>1680</v>
      </c>
      <c r="G11" s="122" t="s">
        <v>85</v>
      </c>
      <c r="H11" s="33" t="e">
        <f>VLOOKUP($A11,#REF!,5,0)</f>
        <v>#REF!</v>
      </c>
      <c r="I11" s="122" t="e">
        <f>VLOOKUP($A11,#REF!,6,0)</f>
        <v>#REF!</v>
      </c>
      <c r="J11" s="33" t="e">
        <f t="shared" si="0"/>
        <v>#REF!</v>
      </c>
      <c r="K11" s="122" t="e">
        <f t="shared" si="1"/>
        <v>#REF!</v>
      </c>
      <c r="L11" s="33" t="e">
        <f t="shared" ref="L11:L13" si="2">$H11/1.1</f>
        <v>#REF!</v>
      </c>
      <c r="M11" s="122" t="e">
        <f t="shared" ref="M11:M13" si="3">$I11/1.1</f>
        <v>#REF!</v>
      </c>
      <c r="N11" s="33" t="e">
        <f t="shared" ref="N11:N13" si="4">H11</f>
        <v>#REF!</v>
      </c>
      <c r="O11" s="122" t="e">
        <f t="shared" ref="O11:O13" si="5">I11</f>
        <v>#REF!</v>
      </c>
      <c r="P11" s="33" t="e">
        <f t="shared" ref="P11:P13" si="6">($H11/1.1)*1.3</f>
        <v>#REF!</v>
      </c>
      <c r="Q11" s="122" t="e">
        <f t="shared" ref="Q11:Q13" si="7">($I11/1.1)*1.3</f>
        <v>#REF!</v>
      </c>
      <c r="R11" s="33" t="e">
        <f t="shared" ref="R11:R50" si="8">$H11/1.1</f>
        <v>#REF!</v>
      </c>
      <c r="S11" s="122" t="e">
        <f t="shared" ref="S11:S50" si="9">$I11/1.1</f>
        <v>#REF!</v>
      </c>
      <c r="T11" s="125" t="s">
        <v>1299</v>
      </c>
      <c r="U11" s="454"/>
      <c r="V11" s="474" t="s">
        <v>1769</v>
      </c>
    </row>
    <row r="12" spans="1:23" s="18" customFormat="1" ht="147.75" hidden="1" customHeight="1">
      <c r="A12" s="41" t="s">
        <v>328</v>
      </c>
      <c r="B12" s="93" t="s">
        <v>1286</v>
      </c>
      <c r="C12" s="54" t="s">
        <v>1304</v>
      </c>
      <c r="D12" s="54" t="s">
        <v>1305</v>
      </c>
      <c r="E12" s="55" t="s">
        <v>45</v>
      </c>
      <c r="F12" s="33">
        <v>3520</v>
      </c>
      <c r="G12" s="122" t="s">
        <v>85</v>
      </c>
      <c r="H12" s="33" t="e">
        <f>VLOOKUP($A12,#REF!,5,0)</f>
        <v>#REF!</v>
      </c>
      <c r="I12" s="122" t="e">
        <f>VLOOKUP($A12,#REF!,6,0)</f>
        <v>#REF!</v>
      </c>
      <c r="J12" s="33" t="e">
        <f t="shared" si="0"/>
        <v>#REF!</v>
      </c>
      <c r="K12" s="122" t="e">
        <f t="shared" si="1"/>
        <v>#REF!</v>
      </c>
      <c r="L12" s="33" t="e">
        <f t="shared" si="2"/>
        <v>#REF!</v>
      </c>
      <c r="M12" s="122" t="e">
        <f t="shared" si="3"/>
        <v>#REF!</v>
      </c>
      <c r="N12" s="33" t="e">
        <f t="shared" si="4"/>
        <v>#REF!</v>
      </c>
      <c r="O12" s="122" t="e">
        <f t="shared" si="5"/>
        <v>#REF!</v>
      </c>
      <c r="P12" s="33" t="e">
        <f t="shared" si="6"/>
        <v>#REF!</v>
      </c>
      <c r="Q12" s="122" t="e">
        <f t="shared" si="7"/>
        <v>#REF!</v>
      </c>
      <c r="R12" s="33" t="e">
        <f t="shared" si="8"/>
        <v>#REF!</v>
      </c>
      <c r="S12" s="122" t="e">
        <f t="shared" si="9"/>
        <v>#REF!</v>
      </c>
      <c r="T12" s="125" t="s">
        <v>1299</v>
      </c>
      <c r="U12" s="454"/>
      <c r="V12" s="474" t="s">
        <v>1769</v>
      </c>
    </row>
    <row r="13" spans="1:23" s="18" customFormat="1" ht="147.75" hidden="1" customHeight="1">
      <c r="A13" s="41" t="s">
        <v>1862</v>
      </c>
      <c r="B13" s="93" t="s">
        <v>1287</v>
      </c>
      <c r="C13" s="54" t="s">
        <v>1306</v>
      </c>
      <c r="D13" s="54" t="s">
        <v>1307</v>
      </c>
      <c r="E13" s="55" t="s">
        <v>45</v>
      </c>
      <c r="F13" s="33">
        <v>5360</v>
      </c>
      <c r="G13" s="122" t="s">
        <v>85</v>
      </c>
      <c r="H13" s="33" t="e">
        <f>VLOOKUP($A13,#REF!,5,0)</f>
        <v>#REF!</v>
      </c>
      <c r="I13" s="122" t="e">
        <f>VLOOKUP($A13,#REF!,6,0)</f>
        <v>#REF!</v>
      </c>
      <c r="J13" s="33" t="e">
        <f t="shared" si="0"/>
        <v>#REF!</v>
      </c>
      <c r="K13" s="122" t="e">
        <f t="shared" si="1"/>
        <v>#REF!</v>
      </c>
      <c r="L13" s="33" t="e">
        <f t="shared" si="2"/>
        <v>#REF!</v>
      </c>
      <c r="M13" s="122" t="e">
        <f t="shared" si="3"/>
        <v>#REF!</v>
      </c>
      <c r="N13" s="33" t="e">
        <f t="shared" si="4"/>
        <v>#REF!</v>
      </c>
      <c r="O13" s="122" t="e">
        <f t="shared" si="5"/>
        <v>#REF!</v>
      </c>
      <c r="P13" s="33" t="e">
        <f t="shared" si="6"/>
        <v>#REF!</v>
      </c>
      <c r="Q13" s="122" t="e">
        <f t="shared" si="7"/>
        <v>#REF!</v>
      </c>
      <c r="R13" s="33" t="e">
        <f t="shared" si="8"/>
        <v>#REF!</v>
      </c>
      <c r="S13" s="122" t="e">
        <f t="shared" si="9"/>
        <v>#REF!</v>
      </c>
      <c r="T13" s="125" t="s">
        <v>1299</v>
      </c>
      <c r="U13" s="454"/>
      <c r="V13" s="474" t="s">
        <v>1769</v>
      </c>
    </row>
    <row r="14" spans="1:23" s="18" customFormat="1" ht="258.75" hidden="1" customHeight="1">
      <c r="A14" s="487" t="s">
        <v>329</v>
      </c>
      <c r="B14" s="60" t="s">
        <v>19</v>
      </c>
      <c r="C14" s="114" t="s">
        <v>1322</v>
      </c>
      <c r="D14" s="8" t="s">
        <v>1732</v>
      </c>
      <c r="E14" s="9"/>
      <c r="F14" s="224"/>
      <c r="G14" s="61"/>
      <c r="H14" s="224"/>
      <c r="I14" s="61"/>
      <c r="J14" s="224"/>
      <c r="K14" s="61"/>
      <c r="L14" s="224"/>
      <c r="M14" s="61"/>
      <c r="N14" s="224"/>
      <c r="O14" s="61"/>
      <c r="P14" s="224"/>
      <c r="Q14" s="61"/>
      <c r="R14" s="224"/>
      <c r="S14" s="61"/>
      <c r="T14" s="140" t="s">
        <v>1345</v>
      </c>
      <c r="U14" s="459"/>
      <c r="V14" s="475" t="s">
        <v>1770</v>
      </c>
    </row>
    <row r="15" spans="1:23" s="18" customFormat="1" ht="31.15" hidden="1" customHeight="1">
      <c r="A15" s="487" t="s">
        <v>330</v>
      </c>
      <c r="B15" s="53" t="s">
        <v>401</v>
      </c>
      <c r="C15" s="7" t="s">
        <v>118</v>
      </c>
      <c r="D15" s="3"/>
      <c r="E15" s="2" t="s">
        <v>1105</v>
      </c>
      <c r="F15" s="5">
        <v>161482.25361000004</v>
      </c>
      <c r="G15" s="6">
        <v>55531.25361</v>
      </c>
      <c r="H15" s="5" t="e">
        <f>VLOOKUP($A15,#REF!,5,0)</f>
        <v>#REF!</v>
      </c>
      <c r="I15" s="6" t="e">
        <f>VLOOKUP($A15,#REF!,6,0)</f>
        <v>#REF!</v>
      </c>
      <c r="J15" s="5" t="e">
        <f t="shared" ref="J15:J21" si="10">($H15/1.1)*1.3</f>
        <v>#REF!</v>
      </c>
      <c r="K15" s="6" t="e">
        <f t="shared" ref="K15:K21" si="11">($I15/1.1)*1.3</f>
        <v>#REF!</v>
      </c>
      <c r="L15" s="5" t="e">
        <f t="shared" ref="L15:L21" si="12">$H15/1.1</f>
        <v>#REF!</v>
      </c>
      <c r="M15" s="6" t="e">
        <f t="shared" ref="M15:M21" si="13">$I15/1.1</f>
        <v>#REF!</v>
      </c>
      <c r="N15" s="5" t="e">
        <f t="shared" ref="N15:N21" si="14">H15</f>
        <v>#REF!</v>
      </c>
      <c r="O15" s="6" t="e">
        <f t="shared" ref="O15:O21" si="15">I15</f>
        <v>#REF!</v>
      </c>
      <c r="P15" s="5" t="e">
        <f t="shared" ref="P15:P21" si="16">($H15/1.1)*1.3</f>
        <v>#REF!</v>
      </c>
      <c r="Q15" s="6" t="e">
        <f t="shared" ref="Q15:Q21" si="17">($I15/1.1)*1.3</f>
        <v>#REF!</v>
      </c>
      <c r="R15" s="5" t="e">
        <f t="shared" si="8"/>
        <v>#REF!</v>
      </c>
      <c r="S15" s="6" t="e">
        <f t="shared" si="9"/>
        <v>#REF!</v>
      </c>
      <c r="T15" s="128" t="s">
        <v>85</v>
      </c>
      <c r="U15" s="454"/>
      <c r="V15" s="474" t="s">
        <v>1766</v>
      </c>
      <c r="W15" s="121"/>
    </row>
    <row r="16" spans="1:23" s="18" customFormat="1" ht="31.15" hidden="1" customHeight="1">
      <c r="A16" s="487" t="s">
        <v>1863</v>
      </c>
      <c r="B16" s="53" t="s">
        <v>402</v>
      </c>
      <c r="C16" s="7" t="s">
        <v>122</v>
      </c>
      <c r="D16" s="3"/>
      <c r="E16" s="2" t="s">
        <v>1105</v>
      </c>
      <c r="F16" s="5">
        <v>171696.15183000002</v>
      </c>
      <c r="G16" s="6">
        <v>62685.151830000003</v>
      </c>
      <c r="H16" s="5" t="e">
        <f>VLOOKUP($A16,#REF!,5,0)</f>
        <v>#REF!</v>
      </c>
      <c r="I16" s="6" t="e">
        <f>VLOOKUP($A16,#REF!,6,0)</f>
        <v>#REF!</v>
      </c>
      <c r="J16" s="5" t="e">
        <f t="shared" si="10"/>
        <v>#REF!</v>
      </c>
      <c r="K16" s="6" t="e">
        <f t="shared" si="11"/>
        <v>#REF!</v>
      </c>
      <c r="L16" s="5" t="e">
        <f t="shared" si="12"/>
        <v>#REF!</v>
      </c>
      <c r="M16" s="6" t="e">
        <f t="shared" si="13"/>
        <v>#REF!</v>
      </c>
      <c r="N16" s="5" t="e">
        <f t="shared" si="14"/>
        <v>#REF!</v>
      </c>
      <c r="O16" s="6" t="e">
        <f t="shared" si="15"/>
        <v>#REF!</v>
      </c>
      <c r="P16" s="5" t="e">
        <f t="shared" si="16"/>
        <v>#REF!</v>
      </c>
      <c r="Q16" s="6" t="e">
        <f t="shared" si="17"/>
        <v>#REF!</v>
      </c>
      <c r="R16" s="5" t="e">
        <f t="shared" si="8"/>
        <v>#REF!</v>
      </c>
      <c r="S16" s="6" t="e">
        <f t="shared" si="9"/>
        <v>#REF!</v>
      </c>
      <c r="T16" s="128" t="s">
        <v>85</v>
      </c>
      <c r="U16" s="454"/>
      <c r="V16" s="474" t="s">
        <v>1766</v>
      </c>
      <c r="W16" s="121"/>
    </row>
    <row r="17" spans="1:23" s="18" customFormat="1" ht="31.15" hidden="1" customHeight="1">
      <c r="A17" s="487" t="s">
        <v>1864</v>
      </c>
      <c r="B17" s="53" t="s">
        <v>403</v>
      </c>
      <c r="C17" s="7" t="s">
        <v>123</v>
      </c>
      <c r="D17" s="3"/>
      <c r="E17" s="2" t="s">
        <v>1105</v>
      </c>
      <c r="F17" s="5">
        <v>179305.54914783998</v>
      </c>
      <c r="G17" s="6">
        <v>68398.390347839988</v>
      </c>
      <c r="H17" s="5" t="e">
        <f>VLOOKUP($A17,#REF!,5,0)</f>
        <v>#REF!</v>
      </c>
      <c r="I17" s="6" t="e">
        <f>VLOOKUP($A17,#REF!,6,0)</f>
        <v>#REF!</v>
      </c>
      <c r="J17" s="5" t="e">
        <f t="shared" si="10"/>
        <v>#REF!</v>
      </c>
      <c r="K17" s="6" t="e">
        <f t="shared" si="11"/>
        <v>#REF!</v>
      </c>
      <c r="L17" s="5" t="e">
        <f t="shared" si="12"/>
        <v>#REF!</v>
      </c>
      <c r="M17" s="6" t="e">
        <f t="shared" si="13"/>
        <v>#REF!</v>
      </c>
      <c r="N17" s="5" t="e">
        <f t="shared" si="14"/>
        <v>#REF!</v>
      </c>
      <c r="O17" s="6" t="e">
        <f t="shared" si="15"/>
        <v>#REF!</v>
      </c>
      <c r="P17" s="5" t="e">
        <f t="shared" si="16"/>
        <v>#REF!</v>
      </c>
      <c r="Q17" s="6" t="e">
        <f t="shared" si="17"/>
        <v>#REF!</v>
      </c>
      <c r="R17" s="5" t="e">
        <f t="shared" si="8"/>
        <v>#REF!</v>
      </c>
      <c r="S17" s="6" t="e">
        <f t="shared" si="9"/>
        <v>#REF!</v>
      </c>
      <c r="T17" s="128" t="s">
        <v>85</v>
      </c>
      <c r="U17" s="454"/>
      <c r="V17" s="474" t="s">
        <v>1766</v>
      </c>
      <c r="W17" s="121"/>
    </row>
    <row r="18" spans="1:23" s="18" customFormat="1" ht="31.15" hidden="1" customHeight="1">
      <c r="A18" s="487" t="s">
        <v>1865</v>
      </c>
      <c r="B18" s="53" t="s">
        <v>404</v>
      </c>
      <c r="C18" s="7" t="s">
        <v>124</v>
      </c>
      <c r="D18" s="3"/>
      <c r="E18" s="2" t="s">
        <v>1105</v>
      </c>
      <c r="F18" s="5">
        <v>189847.72090593001</v>
      </c>
      <c r="G18" s="6">
        <v>77653.366755929994</v>
      </c>
      <c r="H18" s="5" t="e">
        <f>VLOOKUP($A18,#REF!,5,0)</f>
        <v>#REF!</v>
      </c>
      <c r="I18" s="6" t="e">
        <f>VLOOKUP($A18,#REF!,6,0)</f>
        <v>#REF!</v>
      </c>
      <c r="J18" s="5" t="e">
        <f t="shared" si="10"/>
        <v>#REF!</v>
      </c>
      <c r="K18" s="6" t="e">
        <f t="shared" si="11"/>
        <v>#REF!</v>
      </c>
      <c r="L18" s="5" t="e">
        <f t="shared" si="12"/>
        <v>#REF!</v>
      </c>
      <c r="M18" s="6" t="e">
        <f t="shared" si="13"/>
        <v>#REF!</v>
      </c>
      <c r="N18" s="5" t="e">
        <f t="shared" si="14"/>
        <v>#REF!</v>
      </c>
      <c r="O18" s="6" t="e">
        <f t="shared" si="15"/>
        <v>#REF!</v>
      </c>
      <c r="P18" s="5" t="e">
        <f t="shared" si="16"/>
        <v>#REF!</v>
      </c>
      <c r="Q18" s="6" t="e">
        <f t="shared" si="17"/>
        <v>#REF!</v>
      </c>
      <c r="R18" s="5" t="e">
        <f t="shared" si="8"/>
        <v>#REF!</v>
      </c>
      <c r="S18" s="6" t="e">
        <f t="shared" si="9"/>
        <v>#REF!</v>
      </c>
      <c r="T18" s="128" t="s">
        <v>85</v>
      </c>
      <c r="U18" s="454"/>
      <c r="V18" s="474" t="s">
        <v>1766</v>
      </c>
      <c r="W18" s="121"/>
    </row>
    <row r="19" spans="1:23" s="18" customFormat="1" ht="31.15" hidden="1" customHeight="1">
      <c r="A19" s="487" t="s">
        <v>1866</v>
      </c>
      <c r="B19" s="53" t="s">
        <v>405</v>
      </c>
      <c r="C19" s="7" t="s">
        <v>125</v>
      </c>
      <c r="D19" s="3"/>
      <c r="E19" s="2" t="s">
        <v>1105</v>
      </c>
      <c r="F19" s="5">
        <v>208697.22278899999</v>
      </c>
      <c r="G19" s="6">
        <v>90724.307288999989</v>
      </c>
      <c r="H19" s="5" t="e">
        <f>VLOOKUP($A19,#REF!,5,0)</f>
        <v>#REF!</v>
      </c>
      <c r="I19" s="6" t="e">
        <f>VLOOKUP($A19,#REF!,6,0)</f>
        <v>#REF!</v>
      </c>
      <c r="J19" s="5" t="e">
        <f t="shared" si="10"/>
        <v>#REF!</v>
      </c>
      <c r="K19" s="6" t="e">
        <f t="shared" si="11"/>
        <v>#REF!</v>
      </c>
      <c r="L19" s="5" t="e">
        <f t="shared" si="12"/>
        <v>#REF!</v>
      </c>
      <c r="M19" s="6" t="e">
        <f t="shared" si="13"/>
        <v>#REF!</v>
      </c>
      <c r="N19" s="5" t="e">
        <f t="shared" si="14"/>
        <v>#REF!</v>
      </c>
      <c r="O19" s="6" t="e">
        <f t="shared" si="15"/>
        <v>#REF!</v>
      </c>
      <c r="P19" s="5" t="e">
        <f t="shared" si="16"/>
        <v>#REF!</v>
      </c>
      <c r="Q19" s="6" t="e">
        <f t="shared" si="17"/>
        <v>#REF!</v>
      </c>
      <c r="R19" s="5" t="e">
        <f t="shared" si="8"/>
        <v>#REF!</v>
      </c>
      <c r="S19" s="6" t="e">
        <f t="shared" si="9"/>
        <v>#REF!</v>
      </c>
      <c r="T19" s="128" t="s">
        <v>85</v>
      </c>
      <c r="U19" s="454"/>
      <c r="V19" s="474" t="s">
        <v>1766</v>
      </c>
      <c r="W19" s="121"/>
    </row>
    <row r="20" spans="1:23" s="18" customFormat="1" ht="31.15" hidden="1" customHeight="1">
      <c r="A20" s="487" t="s">
        <v>1867</v>
      </c>
      <c r="B20" s="53" t="s">
        <v>406</v>
      </c>
      <c r="C20" s="7" t="s">
        <v>126</v>
      </c>
      <c r="D20" s="3"/>
      <c r="E20" s="2" t="s">
        <v>1105</v>
      </c>
      <c r="F20" s="5">
        <v>273060.91567920003</v>
      </c>
      <c r="G20" s="6">
        <v>135199.3109292</v>
      </c>
      <c r="H20" s="5" t="e">
        <f>VLOOKUP($A20,#REF!,5,0)</f>
        <v>#REF!</v>
      </c>
      <c r="I20" s="6" t="e">
        <f>VLOOKUP($A20,#REF!,6,0)</f>
        <v>#REF!</v>
      </c>
      <c r="J20" s="5" t="e">
        <f t="shared" si="10"/>
        <v>#REF!</v>
      </c>
      <c r="K20" s="6" t="e">
        <f t="shared" si="11"/>
        <v>#REF!</v>
      </c>
      <c r="L20" s="5" t="e">
        <f t="shared" si="12"/>
        <v>#REF!</v>
      </c>
      <c r="M20" s="6" t="e">
        <f t="shared" si="13"/>
        <v>#REF!</v>
      </c>
      <c r="N20" s="5" t="e">
        <f t="shared" si="14"/>
        <v>#REF!</v>
      </c>
      <c r="O20" s="6" t="e">
        <f t="shared" si="15"/>
        <v>#REF!</v>
      </c>
      <c r="P20" s="5" t="e">
        <f t="shared" si="16"/>
        <v>#REF!</v>
      </c>
      <c r="Q20" s="6" t="e">
        <f t="shared" si="17"/>
        <v>#REF!</v>
      </c>
      <c r="R20" s="5" t="e">
        <f t="shared" si="8"/>
        <v>#REF!</v>
      </c>
      <c r="S20" s="6" t="e">
        <f t="shared" si="9"/>
        <v>#REF!</v>
      </c>
      <c r="T20" s="128" t="s">
        <v>85</v>
      </c>
      <c r="U20" s="454"/>
      <c r="V20" s="474" t="s">
        <v>1766</v>
      </c>
      <c r="W20" s="121"/>
    </row>
    <row r="21" spans="1:23" s="18" customFormat="1" ht="31.15" hidden="1" customHeight="1">
      <c r="A21" s="487" t="s">
        <v>1868</v>
      </c>
      <c r="B21" s="53" t="s">
        <v>407</v>
      </c>
      <c r="C21" s="7" t="s">
        <v>160</v>
      </c>
      <c r="D21" s="3"/>
      <c r="E21" s="2" t="s">
        <v>1105</v>
      </c>
      <c r="F21" s="5">
        <v>338649.65672877</v>
      </c>
      <c r="G21" s="6">
        <v>175860.15827877002</v>
      </c>
      <c r="H21" s="5" t="e">
        <f>VLOOKUP($A21,#REF!,5,0)</f>
        <v>#REF!</v>
      </c>
      <c r="I21" s="6" t="e">
        <f>VLOOKUP($A21,#REF!,6,0)</f>
        <v>#REF!</v>
      </c>
      <c r="J21" s="5" t="e">
        <f t="shared" si="10"/>
        <v>#REF!</v>
      </c>
      <c r="K21" s="6" t="e">
        <f t="shared" si="11"/>
        <v>#REF!</v>
      </c>
      <c r="L21" s="5" t="e">
        <f t="shared" si="12"/>
        <v>#REF!</v>
      </c>
      <c r="M21" s="6" t="e">
        <f t="shared" si="13"/>
        <v>#REF!</v>
      </c>
      <c r="N21" s="5" t="e">
        <f t="shared" si="14"/>
        <v>#REF!</v>
      </c>
      <c r="O21" s="6" t="e">
        <f t="shared" si="15"/>
        <v>#REF!</v>
      </c>
      <c r="P21" s="5" t="e">
        <f t="shared" si="16"/>
        <v>#REF!</v>
      </c>
      <c r="Q21" s="6" t="e">
        <f t="shared" si="17"/>
        <v>#REF!</v>
      </c>
      <c r="R21" s="5" t="e">
        <f t="shared" si="8"/>
        <v>#REF!</v>
      </c>
      <c r="S21" s="6" t="e">
        <f t="shared" si="9"/>
        <v>#REF!</v>
      </c>
      <c r="T21" s="128" t="s">
        <v>85</v>
      </c>
      <c r="U21" s="454"/>
      <c r="V21" s="474" t="s">
        <v>1766</v>
      </c>
      <c r="W21" s="121"/>
    </row>
    <row r="22" spans="1:23" s="18" customFormat="1" ht="288" hidden="1" customHeight="1">
      <c r="A22" s="488" t="s">
        <v>331</v>
      </c>
      <c r="B22" s="60" t="s">
        <v>20</v>
      </c>
      <c r="C22" s="114" t="s">
        <v>1321</v>
      </c>
      <c r="D22" s="8" t="s">
        <v>1739</v>
      </c>
      <c r="E22" s="9"/>
      <c r="F22" s="11"/>
      <c r="G22" s="11"/>
      <c r="H22" s="11"/>
      <c r="I22" s="11"/>
      <c r="J22" s="11"/>
      <c r="K22" s="11"/>
      <c r="L22" s="11"/>
      <c r="M22" s="11"/>
      <c r="N22" s="11"/>
      <c r="O22" s="11"/>
      <c r="P22" s="11"/>
      <c r="Q22" s="11"/>
      <c r="R22" s="11"/>
      <c r="S22" s="11"/>
      <c r="T22" s="140" t="s">
        <v>1343</v>
      </c>
      <c r="U22" s="459"/>
      <c r="V22" s="475" t="s">
        <v>1770</v>
      </c>
    </row>
    <row r="23" spans="1:23" s="18" customFormat="1" ht="31.15" hidden="1" customHeight="1">
      <c r="A23" s="488" t="s">
        <v>332</v>
      </c>
      <c r="B23" s="53" t="s">
        <v>408</v>
      </c>
      <c r="C23" s="7" t="s">
        <v>118</v>
      </c>
      <c r="D23" s="13"/>
      <c r="E23" s="2" t="s">
        <v>1105</v>
      </c>
      <c r="F23" s="5">
        <v>433796.08896284987</v>
      </c>
      <c r="G23" s="6">
        <v>101742.87936285</v>
      </c>
      <c r="H23" s="5" t="e">
        <f>VLOOKUP($A23,#REF!,5,0)</f>
        <v>#REF!</v>
      </c>
      <c r="I23" s="6" t="e">
        <f>VLOOKUP($A23,#REF!,6,0)</f>
        <v>#REF!</v>
      </c>
      <c r="J23" s="5" t="e">
        <f t="shared" ref="J23:J29" si="18">($H23/1.1)*1.3</f>
        <v>#REF!</v>
      </c>
      <c r="K23" s="6" t="e">
        <f t="shared" ref="K23:K29" si="19">($I23/1.1)*1.3</f>
        <v>#REF!</v>
      </c>
      <c r="L23" s="5" t="e">
        <f t="shared" ref="L23:L29" si="20">$H23/1.1</f>
        <v>#REF!</v>
      </c>
      <c r="M23" s="6" t="e">
        <f t="shared" ref="M23:M29" si="21">$I23/1.1</f>
        <v>#REF!</v>
      </c>
      <c r="N23" s="5" t="e">
        <f t="shared" ref="N23:N29" si="22">H23</f>
        <v>#REF!</v>
      </c>
      <c r="O23" s="6" t="e">
        <f t="shared" ref="O23:O29" si="23">I23</f>
        <v>#REF!</v>
      </c>
      <c r="P23" s="5" t="e">
        <f t="shared" ref="P23:P29" si="24">($H23/1.1)*1.3</f>
        <v>#REF!</v>
      </c>
      <c r="Q23" s="6" t="e">
        <f t="shared" ref="Q23:Q29" si="25">($I23/1.1)*1.3</f>
        <v>#REF!</v>
      </c>
      <c r="R23" s="5" t="e">
        <f t="shared" si="8"/>
        <v>#REF!</v>
      </c>
      <c r="S23" s="6" t="e">
        <f t="shared" si="9"/>
        <v>#REF!</v>
      </c>
      <c r="T23" s="128" t="s">
        <v>85</v>
      </c>
      <c r="U23" s="454"/>
      <c r="V23" s="474" t="s">
        <v>1766</v>
      </c>
      <c r="W23" s="121"/>
    </row>
    <row r="24" spans="1:23" s="18" customFormat="1" ht="31.15" hidden="1" customHeight="1">
      <c r="A24" s="488" t="s">
        <v>333</v>
      </c>
      <c r="B24" s="53" t="s">
        <v>409</v>
      </c>
      <c r="C24" s="7" t="s">
        <v>122</v>
      </c>
      <c r="D24" s="13"/>
      <c r="E24" s="2" t="s">
        <v>1105</v>
      </c>
      <c r="F24" s="5">
        <v>452403.89857135498</v>
      </c>
      <c r="G24" s="6">
        <v>120421.26733135499</v>
      </c>
      <c r="H24" s="5" t="e">
        <f>VLOOKUP($A24,#REF!,5,0)</f>
        <v>#REF!</v>
      </c>
      <c r="I24" s="6" t="e">
        <f>VLOOKUP($A24,#REF!,6,0)</f>
        <v>#REF!</v>
      </c>
      <c r="J24" s="5" t="e">
        <f t="shared" si="18"/>
        <v>#REF!</v>
      </c>
      <c r="K24" s="6" t="e">
        <f t="shared" si="19"/>
        <v>#REF!</v>
      </c>
      <c r="L24" s="5" t="e">
        <f t="shared" si="20"/>
        <v>#REF!</v>
      </c>
      <c r="M24" s="6" t="e">
        <f t="shared" si="21"/>
        <v>#REF!</v>
      </c>
      <c r="N24" s="5" t="e">
        <f t="shared" si="22"/>
        <v>#REF!</v>
      </c>
      <c r="O24" s="6" t="e">
        <f t="shared" si="23"/>
        <v>#REF!</v>
      </c>
      <c r="P24" s="5" t="e">
        <f t="shared" si="24"/>
        <v>#REF!</v>
      </c>
      <c r="Q24" s="6" t="e">
        <f t="shared" si="25"/>
        <v>#REF!</v>
      </c>
      <c r="R24" s="5" t="e">
        <f t="shared" si="8"/>
        <v>#REF!</v>
      </c>
      <c r="S24" s="6" t="e">
        <f t="shared" si="9"/>
        <v>#REF!</v>
      </c>
      <c r="T24" s="128" t="s">
        <v>85</v>
      </c>
      <c r="U24" s="454"/>
      <c r="V24" s="474" t="s">
        <v>1766</v>
      </c>
      <c r="W24" s="121"/>
    </row>
    <row r="25" spans="1:23" s="18" customFormat="1" ht="31.15" hidden="1" customHeight="1">
      <c r="A25" s="488" t="s">
        <v>1869</v>
      </c>
      <c r="B25" s="53" t="s">
        <v>410</v>
      </c>
      <c r="C25" s="7" t="s">
        <v>123</v>
      </c>
      <c r="D25" s="13"/>
      <c r="E25" s="2" t="s">
        <v>1105</v>
      </c>
      <c r="F25" s="5">
        <v>461814.78261112509</v>
      </c>
      <c r="G25" s="6">
        <v>128609.40861112501</v>
      </c>
      <c r="H25" s="5" t="e">
        <f>VLOOKUP($A25,#REF!,5,0)</f>
        <v>#REF!</v>
      </c>
      <c r="I25" s="6" t="e">
        <f>VLOOKUP($A25,#REF!,6,0)</f>
        <v>#REF!</v>
      </c>
      <c r="J25" s="5" t="e">
        <f t="shared" si="18"/>
        <v>#REF!</v>
      </c>
      <c r="K25" s="6" t="e">
        <f t="shared" si="19"/>
        <v>#REF!</v>
      </c>
      <c r="L25" s="5" t="e">
        <f t="shared" si="20"/>
        <v>#REF!</v>
      </c>
      <c r="M25" s="6" t="e">
        <f t="shared" si="21"/>
        <v>#REF!</v>
      </c>
      <c r="N25" s="5" t="e">
        <f t="shared" si="22"/>
        <v>#REF!</v>
      </c>
      <c r="O25" s="6" t="e">
        <f t="shared" si="23"/>
        <v>#REF!</v>
      </c>
      <c r="P25" s="5" t="e">
        <f t="shared" si="24"/>
        <v>#REF!</v>
      </c>
      <c r="Q25" s="6" t="e">
        <f t="shared" si="25"/>
        <v>#REF!</v>
      </c>
      <c r="R25" s="5" t="e">
        <f t="shared" si="8"/>
        <v>#REF!</v>
      </c>
      <c r="S25" s="6" t="e">
        <f t="shared" si="9"/>
        <v>#REF!</v>
      </c>
      <c r="T25" s="128" t="s">
        <v>85</v>
      </c>
      <c r="U25" s="454"/>
      <c r="V25" s="474" t="s">
        <v>1766</v>
      </c>
      <c r="W25" s="121"/>
    </row>
    <row r="26" spans="1:23" s="18" customFormat="1" ht="31.15" hidden="1" customHeight="1">
      <c r="A26" s="488" t="s">
        <v>1870</v>
      </c>
      <c r="B26" s="53" t="s">
        <v>411</v>
      </c>
      <c r="C26" s="7" t="s">
        <v>124</v>
      </c>
      <c r="D26" s="13"/>
      <c r="E26" s="2" t="s">
        <v>1105</v>
      </c>
      <c r="F26" s="5">
        <v>473335.62886885001</v>
      </c>
      <c r="G26" s="6">
        <v>138579.41006885</v>
      </c>
      <c r="H26" s="5" t="e">
        <f>VLOOKUP($A26,#REF!,5,0)</f>
        <v>#REF!</v>
      </c>
      <c r="I26" s="6" t="e">
        <f>VLOOKUP($A26,#REF!,6,0)</f>
        <v>#REF!</v>
      </c>
      <c r="J26" s="5" t="e">
        <f t="shared" si="18"/>
        <v>#REF!</v>
      </c>
      <c r="K26" s="6" t="e">
        <f t="shared" si="19"/>
        <v>#REF!</v>
      </c>
      <c r="L26" s="5" t="e">
        <f t="shared" si="20"/>
        <v>#REF!</v>
      </c>
      <c r="M26" s="6" t="e">
        <f t="shared" si="21"/>
        <v>#REF!</v>
      </c>
      <c r="N26" s="5" t="e">
        <f t="shared" si="22"/>
        <v>#REF!</v>
      </c>
      <c r="O26" s="6" t="e">
        <f t="shared" si="23"/>
        <v>#REF!</v>
      </c>
      <c r="P26" s="5" t="e">
        <f t="shared" si="24"/>
        <v>#REF!</v>
      </c>
      <c r="Q26" s="6" t="e">
        <f t="shared" si="25"/>
        <v>#REF!</v>
      </c>
      <c r="R26" s="5" t="e">
        <f t="shared" si="8"/>
        <v>#REF!</v>
      </c>
      <c r="S26" s="6" t="e">
        <f t="shared" si="9"/>
        <v>#REF!</v>
      </c>
      <c r="T26" s="128" t="s">
        <v>85</v>
      </c>
      <c r="U26" s="454"/>
      <c r="V26" s="474" t="s">
        <v>1766</v>
      </c>
      <c r="W26" s="121"/>
    </row>
    <row r="27" spans="1:23" s="18" customFormat="1" ht="31.15" hidden="1" customHeight="1">
      <c r="A27" s="488" t="s">
        <v>1871</v>
      </c>
      <c r="B27" s="53" t="s">
        <v>412</v>
      </c>
      <c r="C27" s="7" t="s">
        <v>125</v>
      </c>
      <c r="D27" s="13"/>
      <c r="E27" s="2" t="s">
        <v>1105</v>
      </c>
      <c r="F27" s="5">
        <v>496554.9609261101</v>
      </c>
      <c r="G27" s="6">
        <v>157678.79244611002</v>
      </c>
      <c r="H27" s="5" t="e">
        <f>VLOOKUP($A27,#REF!,5,0)</f>
        <v>#REF!</v>
      </c>
      <c r="I27" s="6" t="e">
        <f>VLOOKUP($A27,#REF!,6,0)</f>
        <v>#REF!</v>
      </c>
      <c r="J27" s="5" t="e">
        <f t="shared" si="18"/>
        <v>#REF!</v>
      </c>
      <c r="K27" s="6" t="e">
        <f t="shared" si="19"/>
        <v>#REF!</v>
      </c>
      <c r="L27" s="5" t="e">
        <f t="shared" si="20"/>
        <v>#REF!</v>
      </c>
      <c r="M27" s="6" t="e">
        <f t="shared" si="21"/>
        <v>#REF!</v>
      </c>
      <c r="N27" s="5" t="e">
        <f t="shared" si="22"/>
        <v>#REF!</v>
      </c>
      <c r="O27" s="6" t="e">
        <f t="shared" si="23"/>
        <v>#REF!</v>
      </c>
      <c r="P27" s="5" t="e">
        <f t="shared" si="24"/>
        <v>#REF!</v>
      </c>
      <c r="Q27" s="6" t="e">
        <f t="shared" si="25"/>
        <v>#REF!</v>
      </c>
      <c r="R27" s="5" t="e">
        <f t="shared" si="8"/>
        <v>#REF!</v>
      </c>
      <c r="S27" s="6" t="e">
        <f t="shared" si="9"/>
        <v>#REF!</v>
      </c>
      <c r="T27" s="128" t="s">
        <v>85</v>
      </c>
      <c r="U27" s="454"/>
      <c r="V27" s="474" t="s">
        <v>1766</v>
      </c>
      <c r="W27" s="121"/>
    </row>
    <row r="28" spans="1:23" s="18" customFormat="1" ht="31.15" hidden="1" customHeight="1">
      <c r="A28" s="488" t="s">
        <v>1872</v>
      </c>
      <c r="B28" s="53" t="s">
        <v>413</v>
      </c>
      <c r="C28" s="7" t="s">
        <v>126</v>
      </c>
      <c r="D28" s="3"/>
      <c r="E28" s="2" t="s">
        <v>1105</v>
      </c>
      <c r="F28" s="5">
        <v>549386.73095315241</v>
      </c>
      <c r="G28" s="6">
        <v>192833.26673315253</v>
      </c>
      <c r="H28" s="5" t="e">
        <f>VLOOKUP($A28,#REF!,5,0)</f>
        <v>#REF!</v>
      </c>
      <c r="I28" s="6" t="e">
        <f>VLOOKUP($A28,#REF!,6,0)</f>
        <v>#REF!</v>
      </c>
      <c r="J28" s="5" t="e">
        <f t="shared" si="18"/>
        <v>#REF!</v>
      </c>
      <c r="K28" s="6" t="e">
        <f t="shared" si="19"/>
        <v>#REF!</v>
      </c>
      <c r="L28" s="5" t="e">
        <f t="shared" si="20"/>
        <v>#REF!</v>
      </c>
      <c r="M28" s="6" t="e">
        <f t="shared" si="21"/>
        <v>#REF!</v>
      </c>
      <c r="N28" s="5" t="e">
        <f t="shared" si="22"/>
        <v>#REF!</v>
      </c>
      <c r="O28" s="6" t="e">
        <f t="shared" si="23"/>
        <v>#REF!</v>
      </c>
      <c r="P28" s="5" t="e">
        <f t="shared" si="24"/>
        <v>#REF!</v>
      </c>
      <c r="Q28" s="6" t="e">
        <f t="shared" si="25"/>
        <v>#REF!</v>
      </c>
      <c r="R28" s="5" t="e">
        <f t="shared" si="8"/>
        <v>#REF!</v>
      </c>
      <c r="S28" s="6" t="e">
        <f t="shared" si="9"/>
        <v>#REF!</v>
      </c>
      <c r="T28" s="128" t="s">
        <v>85</v>
      </c>
      <c r="U28" s="454"/>
      <c r="V28" s="474" t="s">
        <v>1766</v>
      </c>
      <c r="W28" s="121"/>
    </row>
    <row r="29" spans="1:23" s="18" customFormat="1" ht="31.15" hidden="1" customHeight="1">
      <c r="A29" s="488" t="s">
        <v>1873</v>
      </c>
      <c r="B29" s="53" t="s">
        <v>414</v>
      </c>
      <c r="C29" s="7" t="s">
        <v>160</v>
      </c>
      <c r="D29" s="3"/>
      <c r="E29" s="2" t="s">
        <v>1105</v>
      </c>
      <c r="F29" s="5">
        <v>611494.07531170396</v>
      </c>
      <c r="G29" s="6">
        <v>237049.67255970405</v>
      </c>
      <c r="H29" s="5" t="e">
        <f>VLOOKUP($A29,#REF!,5,0)</f>
        <v>#REF!</v>
      </c>
      <c r="I29" s="6" t="e">
        <f>VLOOKUP($A29,#REF!,6,0)</f>
        <v>#REF!</v>
      </c>
      <c r="J29" s="5" t="e">
        <f t="shared" si="18"/>
        <v>#REF!</v>
      </c>
      <c r="K29" s="6" t="e">
        <f t="shared" si="19"/>
        <v>#REF!</v>
      </c>
      <c r="L29" s="5" t="e">
        <f t="shared" si="20"/>
        <v>#REF!</v>
      </c>
      <c r="M29" s="6" t="e">
        <f t="shared" si="21"/>
        <v>#REF!</v>
      </c>
      <c r="N29" s="5" t="e">
        <f t="shared" si="22"/>
        <v>#REF!</v>
      </c>
      <c r="O29" s="6" t="e">
        <f t="shared" si="23"/>
        <v>#REF!</v>
      </c>
      <c r="P29" s="5" t="e">
        <f t="shared" si="24"/>
        <v>#REF!</v>
      </c>
      <c r="Q29" s="6" t="e">
        <f t="shared" si="25"/>
        <v>#REF!</v>
      </c>
      <c r="R29" s="5" t="e">
        <f t="shared" si="8"/>
        <v>#REF!</v>
      </c>
      <c r="S29" s="6" t="e">
        <f t="shared" si="9"/>
        <v>#REF!</v>
      </c>
      <c r="T29" s="128" t="s">
        <v>85</v>
      </c>
      <c r="U29" s="454"/>
      <c r="V29" s="474" t="s">
        <v>1766</v>
      </c>
      <c r="W29" s="121"/>
    </row>
    <row r="30" spans="1:23" s="18" customFormat="1" ht="235.5" hidden="1" customHeight="1">
      <c r="A30" s="488" t="s">
        <v>1424</v>
      </c>
      <c r="B30" s="60" t="s">
        <v>27</v>
      </c>
      <c r="C30" s="114" t="s">
        <v>22</v>
      </c>
      <c r="D30" s="8" t="s">
        <v>1733</v>
      </c>
      <c r="E30" s="9"/>
      <c r="F30" s="11"/>
      <c r="G30" s="11"/>
      <c r="H30" s="11"/>
      <c r="I30" s="11"/>
      <c r="J30" s="11"/>
      <c r="K30" s="11"/>
      <c r="L30" s="11"/>
      <c r="M30" s="11"/>
      <c r="N30" s="11"/>
      <c r="O30" s="11"/>
      <c r="P30" s="11"/>
      <c r="Q30" s="11"/>
      <c r="R30" s="11"/>
      <c r="S30" s="11"/>
      <c r="T30" s="140" t="s">
        <v>1343</v>
      </c>
      <c r="U30" s="459"/>
      <c r="V30" s="475" t="s">
        <v>1770</v>
      </c>
    </row>
    <row r="31" spans="1:23" s="18" customFormat="1" ht="31.15" hidden="1" customHeight="1">
      <c r="A31" s="488" t="s">
        <v>1874</v>
      </c>
      <c r="B31" s="53" t="s">
        <v>31</v>
      </c>
      <c r="C31" s="7" t="s">
        <v>118</v>
      </c>
      <c r="D31" s="3"/>
      <c r="E31" s="2" t="s">
        <v>1105</v>
      </c>
      <c r="F31" s="5">
        <v>211391.90670999998</v>
      </c>
      <c r="G31" s="6">
        <v>73948.906709999996</v>
      </c>
      <c r="H31" s="5" t="e">
        <f>VLOOKUP($A31,#REF!,5,0)</f>
        <v>#REF!</v>
      </c>
      <c r="I31" s="6" t="e">
        <f>VLOOKUP($A31,#REF!,6,0)</f>
        <v>#REF!</v>
      </c>
      <c r="J31" s="5" t="e">
        <f t="shared" ref="J31:J37" si="26">($H31/1.1)*1.3</f>
        <v>#REF!</v>
      </c>
      <c r="K31" s="6" t="e">
        <f t="shared" ref="K31:K37" si="27">($I31/1.1)*1.3</f>
        <v>#REF!</v>
      </c>
      <c r="L31" s="5" t="e">
        <f t="shared" ref="L31:L37" si="28">$H31/1.1</f>
        <v>#REF!</v>
      </c>
      <c r="M31" s="6" t="e">
        <f t="shared" ref="M31:M37" si="29">$I31/1.1</f>
        <v>#REF!</v>
      </c>
      <c r="N31" s="5" t="e">
        <f t="shared" ref="N31:N37" si="30">H31</f>
        <v>#REF!</v>
      </c>
      <c r="O31" s="6" t="e">
        <f t="shared" ref="O31:O37" si="31">I31</f>
        <v>#REF!</v>
      </c>
      <c r="P31" s="5" t="e">
        <f t="shared" ref="P31:P37" si="32">($H31/1.1)*1.3</f>
        <v>#REF!</v>
      </c>
      <c r="Q31" s="6" t="e">
        <f t="shared" ref="Q31:Q37" si="33">($I31/1.1)*1.3</f>
        <v>#REF!</v>
      </c>
      <c r="R31" s="5" t="e">
        <f t="shared" si="8"/>
        <v>#REF!</v>
      </c>
      <c r="S31" s="6" t="e">
        <f t="shared" si="9"/>
        <v>#REF!</v>
      </c>
      <c r="T31" s="128" t="s">
        <v>85</v>
      </c>
      <c r="U31" s="454"/>
      <c r="V31" s="474" t="s">
        <v>1766</v>
      </c>
      <c r="W31" s="121"/>
    </row>
    <row r="32" spans="1:23" s="18" customFormat="1" ht="31.15" hidden="1" customHeight="1">
      <c r="A32" s="488" t="s">
        <v>1875</v>
      </c>
      <c r="B32" s="53" t="s">
        <v>32</v>
      </c>
      <c r="C32" s="7" t="s">
        <v>122</v>
      </c>
      <c r="D32" s="14"/>
      <c r="E32" s="2" t="s">
        <v>1105</v>
      </c>
      <c r="F32" s="5">
        <v>223730.02356999993</v>
      </c>
      <c r="G32" s="6">
        <v>80128.023569999976</v>
      </c>
      <c r="H32" s="5" t="e">
        <f>VLOOKUP($A32,#REF!,5,0)</f>
        <v>#REF!</v>
      </c>
      <c r="I32" s="6" t="e">
        <f>VLOOKUP($A32,#REF!,6,0)</f>
        <v>#REF!</v>
      </c>
      <c r="J32" s="5" t="e">
        <f t="shared" si="26"/>
        <v>#REF!</v>
      </c>
      <c r="K32" s="6" t="e">
        <f t="shared" si="27"/>
        <v>#REF!</v>
      </c>
      <c r="L32" s="5" t="e">
        <f t="shared" si="28"/>
        <v>#REF!</v>
      </c>
      <c r="M32" s="6" t="e">
        <f t="shared" si="29"/>
        <v>#REF!</v>
      </c>
      <c r="N32" s="5" t="e">
        <f t="shared" si="30"/>
        <v>#REF!</v>
      </c>
      <c r="O32" s="6" t="e">
        <f t="shared" si="31"/>
        <v>#REF!</v>
      </c>
      <c r="P32" s="5" t="e">
        <f t="shared" si="32"/>
        <v>#REF!</v>
      </c>
      <c r="Q32" s="6" t="e">
        <f t="shared" si="33"/>
        <v>#REF!</v>
      </c>
      <c r="R32" s="5" t="e">
        <f t="shared" si="8"/>
        <v>#REF!</v>
      </c>
      <c r="S32" s="6" t="e">
        <f t="shared" si="9"/>
        <v>#REF!</v>
      </c>
      <c r="T32" s="128" t="s">
        <v>85</v>
      </c>
      <c r="U32" s="454"/>
      <c r="V32" s="474" t="s">
        <v>1766</v>
      </c>
      <c r="W32" s="121"/>
    </row>
    <row r="33" spans="1:23" s="18" customFormat="1" ht="31.15" hidden="1" customHeight="1">
      <c r="A33" s="488" t="s">
        <v>1876</v>
      </c>
      <c r="B33" s="53" t="s">
        <v>533</v>
      </c>
      <c r="C33" s="7" t="s">
        <v>123</v>
      </c>
      <c r="D33" s="13"/>
      <c r="E33" s="2" t="s">
        <v>1105</v>
      </c>
      <c r="F33" s="5">
        <v>234461.16117535994</v>
      </c>
      <c r="G33" s="6">
        <v>86519.179015360001</v>
      </c>
      <c r="H33" s="5" t="e">
        <f>VLOOKUP($A33,#REF!,5,0)</f>
        <v>#REF!</v>
      </c>
      <c r="I33" s="6" t="e">
        <f>VLOOKUP($A33,#REF!,6,0)</f>
        <v>#REF!</v>
      </c>
      <c r="J33" s="5" t="e">
        <f t="shared" si="26"/>
        <v>#REF!</v>
      </c>
      <c r="K33" s="6" t="e">
        <f t="shared" si="27"/>
        <v>#REF!</v>
      </c>
      <c r="L33" s="5" t="e">
        <f t="shared" si="28"/>
        <v>#REF!</v>
      </c>
      <c r="M33" s="6" t="e">
        <f t="shared" si="29"/>
        <v>#REF!</v>
      </c>
      <c r="N33" s="5" t="e">
        <f t="shared" si="30"/>
        <v>#REF!</v>
      </c>
      <c r="O33" s="6" t="e">
        <f t="shared" si="31"/>
        <v>#REF!</v>
      </c>
      <c r="P33" s="5" t="e">
        <f t="shared" si="32"/>
        <v>#REF!</v>
      </c>
      <c r="Q33" s="6" t="e">
        <f t="shared" si="33"/>
        <v>#REF!</v>
      </c>
      <c r="R33" s="5" t="e">
        <f t="shared" si="8"/>
        <v>#REF!</v>
      </c>
      <c r="S33" s="6" t="e">
        <f t="shared" si="9"/>
        <v>#REF!</v>
      </c>
      <c r="T33" s="128" t="s">
        <v>85</v>
      </c>
      <c r="U33" s="454"/>
      <c r="V33" s="474" t="s">
        <v>1766</v>
      </c>
      <c r="W33" s="121"/>
    </row>
    <row r="34" spans="1:23" s="18" customFormat="1" ht="31.15" hidden="1" customHeight="1">
      <c r="A34" s="488" t="s">
        <v>1877</v>
      </c>
      <c r="B34" s="53" t="s">
        <v>534</v>
      </c>
      <c r="C34" s="7" t="s">
        <v>124</v>
      </c>
      <c r="D34" s="14"/>
      <c r="E34" s="2" t="s">
        <v>1105</v>
      </c>
      <c r="F34" s="5">
        <v>244176.68140377998</v>
      </c>
      <c r="G34" s="6">
        <v>92554.231773779989</v>
      </c>
      <c r="H34" s="5" t="e">
        <f>VLOOKUP($A34,#REF!,5,0)</f>
        <v>#REF!</v>
      </c>
      <c r="I34" s="6" t="e">
        <f>VLOOKUP($A34,#REF!,6,0)</f>
        <v>#REF!</v>
      </c>
      <c r="J34" s="5" t="e">
        <f t="shared" si="26"/>
        <v>#REF!</v>
      </c>
      <c r="K34" s="6" t="e">
        <f t="shared" si="27"/>
        <v>#REF!</v>
      </c>
      <c r="L34" s="5" t="e">
        <f t="shared" si="28"/>
        <v>#REF!</v>
      </c>
      <c r="M34" s="6" t="e">
        <f t="shared" si="29"/>
        <v>#REF!</v>
      </c>
      <c r="N34" s="5" t="e">
        <f t="shared" si="30"/>
        <v>#REF!</v>
      </c>
      <c r="O34" s="6" t="e">
        <f t="shared" si="31"/>
        <v>#REF!</v>
      </c>
      <c r="P34" s="5" t="e">
        <f t="shared" si="32"/>
        <v>#REF!</v>
      </c>
      <c r="Q34" s="6" t="e">
        <f t="shared" si="33"/>
        <v>#REF!</v>
      </c>
      <c r="R34" s="5" t="e">
        <f t="shared" si="8"/>
        <v>#REF!</v>
      </c>
      <c r="S34" s="6" t="e">
        <f t="shared" si="9"/>
        <v>#REF!</v>
      </c>
      <c r="T34" s="128" t="s">
        <v>85</v>
      </c>
      <c r="U34" s="454"/>
      <c r="V34" s="474" t="s">
        <v>1766</v>
      </c>
      <c r="W34" s="121"/>
    </row>
    <row r="35" spans="1:23" s="18" customFormat="1" ht="31.15" hidden="1" customHeight="1">
      <c r="A35" s="488" t="s">
        <v>1878</v>
      </c>
      <c r="B35" s="53" t="s">
        <v>531</v>
      </c>
      <c r="C35" s="7" t="s">
        <v>125</v>
      </c>
      <c r="D35" s="15"/>
      <c r="E35" s="2" t="s">
        <v>1105</v>
      </c>
      <c r="F35" s="5">
        <v>261193.95573650001</v>
      </c>
      <c r="G35" s="6">
        <v>103003.58263649998</v>
      </c>
      <c r="H35" s="5" t="e">
        <f>VLOOKUP($A35,#REF!,5,0)</f>
        <v>#REF!</v>
      </c>
      <c r="I35" s="6" t="e">
        <f>VLOOKUP($A35,#REF!,6,0)</f>
        <v>#REF!</v>
      </c>
      <c r="J35" s="5" t="e">
        <f t="shared" si="26"/>
        <v>#REF!</v>
      </c>
      <c r="K35" s="6" t="e">
        <f t="shared" si="27"/>
        <v>#REF!</v>
      </c>
      <c r="L35" s="5" t="e">
        <f t="shared" si="28"/>
        <v>#REF!</v>
      </c>
      <c r="M35" s="6" t="e">
        <f t="shared" si="29"/>
        <v>#REF!</v>
      </c>
      <c r="N35" s="5" t="e">
        <f t="shared" si="30"/>
        <v>#REF!</v>
      </c>
      <c r="O35" s="6" t="e">
        <f t="shared" si="31"/>
        <v>#REF!</v>
      </c>
      <c r="P35" s="5" t="e">
        <f t="shared" si="32"/>
        <v>#REF!</v>
      </c>
      <c r="Q35" s="6" t="e">
        <f t="shared" si="33"/>
        <v>#REF!</v>
      </c>
      <c r="R35" s="5" t="e">
        <f t="shared" si="8"/>
        <v>#REF!</v>
      </c>
      <c r="S35" s="6" t="e">
        <f t="shared" si="9"/>
        <v>#REF!</v>
      </c>
      <c r="T35" s="128" t="s">
        <v>85</v>
      </c>
      <c r="U35" s="454"/>
      <c r="V35" s="474" t="s">
        <v>1766</v>
      </c>
      <c r="W35" s="121"/>
    </row>
    <row r="36" spans="1:23" s="18" customFormat="1" ht="31.15" hidden="1" customHeight="1">
      <c r="A36" s="487" t="s">
        <v>1879</v>
      </c>
      <c r="B36" s="53" t="s">
        <v>535</v>
      </c>
      <c r="C36" s="7" t="s">
        <v>126</v>
      </c>
      <c r="D36" s="15"/>
      <c r="E36" s="2" t="s">
        <v>1105</v>
      </c>
      <c r="F36" s="5">
        <v>322066.31320485001</v>
      </c>
      <c r="G36" s="6">
        <v>142105.04625485002</v>
      </c>
      <c r="H36" s="5" t="e">
        <f>VLOOKUP($A36,#REF!,5,0)</f>
        <v>#REF!</v>
      </c>
      <c r="I36" s="6" t="e">
        <f>VLOOKUP($A36,#REF!,6,0)</f>
        <v>#REF!</v>
      </c>
      <c r="J36" s="5" t="e">
        <f t="shared" si="26"/>
        <v>#REF!</v>
      </c>
      <c r="K36" s="6" t="e">
        <f t="shared" si="27"/>
        <v>#REF!</v>
      </c>
      <c r="L36" s="5" t="e">
        <f t="shared" si="28"/>
        <v>#REF!</v>
      </c>
      <c r="M36" s="6" t="e">
        <f t="shared" si="29"/>
        <v>#REF!</v>
      </c>
      <c r="N36" s="5" t="e">
        <f t="shared" si="30"/>
        <v>#REF!</v>
      </c>
      <c r="O36" s="6" t="e">
        <f t="shared" si="31"/>
        <v>#REF!</v>
      </c>
      <c r="P36" s="5" t="e">
        <f t="shared" si="32"/>
        <v>#REF!</v>
      </c>
      <c r="Q36" s="6" t="e">
        <f t="shared" si="33"/>
        <v>#REF!</v>
      </c>
      <c r="R36" s="5" t="e">
        <f t="shared" si="8"/>
        <v>#REF!</v>
      </c>
      <c r="S36" s="6" t="e">
        <f t="shared" si="9"/>
        <v>#REF!</v>
      </c>
      <c r="T36" s="128" t="s">
        <v>85</v>
      </c>
      <c r="U36" s="454"/>
      <c r="V36" s="474" t="s">
        <v>1766</v>
      </c>
      <c r="W36" s="121"/>
    </row>
    <row r="37" spans="1:23" s="18" customFormat="1" ht="31.15" hidden="1" customHeight="1">
      <c r="A37" s="488" t="s">
        <v>1880</v>
      </c>
      <c r="B37" s="53" t="s">
        <v>536</v>
      </c>
      <c r="C37" s="7" t="s">
        <v>160</v>
      </c>
      <c r="D37" s="15"/>
      <c r="E37" s="2" t="s">
        <v>1105</v>
      </c>
      <c r="F37" s="5">
        <v>379076.5241682101</v>
      </c>
      <c r="G37" s="6">
        <v>181155.60367821</v>
      </c>
      <c r="H37" s="5" t="e">
        <f>VLOOKUP($A37,#REF!,5,0)</f>
        <v>#REF!</v>
      </c>
      <c r="I37" s="6" t="e">
        <f>VLOOKUP($A37,#REF!,6,0)</f>
        <v>#REF!</v>
      </c>
      <c r="J37" s="5" t="e">
        <f t="shared" si="26"/>
        <v>#REF!</v>
      </c>
      <c r="K37" s="6" t="e">
        <f t="shared" si="27"/>
        <v>#REF!</v>
      </c>
      <c r="L37" s="5" t="e">
        <f t="shared" si="28"/>
        <v>#REF!</v>
      </c>
      <c r="M37" s="6" t="e">
        <f t="shared" si="29"/>
        <v>#REF!</v>
      </c>
      <c r="N37" s="5" t="e">
        <f t="shared" si="30"/>
        <v>#REF!</v>
      </c>
      <c r="O37" s="6" t="e">
        <f t="shared" si="31"/>
        <v>#REF!</v>
      </c>
      <c r="P37" s="5" t="e">
        <f t="shared" si="32"/>
        <v>#REF!</v>
      </c>
      <c r="Q37" s="6" t="e">
        <f t="shared" si="33"/>
        <v>#REF!</v>
      </c>
      <c r="R37" s="5" t="e">
        <f t="shared" si="8"/>
        <v>#REF!</v>
      </c>
      <c r="S37" s="6" t="e">
        <f t="shared" si="9"/>
        <v>#REF!</v>
      </c>
      <c r="T37" s="128" t="s">
        <v>85</v>
      </c>
      <c r="U37" s="454"/>
      <c r="V37" s="474" t="s">
        <v>1766</v>
      </c>
      <c r="W37" s="121"/>
    </row>
    <row r="38" spans="1:23" s="18" customFormat="1" ht="46.9" hidden="1" customHeight="1">
      <c r="A38" s="488" t="s">
        <v>1425</v>
      </c>
      <c r="B38" s="60" t="s">
        <v>33</v>
      </c>
      <c r="C38" s="114" t="s">
        <v>141</v>
      </c>
      <c r="D38" s="8" t="s">
        <v>1639</v>
      </c>
      <c r="E38" s="9"/>
      <c r="F38" s="11"/>
      <c r="G38" s="11"/>
      <c r="H38" s="11"/>
      <c r="I38" s="11"/>
      <c r="J38" s="11"/>
      <c r="K38" s="11"/>
      <c r="L38" s="11"/>
      <c r="M38" s="11"/>
      <c r="N38" s="11"/>
      <c r="O38" s="11"/>
      <c r="P38" s="11"/>
      <c r="Q38" s="11"/>
      <c r="R38" s="11"/>
      <c r="S38" s="11"/>
      <c r="T38" s="12"/>
      <c r="U38" s="454"/>
      <c r="V38" s="475" t="s">
        <v>1770</v>
      </c>
    </row>
    <row r="39" spans="1:23" s="18" customFormat="1" ht="46.9" hidden="1" customHeight="1">
      <c r="A39" s="488" t="s">
        <v>1881</v>
      </c>
      <c r="B39" s="53" t="s">
        <v>575</v>
      </c>
      <c r="C39" s="3" t="s">
        <v>142</v>
      </c>
      <c r="D39" s="3"/>
      <c r="E39" s="2" t="s">
        <v>58</v>
      </c>
      <c r="F39" s="5">
        <v>2074.67</v>
      </c>
      <c r="G39" s="5" t="s">
        <v>85</v>
      </c>
      <c r="H39" s="5" t="e">
        <f>VLOOKUP($A39,#REF!,5,0)</f>
        <v>#REF!</v>
      </c>
      <c r="I39" s="5" t="e">
        <f>VLOOKUP($A39,#REF!,6,0)</f>
        <v>#REF!</v>
      </c>
      <c r="J39" s="5" t="e">
        <f t="shared" ref="J39:J44" si="34">($H39/1.1)*1.3</f>
        <v>#REF!</v>
      </c>
      <c r="K39" s="5" t="e">
        <f t="shared" ref="K39:K44" si="35">($I39/1.1)*1.3</f>
        <v>#REF!</v>
      </c>
      <c r="L39" s="5" t="e">
        <f t="shared" ref="L39:L44" si="36">$H39/1.1</f>
        <v>#REF!</v>
      </c>
      <c r="M39" s="5" t="e">
        <f t="shared" ref="M39:M44" si="37">$I39/1.1</f>
        <v>#REF!</v>
      </c>
      <c r="N39" s="5" t="e">
        <f t="shared" ref="N39:N44" si="38">H39</f>
        <v>#REF!</v>
      </c>
      <c r="O39" s="5" t="e">
        <f t="shared" ref="O39:O44" si="39">I39</f>
        <v>#REF!</v>
      </c>
      <c r="P39" s="5" t="e">
        <f t="shared" ref="P39:P44" si="40">($H39/1.1)*1.3</f>
        <v>#REF!</v>
      </c>
      <c r="Q39" s="5" t="e">
        <f t="shared" ref="Q39:Q44" si="41">($I39/1.1)*1.3</f>
        <v>#REF!</v>
      </c>
      <c r="R39" s="5" t="e">
        <f t="shared" si="8"/>
        <v>#REF!</v>
      </c>
      <c r="S39" s="5" t="e">
        <f t="shared" si="9"/>
        <v>#REF!</v>
      </c>
      <c r="T39" s="129" t="s">
        <v>927</v>
      </c>
      <c r="U39" s="454"/>
      <c r="V39" s="474" t="s">
        <v>1769</v>
      </c>
    </row>
    <row r="40" spans="1:23" s="18" customFormat="1" ht="46.9" hidden="1" customHeight="1">
      <c r="A40" s="488" t="s">
        <v>1882</v>
      </c>
      <c r="B40" s="53" t="s">
        <v>576</v>
      </c>
      <c r="C40" s="3" t="s">
        <v>143</v>
      </c>
      <c r="D40" s="3"/>
      <c r="E40" s="2" t="s">
        <v>58</v>
      </c>
      <c r="F40" s="5">
        <v>2342.19</v>
      </c>
      <c r="G40" s="5" t="s">
        <v>85</v>
      </c>
      <c r="H40" s="5" t="e">
        <f>VLOOKUP($A40,#REF!,5,0)</f>
        <v>#REF!</v>
      </c>
      <c r="I40" s="5" t="e">
        <f>VLOOKUP($A40,#REF!,6,0)</f>
        <v>#REF!</v>
      </c>
      <c r="J40" s="5" t="e">
        <f t="shared" si="34"/>
        <v>#REF!</v>
      </c>
      <c r="K40" s="5" t="e">
        <f t="shared" si="35"/>
        <v>#REF!</v>
      </c>
      <c r="L40" s="5" t="e">
        <f t="shared" si="36"/>
        <v>#REF!</v>
      </c>
      <c r="M40" s="5" t="e">
        <f t="shared" si="37"/>
        <v>#REF!</v>
      </c>
      <c r="N40" s="5" t="e">
        <f t="shared" si="38"/>
        <v>#REF!</v>
      </c>
      <c r="O40" s="5" t="e">
        <f t="shared" si="39"/>
        <v>#REF!</v>
      </c>
      <c r="P40" s="5" t="e">
        <f t="shared" si="40"/>
        <v>#REF!</v>
      </c>
      <c r="Q40" s="5" t="e">
        <f t="shared" si="41"/>
        <v>#REF!</v>
      </c>
      <c r="R40" s="5" t="e">
        <f t="shared" si="8"/>
        <v>#REF!</v>
      </c>
      <c r="S40" s="5" t="e">
        <f t="shared" si="9"/>
        <v>#REF!</v>
      </c>
      <c r="T40" s="129" t="s">
        <v>927</v>
      </c>
      <c r="U40" s="454"/>
      <c r="V40" s="474" t="s">
        <v>1769</v>
      </c>
    </row>
    <row r="41" spans="1:23" s="18" customFormat="1" ht="46.9" hidden="1" customHeight="1">
      <c r="A41" s="488" t="s">
        <v>1883</v>
      </c>
      <c r="B41" s="53" t="s">
        <v>577</v>
      </c>
      <c r="C41" s="3" t="s">
        <v>146</v>
      </c>
      <c r="D41" s="3"/>
      <c r="E41" s="2" t="s">
        <v>58</v>
      </c>
      <c r="F41" s="5">
        <v>6736.7800000000007</v>
      </c>
      <c r="G41" s="5" t="s">
        <v>85</v>
      </c>
      <c r="H41" s="5" t="e">
        <f>VLOOKUP($A41,#REF!,5,0)</f>
        <v>#REF!</v>
      </c>
      <c r="I41" s="5" t="e">
        <f>VLOOKUP($A41,#REF!,6,0)</f>
        <v>#REF!</v>
      </c>
      <c r="J41" s="5" t="e">
        <f t="shared" si="34"/>
        <v>#REF!</v>
      </c>
      <c r="K41" s="5" t="e">
        <f t="shared" si="35"/>
        <v>#REF!</v>
      </c>
      <c r="L41" s="5" t="e">
        <f t="shared" si="36"/>
        <v>#REF!</v>
      </c>
      <c r="M41" s="5" t="e">
        <f t="shared" si="37"/>
        <v>#REF!</v>
      </c>
      <c r="N41" s="5" t="e">
        <f t="shared" si="38"/>
        <v>#REF!</v>
      </c>
      <c r="O41" s="5" t="e">
        <f t="shared" si="39"/>
        <v>#REF!</v>
      </c>
      <c r="P41" s="5" t="e">
        <f t="shared" si="40"/>
        <v>#REF!</v>
      </c>
      <c r="Q41" s="5" t="e">
        <f t="shared" si="41"/>
        <v>#REF!</v>
      </c>
      <c r="R41" s="5" t="e">
        <f t="shared" si="8"/>
        <v>#REF!</v>
      </c>
      <c r="S41" s="5" t="e">
        <f t="shared" si="9"/>
        <v>#REF!</v>
      </c>
      <c r="T41" s="129" t="s">
        <v>927</v>
      </c>
      <c r="U41" s="454"/>
      <c r="V41" s="474" t="s">
        <v>1769</v>
      </c>
    </row>
    <row r="42" spans="1:23" s="18" customFormat="1" ht="46.9" hidden="1" customHeight="1">
      <c r="A42" s="488" t="s">
        <v>1884</v>
      </c>
      <c r="B42" s="53" t="s">
        <v>578</v>
      </c>
      <c r="C42" s="3" t="s">
        <v>147</v>
      </c>
      <c r="D42" s="3"/>
      <c r="E42" s="2" t="s">
        <v>58</v>
      </c>
      <c r="F42" s="5">
        <v>9367.7000000000007</v>
      </c>
      <c r="G42" s="5" t="s">
        <v>85</v>
      </c>
      <c r="H42" s="5" t="e">
        <f>VLOOKUP($A42,#REF!,5,0)</f>
        <v>#REF!</v>
      </c>
      <c r="I42" s="5" t="e">
        <f>VLOOKUP($A42,#REF!,6,0)</f>
        <v>#REF!</v>
      </c>
      <c r="J42" s="5" t="e">
        <f t="shared" si="34"/>
        <v>#REF!</v>
      </c>
      <c r="K42" s="5" t="e">
        <f t="shared" si="35"/>
        <v>#REF!</v>
      </c>
      <c r="L42" s="5" t="e">
        <f t="shared" si="36"/>
        <v>#REF!</v>
      </c>
      <c r="M42" s="5" t="e">
        <f t="shared" si="37"/>
        <v>#REF!</v>
      </c>
      <c r="N42" s="5" t="e">
        <f t="shared" si="38"/>
        <v>#REF!</v>
      </c>
      <c r="O42" s="5" t="e">
        <f t="shared" si="39"/>
        <v>#REF!</v>
      </c>
      <c r="P42" s="5" t="e">
        <f t="shared" si="40"/>
        <v>#REF!</v>
      </c>
      <c r="Q42" s="5" t="e">
        <f t="shared" si="41"/>
        <v>#REF!</v>
      </c>
      <c r="R42" s="5" t="e">
        <f t="shared" si="8"/>
        <v>#REF!</v>
      </c>
      <c r="S42" s="5" t="e">
        <f t="shared" si="9"/>
        <v>#REF!</v>
      </c>
      <c r="T42" s="129" t="s">
        <v>927</v>
      </c>
      <c r="U42" s="454"/>
      <c r="V42" s="474" t="s">
        <v>1769</v>
      </c>
    </row>
    <row r="43" spans="1:23" s="18" customFormat="1" ht="46.9" hidden="1" customHeight="1">
      <c r="A43" s="488" t="s">
        <v>1885</v>
      </c>
      <c r="B43" s="53" t="s">
        <v>579</v>
      </c>
      <c r="C43" s="3" t="s">
        <v>144</v>
      </c>
      <c r="D43" s="3"/>
      <c r="E43" s="2" t="s">
        <v>58</v>
      </c>
      <c r="F43" s="5">
        <v>14211.7</v>
      </c>
      <c r="G43" s="5" t="s">
        <v>85</v>
      </c>
      <c r="H43" s="5" t="e">
        <f>VLOOKUP($A43,#REF!,5,0)</f>
        <v>#REF!</v>
      </c>
      <c r="I43" s="5" t="e">
        <f>VLOOKUP($A43,#REF!,6,0)</f>
        <v>#REF!</v>
      </c>
      <c r="J43" s="5" t="e">
        <f t="shared" si="34"/>
        <v>#REF!</v>
      </c>
      <c r="K43" s="5" t="e">
        <f t="shared" si="35"/>
        <v>#REF!</v>
      </c>
      <c r="L43" s="5" t="e">
        <f t="shared" si="36"/>
        <v>#REF!</v>
      </c>
      <c r="M43" s="5" t="e">
        <f t="shared" si="37"/>
        <v>#REF!</v>
      </c>
      <c r="N43" s="5" t="e">
        <f t="shared" si="38"/>
        <v>#REF!</v>
      </c>
      <c r="O43" s="5" t="e">
        <f t="shared" si="39"/>
        <v>#REF!</v>
      </c>
      <c r="P43" s="5" t="e">
        <f t="shared" si="40"/>
        <v>#REF!</v>
      </c>
      <c r="Q43" s="5" t="e">
        <f t="shared" si="41"/>
        <v>#REF!</v>
      </c>
      <c r="R43" s="5" t="e">
        <f t="shared" si="8"/>
        <v>#REF!</v>
      </c>
      <c r="S43" s="5" t="e">
        <f t="shared" si="9"/>
        <v>#REF!</v>
      </c>
      <c r="T43" s="129" t="s">
        <v>927</v>
      </c>
      <c r="U43" s="454"/>
      <c r="V43" s="474" t="s">
        <v>1769</v>
      </c>
    </row>
    <row r="44" spans="1:23" s="18" customFormat="1" ht="44.45" hidden="1" customHeight="1">
      <c r="A44" s="488" t="s">
        <v>1886</v>
      </c>
      <c r="B44" s="53" t="s">
        <v>580</v>
      </c>
      <c r="C44" s="3" t="s">
        <v>145</v>
      </c>
      <c r="D44" s="3"/>
      <c r="E44" s="2" t="s">
        <v>58</v>
      </c>
      <c r="F44" s="5">
        <v>28156.92</v>
      </c>
      <c r="G44" s="5" t="s">
        <v>85</v>
      </c>
      <c r="H44" s="5" t="e">
        <f>VLOOKUP($A44,#REF!,5,0)</f>
        <v>#REF!</v>
      </c>
      <c r="I44" s="5" t="e">
        <f>VLOOKUP($A44,#REF!,6,0)</f>
        <v>#REF!</v>
      </c>
      <c r="J44" s="5" t="e">
        <f t="shared" si="34"/>
        <v>#REF!</v>
      </c>
      <c r="K44" s="5" t="e">
        <f t="shared" si="35"/>
        <v>#REF!</v>
      </c>
      <c r="L44" s="5" t="e">
        <f t="shared" si="36"/>
        <v>#REF!</v>
      </c>
      <c r="M44" s="5" t="e">
        <f t="shared" si="37"/>
        <v>#REF!</v>
      </c>
      <c r="N44" s="5" t="e">
        <f t="shared" si="38"/>
        <v>#REF!</v>
      </c>
      <c r="O44" s="5" t="e">
        <f t="shared" si="39"/>
        <v>#REF!</v>
      </c>
      <c r="P44" s="5" t="e">
        <f t="shared" si="40"/>
        <v>#REF!</v>
      </c>
      <c r="Q44" s="5" t="e">
        <f t="shared" si="41"/>
        <v>#REF!</v>
      </c>
      <c r="R44" s="5" t="e">
        <f t="shared" si="8"/>
        <v>#REF!</v>
      </c>
      <c r="S44" s="5" t="e">
        <f t="shared" si="9"/>
        <v>#REF!</v>
      </c>
      <c r="T44" s="129" t="s">
        <v>927</v>
      </c>
      <c r="U44" s="454"/>
      <c r="V44" s="474" t="s">
        <v>1769</v>
      </c>
    </row>
    <row r="45" spans="1:23" s="18" customFormat="1" ht="154.5" hidden="1" customHeight="1">
      <c r="A45" s="41" t="s">
        <v>1841</v>
      </c>
      <c r="B45" s="60" t="s">
        <v>34</v>
      </c>
      <c r="C45" s="114" t="s">
        <v>1252</v>
      </c>
      <c r="D45" s="8" t="s">
        <v>1640</v>
      </c>
      <c r="E45" s="9"/>
      <c r="F45" s="16"/>
      <c r="G45" s="16"/>
      <c r="H45" s="16"/>
      <c r="I45" s="16"/>
      <c r="J45" s="16"/>
      <c r="K45" s="16"/>
      <c r="L45" s="16"/>
      <c r="M45" s="16"/>
      <c r="N45" s="16"/>
      <c r="O45" s="16"/>
      <c r="P45" s="16"/>
      <c r="Q45" s="16"/>
      <c r="R45" s="16"/>
      <c r="S45" s="16"/>
      <c r="T45" s="130" t="s">
        <v>1326</v>
      </c>
      <c r="U45" s="459"/>
      <c r="V45" s="475" t="s">
        <v>1770</v>
      </c>
    </row>
    <row r="46" spans="1:23" s="18" customFormat="1" ht="18.75" hidden="1" customHeight="1">
      <c r="A46" s="41" t="s">
        <v>1887</v>
      </c>
      <c r="B46" s="53" t="s">
        <v>537</v>
      </c>
      <c r="C46" s="3" t="s">
        <v>1242</v>
      </c>
      <c r="D46" s="3"/>
      <c r="E46" s="2" t="s">
        <v>680</v>
      </c>
      <c r="F46" s="5">
        <v>8517</v>
      </c>
      <c r="G46" s="5" t="s">
        <v>85</v>
      </c>
      <c r="H46" s="5" t="e">
        <f>VLOOKUP($A46,#REF!,5,0)</f>
        <v>#REF!</v>
      </c>
      <c r="I46" s="5" t="e">
        <f>VLOOKUP($A46,#REF!,6,0)</f>
        <v>#REF!</v>
      </c>
      <c r="J46" s="5" t="e">
        <f t="shared" ref="J46:J50" si="42">($H46/1.1)*1.3</f>
        <v>#REF!</v>
      </c>
      <c r="K46" s="5" t="e">
        <f t="shared" ref="K46:K50" si="43">($I46/1.1)*1.3</f>
        <v>#REF!</v>
      </c>
      <c r="L46" s="5" t="e">
        <f t="shared" ref="L46:L50" si="44">$H46/1.1</f>
        <v>#REF!</v>
      </c>
      <c r="M46" s="5" t="e">
        <f t="shared" ref="M46:M50" si="45">$I46/1.1</f>
        <v>#REF!</v>
      </c>
      <c r="N46" s="5" t="e">
        <f t="shared" ref="N46:N50" si="46">H46</f>
        <v>#REF!</v>
      </c>
      <c r="O46" s="5" t="e">
        <f t="shared" ref="O46:O50" si="47">I46</f>
        <v>#REF!</v>
      </c>
      <c r="P46" s="5" t="e">
        <f t="shared" ref="P46:P50" si="48">($H46/1.1)*1.3</f>
        <v>#REF!</v>
      </c>
      <c r="Q46" s="5" t="e">
        <f t="shared" ref="Q46:Q50" si="49">($I46/1.1)*1.3</f>
        <v>#REF!</v>
      </c>
      <c r="R46" s="5" t="e">
        <f t="shared" si="8"/>
        <v>#REF!</v>
      </c>
      <c r="S46" s="5" t="e">
        <f t="shared" si="9"/>
        <v>#REF!</v>
      </c>
      <c r="T46" s="129"/>
      <c r="U46" s="454"/>
      <c r="V46" s="474" t="s">
        <v>1769</v>
      </c>
    </row>
    <row r="47" spans="1:23" s="18" customFormat="1" ht="18.75" hidden="1" customHeight="1">
      <c r="A47" s="41" t="s">
        <v>1888</v>
      </c>
      <c r="B47" s="53" t="s">
        <v>538</v>
      </c>
      <c r="C47" s="3" t="s">
        <v>1243</v>
      </c>
      <c r="D47" s="3"/>
      <c r="E47" s="2" t="s">
        <v>680</v>
      </c>
      <c r="F47" s="5">
        <v>13876</v>
      </c>
      <c r="G47" s="5" t="s">
        <v>85</v>
      </c>
      <c r="H47" s="5" t="e">
        <f>VLOOKUP($A47,#REF!,5,0)</f>
        <v>#REF!</v>
      </c>
      <c r="I47" s="5" t="e">
        <f>VLOOKUP($A47,#REF!,6,0)</f>
        <v>#REF!</v>
      </c>
      <c r="J47" s="5" t="e">
        <f t="shared" si="42"/>
        <v>#REF!</v>
      </c>
      <c r="K47" s="5" t="e">
        <f t="shared" si="43"/>
        <v>#REF!</v>
      </c>
      <c r="L47" s="5" t="e">
        <f t="shared" si="44"/>
        <v>#REF!</v>
      </c>
      <c r="M47" s="5" t="e">
        <f t="shared" si="45"/>
        <v>#REF!</v>
      </c>
      <c r="N47" s="5" t="e">
        <f t="shared" si="46"/>
        <v>#REF!</v>
      </c>
      <c r="O47" s="5" t="e">
        <f t="shared" si="47"/>
        <v>#REF!</v>
      </c>
      <c r="P47" s="5" t="e">
        <f t="shared" si="48"/>
        <v>#REF!</v>
      </c>
      <c r="Q47" s="5" t="e">
        <f t="shared" si="49"/>
        <v>#REF!</v>
      </c>
      <c r="R47" s="5" t="e">
        <f t="shared" si="8"/>
        <v>#REF!</v>
      </c>
      <c r="S47" s="5" t="e">
        <f t="shared" si="9"/>
        <v>#REF!</v>
      </c>
      <c r="T47" s="129"/>
      <c r="U47" s="454"/>
      <c r="V47" s="474" t="s">
        <v>1769</v>
      </c>
    </row>
    <row r="48" spans="1:23" s="18" customFormat="1" ht="18.75" hidden="1" customHeight="1">
      <c r="A48" s="41" t="s">
        <v>1889</v>
      </c>
      <c r="B48" s="53" t="s">
        <v>539</v>
      </c>
      <c r="C48" s="3" t="s">
        <v>1253</v>
      </c>
      <c r="D48" s="3"/>
      <c r="E48" s="2" t="s">
        <v>680</v>
      </c>
      <c r="F48" s="5">
        <v>26299</v>
      </c>
      <c r="G48" s="5" t="s">
        <v>85</v>
      </c>
      <c r="H48" s="5" t="e">
        <f>VLOOKUP($A48,#REF!,5,0)</f>
        <v>#REF!</v>
      </c>
      <c r="I48" s="5" t="e">
        <f>VLOOKUP($A48,#REF!,6,0)</f>
        <v>#REF!</v>
      </c>
      <c r="J48" s="5" t="e">
        <f t="shared" si="42"/>
        <v>#REF!</v>
      </c>
      <c r="K48" s="5" t="e">
        <f t="shared" si="43"/>
        <v>#REF!</v>
      </c>
      <c r="L48" s="5" t="e">
        <f t="shared" si="44"/>
        <v>#REF!</v>
      </c>
      <c r="M48" s="5" t="e">
        <f t="shared" si="45"/>
        <v>#REF!</v>
      </c>
      <c r="N48" s="5" t="e">
        <f t="shared" si="46"/>
        <v>#REF!</v>
      </c>
      <c r="O48" s="5" t="e">
        <f t="shared" si="47"/>
        <v>#REF!</v>
      </c>
      <c r="P48" s="5" t="e">
        <f t="shared" si="48"/>
        <v>#REF!</v>
      </c>
      <c r="Q48" s="5" t="e">
        <f t="shared" si="49"/>
        <v>#REF!</v>
      </c>
      <c r="R48" s="5" t="e">
        <f t="shared" si="8"/>
        <v>#REF!</v>
      </c>
      <c r="S48" s="5" t="e">
        <f t="shared" si="9"/>
        <v>#REF!</v>
      </c>
      <c r="T48" s="129"/>
      <c r="U48" s="454"/>
      <c r="V48" s="474" t="s">
        <v>1769</v>
      </c>
    </row>
    <row r="49" spans="1:23" s="18" customFormat="1" ht="18.75" hidden="1" customHeight="1">
      <c r="A49" s="41" t="s">
        <v>1890</v>
      </c>
      <c r="B49" s="53" t="s">
        <v>540</v>
      </c>
      <c r="C49" s="3" t="s">
        <v>1244</v>
      </c>
      <c r="D49" s="3"/>
      <c r="E49" s="2" t="s">
        <v>680</v>
      </c>
      <c r="F49" s="5">
        <v>38034</v>
      </c>
      <c r="G49" s="5" t="s">
        <v>85</v>
      </c>
      <c r="H49" s="5" t="e">
        <f>VLOOKUP($A49,#REF!,5,0)</f>
        <v>#REF!</v>
      </c>
      <c r="I49" s="5" t="e">
        <f>VLOOKUP($A49,#REF!,6,0)</f>
        <v>#REF!</v>
      </c>
      <c r="J49" s="5" t="e">
        <f t="shared" si="42"/>
        <v>#REF!</v>
      </c>
      <c r="K49" s="5" t="e">
        <f t="shared" si="43"/>
        <v>#REF!</v>
      </c>
      <c r="L49" s="5" t="e">
        <f t="shared" si="44"/>
        <v>#REF!</v>
      </c>
      <c r="M49" s="5" t="e">
        <f t="shared" si="45"/>
        <v>#REF!</v>
      </c>
      <c r="N49" s="5" t="e">
        <f t="shared" si="46"/>
        <v>#REF!</v>
      </c>
      <c r="O49" s="5" t="e">
        <f t="shared" si="47"/>
        <v>#REF!</v>
      </c>
      <c r="P49" s="5" t="e">
        <f t="shared" si="48"/>
        <v>#REF!</v>
      </c>
      <c r="Q49" s="5" t="e">
        <f t="shared" si="49"/>
        <v>#REF!</v>
      </c>
      <c r="R49" s="5" t="e">
        <f t="shared" si="8"/>
        <v>#REF!</v>
      </c>
      <c r="S49" s="5" t="e">
        <f t="shared" si="9"/>
        <v>#REF!</v>
      </c>
      <c r="T49" s="129"/>
      <c r="U49" s="454"/>
      <c r="V49" s="474" t="s">
        <v>1769</v>
      </c>
    </row>
    <row r="50" spans="1:23" s="18" customFormat="1" ht="18.75" hidden="1" customHeight="1">
      <c r="A50" s="41" t="s">
        <v>1891</v>
      </c>
      <c r="B50" s="53" t="s">
        <v>541</v>
      </c>
      <c r="C50" s="3" t="s">
        <v>1245</v>
      </c>
      <c r="D50" s="3"/>
      <c r="E50" s="2" t="s">
        <v>680</v>
      </c>
      <c r="F50" s="5">
        <v>73436</v>
      </c>
      <c r="G50" s="5" t="s">
        <v>85</v>
      </c>
      <c r="H50" s="5" t="e">
        <f>VLOOKUP($A50,#REF!,5,0)</f>
        <v>#REF!</v>
      </c>
      <c r="I50" s="5" t="e">
        <f>VLOOKUP($A50,#REF!,6,0)</f>
        <v>#REF!</v>
      </c>
      <c r="J50" s="5" t="e">
        <f t="shared" si="42"/>
        <v>#REF!</v>
      </c>
      <c r="K50" s="5" t="e">
        <f t="shared" si="43"/>
        <v>#REF!</v>
      </c>
      <c r="L50" s="5" t="e">
        <f t="shared" si="44"/>
        <v>#REF!</v>
      </c>
      <c r="M50" s="5" t="e">
        <f t="shared" si="45"/>
        <v>#REF!</v>
      </c>
      <c r="N50" s="5" t="e">
        <f t="shared" si="46"/>
        <v>#REF!</v>
      </c>
      <c r="O50" s="5" t="e">
        <f t="shared" si="47"/>
        <v>#REF!</v>
      </c>
      <c r="P50" s="5" t="e">
        <f t="shared" si="48"/>
        <v>#REF!</v>
      </c>
      <c r="Q50" s="5" t="e">
        <f t="shared" si="49"/>
        <v>#REF!</v>
      </c>
      <c r="R50" s="5" t="e">
        <f t="shared" si="8"/>
        <v>#REF!</v>
      </c>
      <c r="S50" s="5" t="e">
        <f t="shared" si="9"/>
        <v>#REF!</v>
      </c>
      <c r="T50" s="129"/>
      <c r="U50" s="454"/>
      <c r="V50" s="474" t="s">
        <v>1769</v>
      </c>
    </row>
    <row r="51" spans="1:23" s="18" customFormat="1" ht="302.25" hidden="1" customHeight="1">
      <c r="A51" s="488" t="s">
        <v>1892</v>
      </c>
      <c r="B51" s="494" t="s">
        <v>35</v>
      </c>
      <c r="C51" s="114" t="s">
        <v>1399</v>
      </c>
      <c r="D51" s="8" t="s">
        <v>1734</v>
      </c>
      <c r="E51" s="9"/>
      <c r="F51" s="447"/>
      <c r="G51" s="11"/>
      <c r="H51" s="11"/>
      <c r="I51" s="11"/>
      <c r="J51" s="11"/>
      <c r="K51" s="11"/>
      <c r="L51" s="11"/>
      <c r="M51" s="11"/>
      <c r="N51" s="11"/>
      <c r="O51" s="11"/>
      <c r="P51" s="11"/>
      <c r="Q51" s="11"/>
      <c r="R51" s="11"/>
      <c r="S51" s="11"/>
      <c r="T51" s="140" t="s">
        <v>1345</v>
      </c>
      <c r="U51" s="459" t="s">
        <v>2318</v>
      </c>
      <c r="V51" s="475" t="s">
        <v>1770</v>
      </c>
    </row>
    <row r="52" spans="1:23" s="18" customFormat="1" ht="15.6" hidden="1" customHeight="1">
      <c r="A52" s="488" t="s">
        <v>1893</v>
      </c>
      <c r="B52" s="495" t="s">
        <v>542</v>
      </c>
      <c r="C52" s="7" t="s">
        <v>127</v>
      </c>
      <c r="D52" s="13"/>
      <c r="E52" s="2" t="s">
        <v>2</v>
      </c>
      <c r="F52" s="5">
        <v>135622.41095398148</v>
      </c>
      <c r="G52" s="402">
        <v>27057.600953981499</v>
      </c>
      <c r="H52" s="5" t="e">
        <f>VLOOKUP($A52,#REF!,5,0)</f>
        <v>#REF!</v>
      </c>
      <c r="I52" s="402" t="e">
        <f>VLOOKUP($A52,#REF!,6,0)</f>
        <v>#REF!</v>
      </c>
      <c r="J52" s="5" t="e">
        <f t="shared" ref="J52:J60" si="50">(($H52-$I52)/1.1)*1.3+$M52</f>
        <v>#REF!</v>
      </c>
      <c r="K52" s="402" t="e">
        <f t="shared" ref="K52:K60" si="51">$I52</f>
        <v>#REF!</v>
      </c>
      <c r="L52" s="5" t="e">
        <f>($H52-$I52)/1.1+$M52</f>
        <v>#REF!</v>
      </c>
      <c r="M52" s="402" t="e">
        <f>$I52</f>
        <v>#REF!</v>
      </c>
      <c r="N52" s="5" t="e">
        <f t="shared" ref="N52:N60" si="52">H52</f>
        <v>#REF!</v>
      </c>
      <c r="O52" s="402" t="e">
        <f t="shared" ref="O52:O60" si="53">I52</f>
        <v>#REF!</v>
      </c>
      <c r="P52" s="5" t="e">
        <f>(($H52-$I52)/1.1)*1.3+$M52</f>
        <v>#REF!</v>
      </c>
      <c r="Q52" s="402" t="e">
        <f t="shared" ref="Q52:S67" si="54">$I52</f>
        <v>#REF!</v>
      </c>
      <c r="R52" s="5" t="e">
        <f t="shared" ref="R52:R60" si="55">($H52-$I52)/1.1+$M52</f>
        <v>#REF!</v>
      </c>
      <c r="S52" s="402" t="e">
        <f t="shared" si="54"/>
        <v>#REF!</v>
      </c>
      <c r="T52" s="128" t="s">
        <v>85</v>
      </c>
      <c r="U52" s="454" t="s">
        <v>2318</v>
      </c>
      <c r="V52" s="476" t="s">
        <v>1768</v>
      </c>
      <c r="W52" s="121"/>
    </row>
    <row r="53" spans="1:23" s="18" customFormat="1" ht="15.6" hidden="1" customHeight="1">
      <c r="A53" s="488" t="s">
        <v>1894</v>
      </c>
      <c r="B53" s="495" t="s">
        <v>543</v>
      </c>
      <c r="C53" s="7" t="s">
        <v>161</v>
      </c>
      <c r="D53" s="13"/>
      <c r="E53" s="2" t="s">
        <v>2</v>
      </c>
      <c r="F53" s="5">
        <v>169575.11268466589</v>
      </c>
      <c r="G53" s="402">
        <v>46452.672684666359</v>
      </c>
      <c r="H53" s="5" t="e">
        <f>VLOOKUP($A53,#REF!,5,0)</f>
        <v>#REF!</v>
      </c>
      <c r="I53" s="402" t="e">
        <f>VLOOKUP($A53,#REF!,6,0)</f>
        <v>#REF!</v>
      </c>
      <c r="J53" s="5" t="e">
        <f t="shared" si="50"/>
        <v>#REF!</v>
      </c>
      <c r="K53" s="402" t="e">
        <f t="shared" si="51"/>
        <v>#REF!</v>
      </c>
      <c r="L53" s="5" t="e">
        <f t="shared" ref="L53:L79" si="56">($H53-$I53)/1.1+$M53</f>
        <v>#REF!</v>
      </c>
      <c r="M53" s="402" t="e">
        <f t="shared" ref="M53:M80" si="57">$I53</f>
        <v>#REF!</v>
      </c>
      <c r="N53" s="5" t="e">
        <f t="shared" si="52"/>
        <v>#REF!</v>
      </c>
      <c r="O53" s="402" t="e">
        <f t="shared" si="53"/>
        <v>#REF!</v>
      </c>
      <c r="P53" s="5" t="e">
        <f t="shared" ref="P53:P60" si="58">(($H53-$I53)/1.1)*1.3+$M53</f>
        <v>#REF!</v>
      </c>
      <c r="Q53" s="402" t="e">
        <f t="shared" si="54"/>
        <v>#REF!</v>
      </c>
      <c r="R53" s="5" t="e">
        <f t="shared" si="55"/>
        <v>#REF!</v>
      </c>
      <c r="S53" s="402" t="e">
        <f t="shared" si="54"/>
        <v>#REF!</v>
      </c>
      <c r="T53" s="128" t="s">
        <v>85</v>
      </c>
      <c r="U53" s="454" t="s">
        <v>2318</v>
      </c>
      <c r="V53" s="476" t="s">
        <v>1768</v>
      </c>
      <c r="W53" s="121"/>
    </row>
    <row r="54" spans="1:23" s="18" customFormat="1" ht="15.6" hidden="1" customHeight="1">
      <c r="A54" s="488" t="s">
        <v>1895</v>
      </c>
      <c r="B54" s="495" t="s">
        <v>544</v>
      </c>
      <c r="C54" s="7" t="s">
        <v>162</v>
      </c>
      <c r="D54" s="13"/>
      <c r="E54" s="2" t="s">
        <v>2</v>
      </c>
      <c r="F54" s="5">
        <v>204554.86661418891</v>
      </c>
      <c r="G54" s="402">
        <v>66874.806614188899</v>
      </c>
      <c r="H54" s="5" t="e">
        <f>VLOOKUP($A54,#REF!,5,0)</f>
        <v>#REF!</v>
      </c>
      <c r="I54" s="402" t="e">
        <f>VLOOKUP($A54,#REF!,6,0)</f>
        <v>#REF!</v>
      </c>
      <c r="J54" s="5" t="e">
        <f t="shared" si="50"/>
        <v>#REF!</v>
      </c>
      <c r="K54" s="402" t="e">
        <f t="shared" si="51"/>
        <v>#REF!</v>
      </c>
      <c r="L54" s="5" t="e">
        <f t="shared" si="56"/>
        <v>#REF!</v>
      </c>
      <c r="M54" s="402" t="e">
        <f t="shared" si="57"/>
        <v>#REF!</v>
      </c>
      <c r="N54" s="5" t="e">
        <f t="shared" si="52"/>
        <v>#REF!</v>
      </c>
      <c r="O54" s="402" t="e">
        <f t="shared" si="53"/>
        <v>#REF!</v>
      </c>
      <c r="P54" s="5" t="e">
        <f t="shared" si="58"/>
        <v>#REF!</v>
      </c>
      <c r="Q54" s="402" t="e">
        <f t="shared" si="54"/>
        <v>#REF!</v>
      </c>
      <c r="R54" s="5" t="e">
        <f t="shared" si="55"/>
        <v>#REF!</v>
      </c>
      <c r="S54" s="402" t="e">
        <f t="shared" si="54"/>
        <v>#REF!</v>
      </c>
      <c r="T54" s="128" t="s">
        <v>85</v>
      </c>
      <c r="U54" s="454" t="s">
        <v>2318</v>
      </c>
      <c r="V54" s="476" t="s">
        <v>1768</v>
      </c>
      <c r="W54" s="121"/>
    </row>
    <row r="55" spans="1:23" s="18" customFormat="1" ht="15.6" hidden="1" customHeight="1">
      <c r="A55" s="488" t="s">
        <v>1896</v>
      </c>
      <c r="B55" s="495" t="s">
        <v>545</v>
      </c>
      <c r="C55" s="7" t="s">
        <v>128</v>
      </c>
      <c r="D55" s="13"/>
      <c r="E55" s="2" t="s">
        <v>2</v>
      </c>
      <c r="F55" s="5">
        <v>266226.87304125942</v>
      </c>
      <c r="G55" s="402">
        <v>99431.563041259476</v>
      </c>
      <c r="H55" s="5" t="e">
        <f>VLOOKUP($A55,#REF!,5,0)</f>
        <v>#REF!</v>
      </c>
      <c r="I55" s="402" t="e">
        <f>VLOOKUP($A55,#REF!,6,0)</f>
        <v>#REF!</v>
      </c>
      <c r="J55" s="5" t="e">
        <f t="shared" si="50"/>
        <v>#REF!</v>
      </c>
      <c r="K55" s="402" t="e">
        <f t="shared" si="51"/>
        <v>#REF!</v>
      </c>
      <c r="L55" s="5" t="e">
        <f t="shared" si="56"/>
        <v>#REF!</v>
      </c>
      <c r="M55" s="402" t="e">
        <f t="shared" si="57"/>
        <v>#REF!</v>
      </c>
      <c r="N55" s="5" t="e">
        <f t="shared" si="52"/>
        <v>#REF!</v>
      </c>
      <c r="O55" s="402" t="e">
        <f t="shared" si="53"/>
        <v>#REF!</v>
      </c>
      <c r="P55" s="5" t="e">
        <f t="shared" si="58"/>
        <v>#REF!</v>
      </c>
      <c r="Q55" s="402" t="e">
        <f t="shared" si="54"/>
        <v>#REF!</v>
      </c>
      <c r="R55" s="5" t="e">
        <f t="shared" si="55"/>
        <v>#REF!</v>
      </c>
      <c r="S55" s="402" t="e">
        <f t="shared" si="54"/>
        <v>#REF!</v>
      </c>
      <c r="T55" s="128" t="s">
        <v>85</v>
      </c>
      <c r="U55" s="454" t="s">
        <v>2318</v>
      </c>
      <c r="V55" s="476" t="s">
        <v>1768</v>
      </c>
      <c r="W55" s="121"/>
    </row>
    <row r="56" spans="1:23" s="18" customFormat="1" ht="15.6" hidden="1" customHeight="1">
      <c r="A56" s="488" t="s">
        <v>1897</v>
      </c>
      <c r="B56" s="495" t="s">
        <v>546</v>
      </c>
      <c r="C56" s="7" t="s">
        <v>129</v>
      </c>
      <c r="D56" s="13"/>
      <c r="E56" s="2" t="s">
        <v>2</v>
      </c>
      <c r="F56" s="5">
        <v>393971.15033711446</v>
      </c>
      <c r="G56" s="402">
        <v>185034.65033711444</v>
      </c>
      <c r="H56" s="5" t="e">
        <f>VLOOKUP($A56,#REF!,5,0)</f>
        <v>#REF!</v>
      </c>
      <c r="I56" s="402" t="e">
        <f>VLOOKUP($A56,#REF!,6,0)</f>
        <v>#REF!</v>
      </c>
      <c r="J56" s="5" t="e">
        <f t="shared" si="50"/>
        <v>#REF!</v>
      </c>
      <c r="K56" s="402" t="e">
        <f t="shared" si="51"/>
        <v>#REF!</v>
      </c>
      <c r="L56" s="5" t="e">
        <f t="shared" si="56"/>
        <v>#REF!</v>
      </c>
      <c r="M56" s="402" t="e">
        <f t="shared" si="57"/>
        <v>#REF!</v>
      </c>
      <c r="N56" s="5" t="e">
        <f t="shared" si="52"/>
        <v>#REF!</v>
      </c>
      <c r="O56" s="402" t="e">
        <f t="shared" si="53"/>
        <v>#REF!</v>
      </c>
      <c r="P56" s="5" t="e">
        <f t="shared" si="58"/>
        <v>#REF!</v>
      </c>
      <c r="Q56" s="402" t="e">
        <f t="shared" si="54"/>
        <v>#REF!</v>
      </c>
      <c r="R56" s="5" t="e">
        <f t="shared" si="55"/>
        <v>#REF!</v>
      </c>
      <c r="S56" s="402" t="e">
        <f t="shared" si="54"/>
        <v>#REF!</v>
      </c>
      <c r="T56" s="128" t="s">
        <v>85</v>
      </c>
      <c r="U56" s="454" t="s">
        <v>2318</v>
      </c>
      <c r="V56" s="476" t="s">
        <v>1768</v>
      </c>
      <c r="W56" s="121"/>
    </row>
    <row r="57" spans="1:23" s="18" customFormat="1" hidden="1">
      <c r="A57" s="488" t="s">
        <v>1898</v>
      </c>
      <c r="B57" s="495" t="s">
        <v>547</v>
      </c>
      <c r="C57" s="7" t="s">
        <v>130</v>
      </c>
      <c r="D57" s="13"/>
      <c r="E57" s="2" t="s">
        <v>2</v>
      </c>
      <c r="F57" s="5">
        <v>759264.43017847824</v>
      </c>
      <c r="G57" s="402">
        <v>360049.63017847826</v>
      </c>
      <c r="H57" s="5" t="e">
        <f>VLOOKUP($A57,#REF!,5,0)</f>
        <v>#REF!</v>
      </c>
      <c r="I57" s="402" t="e">
        <f>VLOOKUP($A57,#REF!,6,0)</f>
        <v>#REF!</v>
      </c>
      <c r="J57" s="5" t="e">
        <f t="shared" si="50"/>
        <v>#REF!</v>
      </c>
      <c r="K57" s="402" t="e">
        <f t="shared" si="51"/>
        <v>#REF!</v>
      </c>
      <c r="L57" s="5" t="e">
        <f t="shared" si="56"/>
        <v>#REF!</v>
      </c>
      <c r="M57" s="402" t="e">
        <f t="shared" si="57"/>
        <v>#REF!</v>
      </c>
      <c r="N57" s="5" t="e">
        <f t="shared" si="52"/>
        <v>#REF!</v>
      </c>
      <c r="O57" s="402" t="e">
        <f t="shared" si="53"/>
        <v>#REF!</v>
      </c>
      <c r="P57" s="5" t="e">
        <f t="shared" si="58"/>
        <v>#REF!</v>
      </c>
      <c r="Q57" s="402" t="e">
        <f t="shared" si="54"/>
        <v>#REF!</v>
      </c>
      <c r="R57" s="5" t="e">
        <f t="shared" si="55"/>
        <v>#REF!</v>
      </c>
      <c r="S57" s="402" t="e">
        <f t="shared" si="54"/>
        <v>#REF!</v>
      </c>
      <c r="T57" s="128" t="s">
        <v>85</v>
      </c>
      <c r="U57" s="454" t="s">
        <v>2318</v>
      </c>
      <c r="V57" s="476" t="s">
        <v>1768</v>
      </c>
      <c r="W57" s="121"/>
    </row>
    <row r="58" spans="1:23" s="18" customFormat="1" ht="15.6" hidden="1" customHeight="1">
      <c r="A58" s="488" t="s">
        <v>1899</v>
      </c>
      <c r="B58" s="495" t="s">
        <v>548</v>
      </c>
      <c r="C58" s="7" t="s">
        <v>131</v>
      </c>
      <c r="D58" s="13"/>
      <c r="E58" s="2" t="s">
        <v>2</v>
      </c>
      <c r="F58" s="5">
        <v>1124371.4365466756</v>
      </c>
      <c r="G58" s="402">
        <v>532348.51654667547</v>
      </c>
      <c r="H58" s="5" t="e">
        <f>VLOOKUP($A58,#REF!,5,0)</f>
        <v>#REF!</v>
      </c>
      <c r="I58" s="402" t="e">
        <f>VLOOKUP($A58,#REF!,6,0)</f>
        <v>#REF!</v>
      </c>
      <c r="J58" s="5" t="e">
        <f t="shared" si="50"/>
        <v>#REF!</v>
      </c>
      <c r="K58" s="402" t="e">
        <f t="shared" si="51"/>
        <v>#REF!</v>
      </c>
      <c r="L58" s="5" t="e">
        <f t="shared" si="56"/>
        <v>#REF!</v>
      </c>
      <c r="M58" s="402" t="e">
        <f t="shared" si="57"/>
        <v>#REF!</v>
      </c>
      <c r="N58" s="5" t="e">
        <f t="shared" si="52"/>
        <v>#REF!</v>
      </c>
      <c r="O58" s="402" t="e">
        <f t="shared" si="53"/>
        <v>#REF!</v>
      </c>
      <c r="P58" s="5" t="e">
        <f t="shared" si="58"/>
        <v>#REF!</v>
      </c>
      <c r="Q58" s="402" t="e">
        <f t="shared" si="54"/>
        <v>#REF!</v>
      </c>
      <c r="R58" s="5" t="e">
        <f t="shared" si="55"/>
        <v>#REF!</v>
      </c>
      <c r="S58" s="402" t="e">
        <f t="shared" si="54"/>
        <v>#REF!</v>
      </c>
      <c r="T58" s="128" t="s">
        <v>85</v>
      </c>
      <c r="U58" s="454" t="s">
        <v>2318</v>
      </c>
      <c r="V58" s="476" t="s">
        <v>1768</v>
      </c>
      <c r="W58" s="121"/>
    </row>
    <row r="59" spans="1:23" s="18" customFormat="1" ht="15.6" hidden="1" customHeight="1">
      <c r="A59" s="488" t="s">
        <v>1900</v>
      </c>
      <c r="B59" s="495" t="s">
        <v>549</v>
      </c>
      <c r="C59" s="7" t="s">
        <v>132</v>
      </c>
      <c r="D59" s="13"/>
      <c r="E59" s="2" t="s">
        <v>2</v>
      </c>
      <c r="F59" s="5">
        <v>1460278.8598935893</v>
      </c>
      <c r="G59" s="402">
        <v>757320.08989358938</v>
      </c>
      <c r="H59" s="5" t="e">
        <f>VLOOKUP($A59,#REF!,5,0)</f>
        <v>#REF!</v>
      </c>
      <c r="I59" s="402" t="e">
        <f>VLOOKUP($A59,#REF!,6,0)</f>
        <v>#REF!</v>
      </c>
      <c r="J59" s="5" t="e">
        <f t="shared" si="50"/>
        <v>#REF!</v>
      </c>
      <c r="K59" s="402" t="e">
        <f t="shared" si="51"/>
        <v>#REF!</v>
      </c>
      <c r="L59" s="5" t="e">
        <f t="shared" si="56"/>
        <v>#REF!</v>
      </c>
      <c r="M59" s="402" t="e">
        <f t="shared" si="57"/>
        <v>#REF!</v>
      </c>
      <c r="N59" s="5" t="e">
        <f t="shared" si="52"/>
        <v>#REF!</v>
      </c>
      <c r="O59" s="402" t="e">
        <f t="shared" si="53"/>
        <v>#REF!</v>
      </c>
      <c r="P59" s="5" t="e">
        <f t="shared" si="58"/>
        <v>#REF!</v>
      </c>
      <c r="Q59" s="402" t="e">
        <f t="shared" si="54"/>
        <v>#REF!</v>
      </c>
      <c r="R59" s="5" t="e">
        <f t="shared" si="55"/>
        <v>#REF!</v>
      </c>
      <c r="S59" s="402" t="e">
        <f t="shared" si="54"/>
        <v>#REF!</v>
      </c>
      <c r="T59" s="128" t="s">
        <v>85</v>
      </c>
      <c r="U59" s="454" t="s">
        <v>2318</v>
      </c>
      <c r="V59" s="476" t="s">
        <v>1768</v>
      </c>
      <c r="W59" s="121"/>
    </row>
    <row r="60" spans="1:23" s="18" customFormat="1" ht="15.6" hidden="1" customHeight="1">
      <c r="A60" s="488" t="s">
        <v>1901</v>
      </c>
      <c r="B60" s="495" t="s">
        <v>550</v>
      </c>
      <c r="C60" s="7" t="s">
        <v>133</v>
      </c>
      <c r="D60" s="13"/>
      <c r="E60" s="2" t="s">
        <v>2</v>
      </c>
      <c r="F60" s="5">
        <v>1950397.781733704</v>
      </c>
      <c r="G60" s="402">
        <v>1126996.8217337041</v>
      </c>
      <c r="H60" s="5" t="e">
        <f>VLOOKUP($A60,#REF!,5,0)</f>
        <v>#REF!</v>
      </c>
      <c r="I60" s="402" t="e">
        <f>VLOOKUP($A60,#REF!,6,0)</f>
        <v>#REF!</v>
      </c>
      <c r="J60" s="5" t="e">
        <f t="shared" si="50"/>
        <v>#REF!</v>
      </c>
      <c r="K60" s="402" t="e">
        <f t="shared" si="51"/>
        <v>#REF!</v>
      </c>
      <c r="L60" s="5" t="e">
        <f t="shared" si="56"/>
        <v>#REF!</v>
      </c>
      <c r="M60" s="402" t="e">
        <f t="shared" si="57"/>
        <v>#REF!</v>
      </c>
      <c r="N60" s="5" t="e">
        <f t="shared" si="52"/>
        <v>#REF!</v>
      </c>
      <c r="O60" s="402" t="e">
        <f t="shared" si="53"/>
        <v>#REF!</v>
      </c>
      <c r="P60" s="5" t="e">
        <f t="shared" si="58"/>
        <v>#REF!</v>
      </c>
      <c r="Q60" s="402" t="e">
        <f t="shared" si="54"/>
        <v>#REF!</v>
      </c>
      <c r="R60" s="5" t="e">
        <f t="shared" si="55"/>
        <v>#REF!</v>
      </c>
      <c r="S60" s="402" t="e">
        <f t="shared" si="54"/>
        <v>#REF!</v>
      </c>
      <c r="T60" s="128" t="s">
        <v>85</v>
      </c>
      <c r="U60" s="454" t="s">
        <v>2318</v>
      </c>
      <c r="V60" s="476" t="s">
        <v>1768</v>
      </c>
      <c r="W60" s="121"/>
    </row>
    <row r="61" spans="1:23" s="18" customFormat="1" ht="273" hidden="1" customHeight="1">
      <c r="A61" s="489" t="s">
        <v>1902</v>
      </c>
      <c r="B61" s="493" t="s">
        <v>36</v>
      </c>
      <c r="C61" s="114" t="s">
        <v>1400</v>
      </c>
      <c r="D61" s="8" t="s">
        <v>1740</v>
      </c>
      <c r="E61" s="9"/>
      <c r="F61" s="5"/>
      <c r="G61" s="16"/>
      <c r="H61" s="16"/>
      <c r="I61" s="16"/>
      <c r="J61" s="16"/>
      <c r="K61" s="16"/>
      <c r="L61" s="16"/>
      <c r="M61" s="16"/>
      <c r="N61" s="16"/>
      <c r="O61" s="16"/>
      <c r="P61" s="16"/>
      <c r="Q61" s="16"/>
      <c r="R61" s="16"/>
      <c r="S61" s="16"/>
      <c r="T61" s="140" t="s">
        <v>1344</v>
      </c>
      <c r="U61" s="459" t="s">
        <v>2318</v>
      </c>
      <c r="V61" s="475" t="s">
        <v>1770</v>
      </c>
    </row>
    <row r="62" spans="1:23" s="18" customFormat="1" ht="15.6" hidden="1" customHeight="1">
      <c r="A62" s="490" t="s">
        <v>1903</v>
      </c>
      <c r="B62" s="492" t="s">
        <v>37</v>
      </c>
      <c r="C62" s="7" t="s">
        <v>127</v>
      </c>
      <c r="D62" s="13"/>
      <c r="E62" s="2" t="s">
        <v>2</v>
      </c>
      <c r="F62" s="5">
        <v>308968.61987491348</v>
      </c>
      <c r="G62" s="402">
        <v>53132.87987491348</v>
      </c>
      <c r="H62" s="5" t="e">
        <f>VLOOKUP($A62,#REF!,5,0)</f>
        <v>#REF!</v>
      </c>
      <c r="I62" s="402" t="e">
        <f>VLOOKUP($A62,#REF!,6,0)</f>
        <v>#REF!</v>
      </c>
      <c r="J62" s="5" t="e">
        <f t="shared" ref="J62:J70" si="59">(($H62-$I62)/1.1)*1.3+$M62</f>
        <v>#REF!</v>
      </c>
      <c r="K62" s="402" t="e">
        <f t="shared" ref="K62:K70" si="60">$I62</f>
        <v>#REF!</v>
      </c>
      <c r="L62" s="5" t="e">
        <f t="shared" si="56"/>
        <v>#REF!</v>
      </c>
      <c r="M62" s="402" t="e">
        <f t="shared" si="57"/>
        <v>#REF!</v>
      </c>
      <c r="N62" s="5" t="e">
        <f t="shared" ref="N62:N70" si="61">H62</f>
        <v>#REF!</v>
      </c>
      <c r="O62" s="402" t="e">
        <f t="shared" ref="O62:O70" si="62">I62</f>
        <v>#REF!</v>
      </c>
      <c r="P62" s="5" t="e">
        <f t="shared" ref="P62:P70" si="63">(($H62-$I62)/1.1)*1.3+$M62</f>
        <v>#REF!</v>
      </c>
      <c r="Q62" s="402" t="e">
        <f t="shared" si="54"/>
        <v>#REF!</v>
      </c>
      <c r="R62" s="5" t="e">
        <f t="shared" ref="R62:R70" si="64">($H62-$I62)/1.1+$M62</f>
        <v>#REF!</v>
      </c>
      <c r="S62" s="402" t="e">
        <f t="shared" ref="S62:S70" si="65">$I62</f>
        <v>#REF!</v>
      </c>
      <c r="T62" s="128" t="s">
        <v>85</v>
      </c>
      <c r="U62" s="454" t="s">
        <v>2318</v>
      </c>
      <c r="V62" s="476" t="s">
        <v>1768</v>
      </c>
      <c r="W62" s="121"/>
    </row>
    <row r="63" spans="1:23" s="18" customFormat="1" ht="15.6" hidden="1" customHeight="1">
      <c r="A63" s="490" t="s">
        <v>1904</v>
      </c>
      <c r="B63" s="492" t="s">
        <v>38</v>
      </c>
      <c r="C63" s="7" t="s">
        <v>161</v>
      </c>
      <c r="D63" s="13"/>
      <c r="E63" s="2" t="s">
        <v>2</v>
      </c>
      <c r="F63" s="5">
        <v>358402.38960068941</v>
      </c>
      <c r="G63" s="402">
        <v>78203.539600689357</v>
      </c>
      <c r="H63" s="5" t="e">
        <f>VLOOKUP($A63,#REF!,5,0)</f>
        <v>#REF!</v>
      </c>
      <c r="I63" s="402" t="e">
        <f>VLOOKUP($A63,#REF!,6,0)</f>
        <v>#REF!</v>
      </c>
      <c r="J63" s="5" t="e">
        <f t="shared" si="59"/>
        <v>#REF!</v>
      </c>
      <c r="K63" s="402" t="e">
        <f t="shared" si="60"/>
        <v>#REF!</v>
      </c>
      <c r="L63" s="5" t="e">
        <f t="shared" si="56"/>
        <v>#REF!</v>
      </c>
      <c r="M63" s="402" t="e">
        <f t="shared" si="57"/>
        <v>#REF!</v>
      </c>
      <c r="N63" s="5" t="e">
        <f t="shared" si="61"/>
        <v>#REF!</v>
      </c>
      <c r="O63" s="402" t="e">
        <f t="shared" si="62"/>
        <v>#REF!</v>
      </c>
      <c r="P63" s="5" t="e">
        <f t="shared" si="63"/>
        <v>#REF!</v>
      </c>
      <c r="Q63" s="402" t="e">
        <f t="shared" si="54"/>
        <v>#REF!</v>
      </c>
      <c r="R63" s="5" t="e">
        <f t="shared" si="64"/>
        <v>#REF!</v>
      </c>
      <c r="S63" s="402" t="e">
        <f t="shared" si="65"/>
        <v>#REF!</v>
      </c>
      <c r="T63" s="128" t="s">
        <v>85</v>
      </c>
      <c r="U63" s="454" t="s">
        <v>2318</v>
      </c>
      <c r="V63" s="476" t="s">
        <v>1768</v>
      </c>
      <c r="W63" s="121"/>
    </row>
    <row r="64" spans="1:23" s="18" customFormat="1" ht="15.6" hidden="1" customHeight="1">
      <c r="A64" s="490" t="s">
        <v>1905</v>
      </c>
      <c r="B64" s="492" t="s">
        <v>39</v>
      </c>
      <c r="C64" s="7" t="s">
        <v>162</v>
      </c>
      <c r="D64" s="13"/>
      <c r="E64" s="2" t="s">
        <v>2</v>
      </c>
      <c r="F64" s="5">
        <v>404495.00925038225</v>
      </c>
      <c r="G64" s="402">
        <v>99933.049250382246</v>
      </c>
      <c r="H64" s="5" t="e">
        <f>VLOOKUP($A64,#REF!,5,0)</f>
        <v>#REF!</v>
      </c>
      <c r="I64" s="402" t="e">
        <f>VLOOKUP($A64,#REF!,6,0)</f>
        <v>#REF!</v>
      </c>
      <c r="J64" s="5" t="e">
        <f t="shared" si="59"/>
        <v>#REF!</v>
      </c>
      <c r="K64" s="402" t="e">
        <f t="shared" si="60"/>
        <v>#REF!</v>
      </c>
      <c r="L64" s="5" t="e">
        <f t="shared" si="56"/>
        <v>#REF!</v>
      </c>
      <c r="M64" s="402" t="e">
        <f t="shared" si="57"/>
        <v>#REF!</v>
      </c>
      <c r="N64" s="5" t="e">
        <f t="shared" si="61"/>
        <v>#REF!</v>
      </c>
      <c r="O64" s="402" t="e">
        <f t="shared" si="62"/>
        <v>#REF!</v>
      </c>
      <c r="P64" s="5" t="e">
        <f t="shared" si="63"/>
        <v>#REF!</v>
      </c>
      <c r="Q64" s="402" t="e">
        <f t="shared" si="54"/>
        <v>#REF!</v>
      </c>
      <c r="R64" s="5" t="e">
        <f t="shared" si="64"/>
        <v>#REF!</v>
      </c>
      <c r="S64" s="402" t="e">
        <f t="shared" si="65"/>
        <v>#REF!</v>
      </c>
      <c r="T64" s="128" t="s">
        <v>85</v>
      </c>
      <c r="U64" s="454" t="s">
        <v>2318</v>
      </c>
      <c r="V64" s="476" t="s">
        <v>1768</v>
      </c>
      <c r="W64" s="121"/>
    </row>
    <row r="65" spans="1:23" s="18" customFormat="1" ht="15.6" hidden="1" customHeight="1">
      <c r="A65" s="490" t="s">
        <v>1906</v>
      </c>
      <c r="B65" s="492" t="s">
        <v>551</v>
      </c>
      <c r="C65" s="7" t="s">
        <v>128</v>
      </c>
      <c r="D65" s="13"/>
      <c r="E65" s="2" t="s">
        <v>2</v>
      </c>
      <c r="F65" s="5">
        <v>495308.84037941665</v>
      </c>
      <c r="G65" s="402">
        <v>142020.66037941669</v>
      </c>
      <c r="H65" s="5" t="e">
        <f>VLOOKUP($A65,#REF!,5,0)</f>
        <v>#REF!</v>
      </c>
      <c r="I65" s="402" t="e">
        <f>VLOOKUP($A65,#REF!,6,0)</f>
        <v>#REF!</v>
      </c>
      <c r="J65" s="5" t="e">
        <f t="shared" si="59"/>
        <v>#REF!</v>
      </c>
      <c r="K65" s="402" t="e">
        <f t="shared" si="60"/>
        <v>#REF!</v>
      </c>
      <c r="L65" s="5" t="e">
        <f t="shared" si="56"/>
        <v>#REF!</v>
      </c>
      <c r="M65" s="402" t="e">
        <f t="shared" si="57"/>
        <v>#REF!</v>
      </c>
      <c r="N65" s="5" t="e">
        <f t="shared" si="61"/>
        <v>#REF!</v>
      </c>
      <c r="O65" s="402" t="e">
        <f t="shared" si="62"/>
        <v>#REF!</v>
      </c>
      <c r="P65" s="5" t="e">
        <f t="shared" si="63"/>
        <v>#REF!</v>
      </c>
      <c r="Q65" s="402" t="e">
        <f t="shared" si="54"/>
        <v>#REF!</v>
      </c>
      <c r="R65" s="5" t="e">
        <f t="shared" si="64"/>
        <v>#REF!</v>
      </c>
      <c r="S65" s="402" t="e">
        <f t="shared" si="65"/>
        <v>#REF!</v>
      </c>
      <c r="T65" s="128" t="s">
        <v>85</v>
      </c>
      <c r="U65" s="454" t="s">
        <v>2318</v>
      </c>
      <c r="V65" s="476" t="s">
        <v>1768</v>
      </c>
      <c r="W65" s="121"/>
    </row>
    <row r="66" spans="1:23" s="18" customFormat="1" ht="15.6" hidden="1" customHeight="1">
      <c r="A66" s="490" t="s">
        <v>1907</v>
      </c>
      <c r="B66" s="492" t="s">
        <v>552</v>
      </c>
      <c r="C66" s="7" t="s">
        <v>129</v>
      </c>
      <c r="D66" s="13"/>
      <c r="E66" s="2" t="s">
        <v>2</v>
      </c>
      <c r="F66" s="5">
        <v>589004.34479649353</v>
      </c>
      <c r="G66" s="402">
        <v>254088.28479649351</v>
      </c>
      <c r="H66" s="5" t="e">
        <f>VLOOKUP($A66,#REF!,5,0)</f>
        <v>#REF!</v>
      </c>
      <c r="I66" s="402" t="e">
        <f>VLOOKUP($A66,#REF!,6,0)</f>
        <v>#REF!</v>
      </c>
      <c r="J66" s="5" t="e">
        <f t="shared" si="59"/>
        <v>#REF!</v>
      </c>
      <c r="K66" s="402" t="e">
        <f t="shared" si="60"/>
        <v>#REF!</v>
      </c>
      <c r="L66" s="5" t="e">
        <f t="shared" si="56"/>
        <v>#REF!</v>
      </c>
      <c r="M66" s="402" t="e">
        <f t="shared" si="57"/>
        <v>#REF!</v>
      </c>
      <c r="N66" s="5" t="e">
        <f t="shared" si="61"/>
        <v>#REF!</v>
      </c>
      <c r="O66" s="402" t="e">
        <f t="shared" si="62"/>
        <v>#REF!</v>
      </c>
      <c r="P66" s="5" t="e">
        <f t="shared" si="63"/>
        <v>#REF!</v>
      </c>
      <c r="Q66" s="402" t="e">
        <f t="shared" si="54"/>
        <v>#REF!</v>
      </c>
      <c r="R66" s="5" t="e">
        <f t="shared" si="64"/>
        <v>#REF!</v>
      </c>
      <c r="S66" s="402" t="e">
        <f t="shared" si="65"/>
        <v>#REF!</v>
      </c>
      <c r="T66" s="128" t="s">
        <v>85</v>
      </c>
      <c r="U66" s="454" t="s">
        <v>2318</v>
      </c>
      <c r="V66" s="476" t="s">
        <v>1768</v>
      </c>
      <c r="W66" s="121"/>
    </row>
    <row r="67" spans="1:23" s="18" customFormat="1" ht="15.6" hidden="1" customHeight="1">
      <c r="A67" s="490" t="s">
        <v>1908</v>
      </c>
      <c r="B67" s="492" t="s">
        <v>553</v>
      </c>
      <c r="C67" s="7" t="s">
        <v>130</v>
      </c>
      <c r="D67" s="13"/>
      <c r="E67" s="2" t="s">
        <v>2</v>
      </c>
      <c r="F67" s="5">
        <v>968306.56623926293</v>
      </c>
      <c r="G67" s="402">
        <v>423509.92623926298</v>
      </c>
      <c r="H67" s="5" t="e">
        <f>VLOOKUP($A67,#REF!,5,0)</f>
        <v>#REF!</v>
      </c>
      <c r="I67" s="402" t="e">
        <f>VLOOKUP($A67,#REF!,6,0)</f>
        <v>#REF!</v>
      </c>
      <c r="J67" s="5" t="e">
        <f t="shared" si="59"/>
        <v>#REF!</v>
      </c>
      <c r="K67" s="402" t="e">
        <f t="shared" si="60"/>
        <v>#REF!</v>
      </c>
      <c r="L67" s="5" t="e">
        <f t="shared" si="56"/>
        <v>#REF!</v>
      </c>
      <c r="M67" s="402" t="e">
        <f t="shared" si="57"/>
        <v>#REF!</v>
      </c>
      <c r="N67" s="5" t="e">
        <f t="shared" si="61"/>
        <v>#REF!</v>
      </c>
      <c r="O67" s="402" t="e">
        <f t="shared" si="62"/>
        <v>#REF!</v>
      </c>
      <c r="P67" s="5" t="e">
        <f t="shared" si="63"/>
        <v>#REF!</v>
      </c>
      <c r="Q67" s="402" t="e">
        <f t="shared" si="54"/>
        <v>#REF!</v>
      </c>
      <c r="R67" s="5" t="e">
        <f t="shared" si="64"/>
        <v>#REF!</v>
      </c>
      <c r="S67" s="402" t="e">
        <f t="shared" si="65"/>
        <v>#REF!</v>
      </c>
      <c r="T67" s="128" t="s">
        <v>85</v>
      </c>
      <c r="U67" s="454" t="s">
        <v>2318</v>
      </c>
      <c r="V67" s="476" t="s">
        <v>1768</v>
      </c>
      <c r="W67" s="121"/>
    </row>
    <row r="68" spans="1:23" s="18" customFormat="1" ht="15.6" hidden="1" customHeight="1">
      <c r="A68" s="490" t="s">
        <v>1909</v>
      </c>
      <c r="B68" s="492" t="s">
        <v>554</v>
      </c>
      <c r="C68" s="7" t="s">
        <v>131</v>
      </c>
      <c r="D68" s="13"/>
      <c r="E68" s="2" t="s">
        <v>2</v>
      </c>
      <c r="F68" s="5">
        <v>1455978.3199510183</v>
      </c>
      <c r="G68" s="402">
        <v>668512.63995101838</v>
      </c>
      <c r="H68" s="5" t="e">
        <f>VLOOKUP($A68,#REF!,5,0)</f>
        <v>#REF!</v>
      </c>
      <c r="I68" s="402" t="e">
        <f>VLOOKUP($A68,#REF!,6,0)</f>
        <v>#REF!</v>
      </c>
      <c r="J68" s="5" t="e">
        <f t="shared" si="59"/>
        <v>#REF!</v>
      </c>
      <c r="K68" s="402" t="e">
        <f t="shared" si="60"/>
        <v>#REF!</v>
      </c>
      <c r="L68" s="5" t="e">
        <f t="shared" si="56"/>
        <v>#REF!</v>
      </c>
      <c r="M68" s="402" t="e">
        <f t="shared" si="57"/>
        <v>#REF!</v>
      </c>
      <c r="N68" s="5" t="e">
        <f t="shared" si="61"/>
        <v>#REF!</v>
      </c>
      <c r="O68" s="402" t="e">
        <f t="shared" si="62"/>
        <v>#REF!</v>
      </c>
      <c r="P68" s="5" t="e">
        <f t="shared" si="63"/>
        <v>#REF!</v>
      </c>
      <c r="Q68" s="402" t="e">
        <f t="shared" ref="Q68:Q70" si="66">$I68</f>
        <v>#REF!</v>
      </c>
      <c r="R68" s="5" t="e">
        <f t="shared" si="64"/>
        <v>#REF!</v>
      </c>
      <c r="S68" s="402" t="e">
        <f t="shared" si="65"/>
        <v>#REF!</v>
      </c>
      <c r="T68" s="128" t="s">
        <v>85</v>
      </c>
      <c r="U68" s="454" t="s">
        <v>2318</v>
      </c>
      <c r="V68" s="476" t="s">
        <v>1768</v>
      </c>
      <c r="W68" s="121"/>
    </row>
    <row r="69" spans="1:23" s="18" customFormat="1" ht="15.6" hidden="1" customHeight="1">
      <c r="A69" s="490" t="s">
        <v>1910</v>
      </c>
      <c r="B69" s="492" t="s">
        <v>555</v>
      </c>
      <c r="C69" s="7" t="s">
        <v>132</v>
      </c>
      <c r="D69" s="13"/>
      <c r="E69" s="2" t="s">
        <v>2</v>
      </c>
      <c r="F69" s="5">
        <v>1813374.2273334805</v>
      </c>
      <c r="G69" s="402">
        <v>854797.84733348072</v>
      </c>
      <c r="H69" s="5" t="e">
        <f>VLOOKUP($A69,#REF!,5,0)</f>
        <v>#REF!</v>
      </c>
      <c r="I69" s="402" t="e">
        <f>VLOOKUP($A69,#REF!,6,0)</f>
        <v>#REF!</v>
      </c>
      <c r="J69" s="5" t="e">
        <f t="shared" si="59"/>
        <v>#REF!</v>
      </c>
      <c r="K69" s="402" t="e">
        <f t="shared" si="60"/>
        <v>#REF!</v>
      </c>
      <c r="L69" s="5" t="e">
        <f t="shared" si="56"/>
        <v>#REF!</v>
      </c>
      <c r="M69" s="402" t="e">
        <f t="shared" si="57"/>
        <v>#REF!</v>
      </c>
      <c r="N69" s="5" t="e">
        <f t="shared" si="61"/>
        <v>#REF!</v>
      </c>
      <c r="O69" s="402" t="e">
        <f t="shared" si="62"/>
        <v>#REF!</v>
      </c>
      <c r="P69" s="5" t="e">
        <f t="shared" si="63"/>
        <v>#REF!</v>
      </c>
      <c r="Q69" s="402" t="e">
        <f t="shared" si="66"/>
        <v>#REF!</v>
      </c>
      <c r="R69" s="5" t="e">
        <f t="shared" si="64"/>
        <v>#REF!</v>
      </c>
      <c r="S69" s="402" t="e">
        <f t="shared" si="65"/>
        <v>#REF!</v>
      </c>
      <c r="T69" s="128" t="s">
        <v>85</v>
      </c>
      <c r="U69" s="454" t="s">
        <v>2318</v>
      </c>
      <c r="V69" s="476" t="s">
        <v>1768</v>
      </c>
      <c r="W69" s="121"/>
    </row>
    <row r="70" spans="1:23" s="18" customFormat="1" ht="15.6" hidden="1" customHeight="1">
      <c r="A70" s="490" t="s">
        <v>1911</v>
      </c>
      <c r="B70" s="492" t="s">
        <v>556</v>
      </c>
      <c r="C70" s="7" t="s">
        <v>133</v>
      </c>
      <c r="D70" s="13"/>
      <c r="E70" s="2" t="s">
        <v>2</v>
      </c>
      <c r="F70" s="5">
        <v>2423597.7448184965</v>
      </c>
      <c r="G70" s="402">
        <v>1285083.764818497</v>
      </c>
      <c r="H70" s="5" t="e">
        <f>VLOOKUP($A70,#REF!,5,0)</f>
        <v>#REF!</v>
      </c>
      <c r="I70" s="402" t="e">
        <f>VLOOKUP($A70,#REF!,6,0)</f>
        <v>#REF!</v>
      </c>
      <c r="J70" s="5" t="e">
        <f t="shared" si="59"/>
        <v>#REF!</v>
      </c>
      <c r="K70" s="402" t="e">
        <f t="shared" si="60"/>
        <v>#REF!</v>
      </c>
      <c r="L70" s="5" t="e">
        <f t="shared" si="56"/>
        <v>#REF!</v>
      </c>
      <c r="M70" s="402" t="e">
        <f t="shared" si="57"/>
        <v>#REF!</v>
      </c>
      <c r="N70" s="5" t="e">
        <f t="shared" si="61"/>
        <v>#REF!</v>
      </c>
      <c r="O70" s="402" t="e">
        <f t="shared" si="62"/>
        <v>#REF!</v>
      </c>
      <c r="P70" s="5" t="e">
        <f t="shared" si="63"/>
        <v>#REF!</v>
      </c>
      <c r="Q70" s="402" t="e">
        <f t="shared" si="66"/>
        <v>#REF!</v>
      </c>
      <c r="R70" s="5" t="e">
        <f t="shared" si="64"/>
        <v>#REF!</v>
      </c>
      <c r="S70" s="402" t="e">
        <f t="shared" si="65"/>
        <v>#REF!</v>
      </c>
      <c r="T70" s="128" t="s">
        <v>85</v>
      </c>
      <c r="U70" s="454" t="s">
        <v>2318</v>
      </c>
      <c r="V70" s="476" t="s">
        <v>1768</v>
      </c>
      <c r="W70" s="121"/>
    </row>
    <row r="71" spans="1:23" s="18" customFormat="1" ht="228" hidden="1" customHeight="1">
      <c r="A71" s="487" t="s">
        <v>1912</v>
      </c>
      <c r="B71" s="405" t="s">
        <v>40</v>
      </c>
      <c r="C71" s="114" t="s">
        <v>1401</v>
      </c>
      <c r="D71" s="8" t="s">
        <v>1735</v>
      </c>
      <c r="E71" s="9"/>
      <c r="F71" s="447"/>
      <c r="G71" s="11"/>
      <c r="H71" s="11"/>
      <c r="I71" s="11"/>
      <c r="J71" s="11"/>
      <c r="K71" s="11"/>
      <c r="L71" s="11"/>
      <c r="M71" s="11"/>
      <c r="N71" s="11"/>
      <c r="O71" s="11"/>
      <c r="P71" s="11"/>
      <c r="Q71" s="11"/>
      <c r="R71" s="11"/>
      <c r="S71" s="11"/>
      <c r="T71" s="140" t="s">
        <v>1343</v>
      </c>
      <c r="U71" s="459" t="s">
        <v>2318</v>
      </c>
      <c r="V71" s="475" t="s">
        <v>1770</v>
      </c>
    </row>
    <row r="72" spans="1:23" s="18" customFormat="1" ht="15.6" hidden="1" customHeight="1">
      <c r="A72" s="488" t="s">
        <v>1913</v>
      </c>
      <c r="B72" s="492" t="s">
        <v>772</v>
      </c>
      <c r="C72" s="7" t="s">
        <v>127</v>
      </c>
      <c r="D72" s="13"/>
      <c r="E72" s="2" t="s">
        <v>2</v>
      </c>
      <c r="F72" s="5">
        <v>204551.85987491347</v>
      </c>
      <c r="G72" s="402">
        <v>53132.87987491348</v>
      </c>
      <c r="H72" s="5" t="e">
        <f>VLOOKUP($A72,#REF!,5,0)</f>
        <v>#REF!</v>
      </c>
      <c r="I72" s="402" t="e">
        <f>VLOOKUP($A72,#REF!,6,0)</f>
        <v>#REF!</v>
      </c>
      <c r="J72" s="5" t="e">
        <f t="shared" ref="J72:J80" si="67">(($H72-$I72)/1.1)*1.3+$M72</f>
        <v>#REF!</v>
      </c>
      <c r="K72" s="402" t="e">
        <f t="shared" ref="K72:K80" si="68">$I72</f>
        <v>#REF!</v>
      </c>
      <c r="L72" s="5" t="e">
        <f t="shared" si="56"/>
        <v>#REF!</v>
      </c>
      <c r="M72" s="402" t="e">
        <f t="shared" si="57"/>
        <v>#REF!</v>
      </c>
      <c r="N72" s="5" t="e">
        <f t="shared" ref="N72:N80" si="69">H72</f>
        <v>#REF!</v>
      </c>
      <c r="O72" s="402" t="e">
        <f t="shared" ref="O72:O80" si="70">I72</f>
        <v>#REF!</v>
      </c>
      <c r="P72" s="5" t="e">
        <f t="shared" ref="P72:P80" si="71">(($H72-$I72)/1.1)*1.3+$M72</f>
        <v>#REF!</v>
      </c>
      <c r="Q72" s="402" t="e">
        <f t="shared" ref="Q72:Q80" si="72">$I72</f>
        <v>#REF!</v>
      </c>
      <c r="R72" s="5" t="e">
        <f t="shared" ref="R72:R80" si="73">($H72-$I72)/1.1+$M72</f>
        <v>#REF!</v>
      </c>
      <c r="S72" s="402" t="e">
        <f t="shared" ref="S72:S80" si="74">$I72</f>
        <v>#REF!</v>
      </c>
      <c r="T72" s="128" t="s">
        <v>85</v>
      </c>
      <c r="U72" s="454" t="s">
        <v>2318</v>
      </c>
      <c r="V72" s="476" t="s">
        <v>1768</v>
      </c>
      <c r="W72" s="121"/>
    </row>
    <row r="73" spans="1:23" s="18" customFormat="1" ht="15.6" hidden="1" customHeight="1">
      <c r="A73" s="488" t="s">
        <v>1914</v>
      </c>
      <c r="B73" s="492" t="s">
        <v>773</v>
      </c>
      <c r="C73" s="7" t="s">
        <v>161</v>
      </c>
      <c r="D73" s="13"/>
      <c r="E73" s="2" t="s">
        <v>2</v>
      </c>
      <c r="F73" s="5">
        <v>241281.02960068933</v>
      </c>
      <c r="G73" s="402">
        <v>78203.539600689357</v>
      </c>
      <c r="H73" s="5" t="e">
        <f>VLOOKUP($A73,#REF!,5,0)</f>
        <v>#REF!</v>
      </c>
      <c r="I73" s="402" t="e">
        <f>VLOOKUP($A73,#REF!,6,0)</f>
        <v>#REF!</v>
      </c>
      <c r="J73" s="5" t="e">
        <f t="shared" si="67"/>
        <v>#REF!</v>
      </c>
      <c r="K73" s="402" t="e">
        <f t="shared" si="68"/>
        <v>#REF!</v>
      </c>
      <c r="L73" s="5" t="e">
        <f t="shared" si="56"/>
        <v>#REF!</v>
      </c>
      <c r="M73" s="402" t="e">
        <f t="shared" si="57"/>
        <v>#REF!</v>
      </c>
      <c r="N73" s="5" t="e">
        <f t="shared" si="69"/>
        <v>#REF!</v>
      </c>
      <c r="O73" s="402" t="e">
        <f t="shared" si="70"/>
        <v>#REF!</v>
      </c>
      <c r="P73" s="5" t="e">
        <f t="shared" si="71"/>
        <v>#REF!</v>
      </c>
      <c r="Q73" s="402" t="e">
        <f t="shared" si="72"/>
        <v>#REF!</v>
      </c>
      <c r="R73" s="5" t="e">
        <f t="shared" si="73"/>
        <v>#REF!</v>
      </c>
      <c r="S73" s="402" t="e">
        <f t="shared" si="74"/>
        <v>#REF!</v>
      </c>
      <c r="T73" s="128" t="s">
        <v>85</v>
      </c>
      <c r="U73" s="454" t="s">
        <v>2318</v>
      </c>
      <c r="V73" s="476" t="s">
        <v>1768</v>
      </c>
      <c r="W73" s="121"/>
    </row>
    <row r="74" spans="1:23" s="18" customFormat="1" ht="15.6" hidden="1" customHeight="1">
      <c r="A74" s="488" t="s">
        <v>1915</v>
      </c>
      <c r="B74" s="492" t="s">
        <v>774</v>
      </c>
      <c r="C74" s="7" t="s">
        <v>162</v>
      </c>
      <c r="D74" s="13"/>
      <c r="E74" s="2" t="s">
        <v>2</v>
      </c>
      <c r="F74" s="5">
        <v>274669.04925038223</v>
      </c>
      <c r="G74" s="402">
        <v>99933.049250382246</v>
      </c>
      <c r="H74" s="5" t="e">
        <f>VLOOKUP($A74,#REF!,5,0)</f>
        <v>#REF!</v>
      </c>
      <c r="I74" s="402" t="e">
        <f>VLOOKUP($A74,#REF!,6,0)</f>
        <v>#REF!</v>
      </c>
      <c r="J74" s="5" t="e">
        <f t="shared" si="67"/>
        <v>#REF!</v>
      </c>
      <c r="K74" s="402" t="e">
        <f t="shared" si="68"/>
        <v>#REF!</v>
      </c>
      <c r="L74" s="5" t="e">
        <f t="shared" si="56"/>
        <v>#REF!</v>
      </c>
      <c r="M74" s="402" t="e">
        <f t="shared" si="57"/>
        <v>#REF!</v>
      </c>
      <c r="N74" s="5" t="e">
        <f t="shared" si="69"/>
        <v>#REF!</v>
      </c>
      <c r="O74" s="402" t="e">
        <f t="shared" si="70"/>
        <v>#REF!</v>
      </c>
      <c r="P74" s="5" t="e">
        <f t="shared" si="71"/>
        <v>#REF!</v>
      </c>
      <c r="Q74" s="402" t="e">
        <f t="shared" si="72"/>
        <v>#REF!</v>
      </c>
      <c r="R74" s="5" t="e">
        <f t="shared" si="73"/>
        <v>#REF!</v>
      </c>
      <c r="S74" s="402" t="e">
        <f t="shared" si="74"/>
        <v>#REF!</v>
      </c>
      <c r="T74" s="128" t="s">
        <v>85</v>
      </c>
      <c r="U74" s="454" t="s">
        <v>2318</v>
      </c>
      <c r="V74" s="476" t="s">
        <v>1768</v>
      </c>
      <c r="W74" s="121"/>
    </row>
    <row r="75" spans="1:23" s="18" customFormat="1" ht="15.6" hidden="1" customHeight="1">
      <c r="A75" s="488" t="s">
        <v>1916</v>
      </c>
      <c r="B75" s="492" t="s">
        <v>776</v>
      </c>
      <c r="C75" s="7" t="s">
        <v>128</v>
      </c>
      <c r="D75" s="13"/>
      <c r="E75" s="2" t="s">
        <v>2</v>
      </c>
      <c r="F75" s="5">
        <v>340073.69037941669</v>
      </c>
      <c r="G75" s="402">
        <v>142020.66037941669</v>
      </c>
      <c r="H75" s="5" t="e">
        <f>VLOOKUP($A75,#REF!,5,0)</f>
        <v>#REF!</v>
      </c>
      <c r="I75" s="402" t="e">
        <f>VLOOKUP($A75,#REF!,6,0)</f>
        <v>#REF!</v>
      </c>
      <c r="J75" s="5" t="e">
        <f t="shared" si="67"/>
        <v>#REF!</v>
      </c>
      <c r="K75" s="402" t="e">
        <f t="shared" si="68"/>
        <v>#REF!</v>
      </c>
      <c r="L75" s="5" t="e">
        <f t="shared" si="56"/>
        <v>#REF!</v>
      </c>
      <c r="M75" s="402" t="e">
        <f t="shared" si="57"/>
        <v>#REF!</v>
      </c>
      <c r="N75" s="5" t="e">
        <f t="shared" si="69"/>
        <v>#REF!</v>
      </c>
      <c r="O75" s="402" t="e">
        <f t="shared" si="70"/>
        <v>#REF!</v>
      </c>
      <c r="P75" s="5" t="e">
        <f t="shared" si="71"/>
        <v>#REF!</v>
      </c>
      <c r="Q75" s="402" t="e">
        <f t="shared" si="72"/>
        <v>#REF!</v>
      </c>
      <c r="R75" s="5" t="e">
        <f t="shared" si="73"/>
        <v>#REF!</v>
      </c>
      <c r="S75" s="402" t="e">
        <f t="shared" si="74"/>
        <v>#REF!</v>
      </c>
      <c r="T75" s="128" t="s">
        <v>85</v>
      </c>
      <c r="U75" s="454" t="s">
        <v>2318</v>
      </c>
      <c r="V75" s="476" t="s">
        <v>1768</v>
      </c>
      <c r="W75" s="121"/>
    </row>
    <row r="76" spans="1:23" s="18" customFormat="1" ht="15.6" hidden="1" customHeight="1">
      <c r="A76" s="488" t="s">
        <v>1917</v>
      </c>
      <c r="B76" s="492" t="s">
        <v>775</v>
      </c>
      <c r="C76" s="7" t="s">
        <v>129</v>
      </c>
      <c r="D76" s="13"/>
      <c r="E76" s="2" t="s">
        <v>2</v>
      </c>
      <c r="F76" s="5">
        <v>466449.11479649355</v>
      </c>
      <c r="G76" s="402">
        <v>254088.28479649351</v>
      </c>
      <c r="H76" s="5" t="e">
        <f>VLOOKUP($A76,#REF!,5,0)</f>
        <v>#REF!</v>
      </c>
      <c r="I76" s="402" t="e">
        <f>VLOOKUP($A76,#REF!,6,0)</f>
        <v>#REF!</v>
      </c>
      <c r="J76" s="5" t="e">
        <f t="shared" si="67"/>
        <v>#REF!</v>
      </c>
      <c r="K76" s="402" t="e">
        <f t="shared" si="68"/>
        <v>#REF!</v>
      </c>
      <c r="L76" s="5" t="e">
        <f t="shared" si="56"/>
        <v>#REF!</v>
      </c>
      <c r="M76" s="402" t="e">
        <f t="shared" si="57"/>
        <v>#REF!</v>
      </c>
      <c r="N76" s="5" t="e">
        <f t="shared" si="69"/>
        <v>#REF!</v>
      </c>
      <c r="O76" s="402" t="e">
        <f t="shared" si="70"/>
        <v>#REF!</v>
      </c>
      <c r="P76" s="5" t="e">
        <f t="shared" si="71"/>
        <v>#REF!</v>
      </c>
      <c r="Q76" s="402" t="e">
        <f t="shared" si="72"/>
        <v>#REF!</v>
      </c>
      <c r="R76" s="5" t="e">
        <f t="shared" si="73"/>
        <v>#REF!</v>
      </c>
      <c r="S76" s="402" t="e">
        <f t="shared" si="74"/>
        <v>#REF!</v>
      </c>
      <c r="T76" s="128" t="s">
        <v>85</v>
      </c>
      <c r="U76" s="454" t="s">
        <v>2318</v>
      </c>
      <c r="V76" s="476" t="s">
        <v>1768</v>
      </c>
      <c r="W76" s="121"/>
    </row>
    <row r="77" spans="1:23" s="18" customFormat="1" ht="15.6" hidden="1" customHeight="1">
      <c r="A77" s="488" t="s">
        <v>1918</v>
      </c>
      <c r="B77" s="492" t="s">
        <v>777</v>
      </c>
      <c r="C77" s="7" t="s">
        <v>130</v>
      </c>
      <c r="D77" s="13"/>
      <c r="E77" s="2" t="s">
        <v>2</v>
      </c>
      <c r="F77" s="5">
        <v>765571.136239263</v>
      </c>
      <c r="G77" s="402">
        <v>423509.92623926298</v>
      </c>
      <c r="H77" s="5" t="e">
        <f>VLOOKUP($A77,#REF!,5,0)</f>
        <v>#REF!</v>
      </c>
      <c r="I77" s="402" t="e">
        <f>VLOOKUP($A77,#REF!,6,0)</f>
        <v>#REF!</v>
      </c>
      <c r="J77" s="5" t="e">
        <f t="shared" si="67"/>
        <v>#REF!</v>
      </c>
      <c r="K77" s="402" t="e">
        <f t="shared" si="68"/>
        <v>#REF!</v>
      </c>
      <c r="L77" s="5" t="e">
        <f t="shared" si="56"/>
        <v>#REF!</v>
      </c>
      <c r="M77" s="402" t="e">
        <f t="shared" si="57"/>
        <v>#REF!</v>
      </c>
      <c r="N77" s="5" t="e">
        <f t="shared" si="69"/>
        <v>#REF!</v>
      </c>
      <c r="O77" s="402" t="e">
        <f t="shared" si="70"/>
        <v>#REF!</v>
      </c>
      <c r="P77" s="5" t="e">
        <f t="shared" si="71"/>
        <v>#REF!</v>
      </c>
      <c r="Q77" s="402" t="e">
        <f t="shared" si="72"/>
        <v>#REF!</v>
      </c>
      <c r="R77" s="5" t="e">
        <f t="shared" si="73"/>
        <v>#REF!</v>
      </c>
      <c r="S77" s="402" t="e">
        <f t="shared" si="74"/>
        <v>#REF!</v>
      </c>
      <c r="T77" s="128" t="s">
        <v>85</v>
      </c>
      <c r="U77" s="454" t="s">
        <v>2318</v>
      </c>
      <c r="V77" s="476" t="s">
        <v>1768</v>
      </c>
      <c r="W77" s="121"/>
    </row>
    <row r="78" spans="1:23" s="18" customFormat="1" ht="15.6" hidden="1" customHeight="1">
      <c r="A78" s="488" t="s">
        <v>1919</v>
      </c>
      <c r="B78" s="492" t="s">
        <v>779</v>
      </c>
      <c r="C78" s="7" t="s">
        <v>131</v>
      </c>
      <c r="D78" s="13"/>
      <c r="E78" s="2" t="s">
        <v>2</v>
      </c>
      <c r="F78" s="5">
        <v>1143144.5299510185</v>
      </c>
      <c r="G78" s="402">
        <v>668512.63995101838</v>
      </c>
      <c r="H78" s="5" t="e">
        <f>VLOOKUP($A78,#REF!,5,0)</f>
        <v>#REF!</v>
      </c>
      <c r="I78" s="402" t="e">
        <f>VLOOKUP($A78,#REF!,6,0)</f>
        <v>#REF!</v>
      </c>
      <c r="J78" s="5" t="e">
        <f t="shared" si="67"/>
        <v>#REF!</v>
      </c>
      <c r="K78" s="402" t="e">
        <f t="shared" si="68"/>
        <v>#REF!</v>
      </c>
      <c r="L78" s="5" t="e">
        <f t="shared" si="56"/>
        <v>#REF!</v>
      </c>
      <c r="M78" s="402" t="e">
        <f t="shared" si="57"/>
        <v>#REF!</v>
      </c>
      <c r="N78" s="5" t="e">
        <f t="shared" si="69"/>
        <v>#REF!</v>
      </c>
      <c r="O78" s="402" t="e">
        <f t="shared" si="70"/>
        <v>#REF!</v>
      </c>
      <c r="P78" s="5" t="e">
        <f t="shared" si="71"/>
        <v>#REF!</v>
      </c>
      <c r="Q78" s="402" t="e">
        <f t="shared" si="72"/>
        <v>#REF!</v>
      </c>
      <c r="R78" s="5" t="e">
        <f t="shared" si="73"/>
        <v>#REF!</v>
      </c>
      <c r="S78" s="402" t="e">
        <f t="shared" si="74"/>
        <v>#REF!</v>
      </c>
      <c r="T78" s="128" t="s">
        <v>85</v>
      </c>
      <c r="U78" s="454" t="s">
        <v>2318</v>
      </c>
      <c r="V78" s="476" t="s">
        <v>1768</v>
      </c>
      <c r="W78" s="121"/>
    </row>
    <row r="79" spans="1:23" s="18" customFormat="1" ht="15.6" hidden="1" customHeight="1">
      <c r="A79" s="488" t="s">
        <v>1920</v>
      </c>
      <c r="B79" s="492" t="s">
        <v>778</v>
      </c>
      <c r="C79" s="7" t="s">
        <v>132</v>
      </c>
      <c r="D79" s="13"/>
      <c r="E79" s="2" t="s">
        <v>2</v>
      </c>
      <c r="F79" s="5">
        <v>1420948.477333481</v>
      </c>
      <c r="G79" s="402">
        <v>854797.84733348072</v>
      </c>
      <c r="H79" s="5" t="e">
        <f>VLOOKUP($A79,#REF!,5,0)</f>
        <v>#REF!</v>
      </c>
      <c r="I79" s="402" t="e">
        <f>VLOOKUP($A79,#REF!,6,0)</f>
        <v>#REF!</v>
      </c>
      <c r="J79" s="5" t="e">
        <f t="shared" si="67"/>
        <v>#REF!</v>
      </c>
      <c r="K79" s="402" t="e">
        <f t="shared" si="68"/>
        <v>#REF!</v>
      </c>
      <c r="L79" s="5" t="e">
        <f t="shared" si="56"/>
        <v>#REF!</v>
      </c>
      <c r="M79" s="402" t="e">
        <f t="shared" si="57"/>
        <v>#REF!</v>
      </c>
      <c r="N79" s="5" t="e">
        <f t="shared" si="69"/>
        <v>#REF!</v>
      </c>
      <c r="O79" s="402" t="e">
        <f t="shared" si="70"/>
        <v>#REF!</v>
      </c>
      <c r="P79" s="5" t="e">
        <f t="shared" si="71"/>
        <v>#REF!</v>
      </c>
      <c r="Q79" s="402" t="e">
        <f t="shared" si="72"/>
        <v>#REF!</v>
      </c>
      <c r="R79" s="5" t="e">
        <f t="shared" si="73"/>
        <v>#REF!</v>
      </c>
      <c r="S79" s="402" t="e">
        <f t="shared" si="74"/>
        <v>#REF!</v>
      </c>
      <c r="T79" s="128" t="s">
        <v>85</v>
      </c>
      <c r="U79" s="454" t="s">
        <v>2318</v>
      </c>
      <c r="V79" s="476" t="s">
        <v>1768</v>
      </c>
      <c r="W79" s="121"/>
    </row>
    <row r="80" spans="1:23" s="18" customFormat="1" ht="15.6" hidden="1" customHeight="1">
      <c r="A80" s="488" t="s">
        <v>1921</v>
      </c>
      <c r="B80" s="492" t="s">
        <v>780</v>
      </c>
      <c r="C80" s="7" t="s">
        <v>133</v>
      </c>
      <c r="D80" s="13"/>
      <c r="E80" s="2" t="s">
        <v>2</v>
      </c>
      <c r="F80" s="5">
        <v>1952496.504818497</v>
      </c>
      <c r="G80" s="402">
        <v>1285083.764818497</v>
      </c>
      <c r="H80" s="5" t="e">
        <f>VLOOKUP($A80,#REF!,5,0)</f>
        <v>#REF!</v>
      </c>
      <c r="I80" s="402" t="e">
        <f>VLOOKUP($A80,#REF!,6,0)</f>
        <v>#REF!</v>
      </c>
      <c r="J80" s="5" t="e">
        <f t="shared" si="67"/>
        <v>#REF!</v>
      </c>
      <c r="K80" s="402" t="e">
        <f t="shared" si="68"/>
        <v>#REF!</v>
      </c>
      <c r="L80" s="5" t="e">
        <f>($H80-$I80)/1.1+$M80</f>
        <v>#REF!</v>
      </c>
      <c r="M80" s="402" t="e">
        <f t="shared" si="57"/>
        <v>#REF!</v>
      </c>
      <c r="N80" s="5" t="e">
        <f t="shared" si="69"/>
        <v>#REF!</v>
      </c>
      <c r="O80" s="402" t="e">
        <f t="shared" si="70"/>
        <v>#REF!</v>
      </c>
      <c r="P80" s="5" t="e">
        <f t="shared" si="71"/>
        <v>#REF!</v>
      </c>
      <c r="Q80" s="402" t="e">
        <f t="shared" si="72"/>
        <v>#REF!</v>
      </c>
      <c r="R80" s="5" t="e">
        <f t="shared" si="73"/>
        <v>#REF!</v>
      </c>
      <c r="S80" s="402" t="e">
        <f t="shared" si="74"/>
        <v>#REF!</v>
      </c>
      <c r="T80" s="128" t="s">
        <v>85</v>
      </c>
      <c r="U80" s="454" t="s">
        <v>2318</v>
      </c>
      <c r="V80" s="476" t="s">
        <v>1768</v>
      </c>
      <c r="W80" s="121"/>
    </row>
    <row r="81" spans="1:22" s="18" customFormat="1" ht="95.25" hidden="1" customHeight="1">
      <c r="A81" s="488" t="s">
        <v>1922</v>
      </c>
      <c r="B81" s="497" t="s">
        <v>41</v>
      </c>
      <c r="C81" s="196" t="s">
        <v>781</v>
      </c>
      <c r="D81" s="8" t="s">
        <v>1641</v>
      </c>
      <c r="E81" s="9"/>
      <c r="F81" s="16"/>
      <c r="G81" s="10"/>
      <c r="H81" s="16"/>
      <c r="I81" s="10"/>
      <c r="J81" s="16"/>
      <c r="K81" s="10"/>
      <c r="L81" s="16"/>
      <c r="M81" s="10"/>
      <c r="N81" s="16"/>
      <c r="O81" s="10"/>
      <c r="P81" s="16"/>
      <c r="Q81" s="10"/>
      <c r="R81" s="16"/>
      <c r="S81" s="10"/>
      <c r="T81" s="130" t="s">
        <v>1283</v>
      </c>
      <c r="U81" s="454"/>
      <c r="V81" s="475" t="s">
        <v>1770</v>
      </c>
    </row>
    <row r="82" spans="1:22" s="18" customFormat="1" ht="15.6" hidden="1" customHeight="1">
      <c r="A82" s="488" t="s">
        <v>1923</v>
      </c>
      <c r="B82" s="96" t="s">
        <v>1256</v>
      </c>
      <c r="C82" s="124" t="s">
        <v>679</v>
      </c>
      <c r="D82" s="21"/>
      <c r="E82" s="22" t="s">
        <v>680</v>
      </c>
      <c r="F82" s="5">
        <v>2331.8300000000004</v>
      </c>
      <c r="G82" s="5" t="s">
        <v>85</v>
      </c>
      <c r="H82" s="5" t="e">
        <f>VLOOKUP($A82,#REF!,5,0)</f>
        <v>#REF!</v>
      </c>
      <c r="I82" s="5" t="e">
        <f>VLOOKUP($A82,#REF!,6,0)</f>
        <v>#REF!</v>
      </c>
      <c r="J82" s="5" t="e">
        <f t="shared" ref="J82:J91" si="75">($H82/1.1)*1.3</f>
        <v>#REF!</v>
      </c>
      <c r="K82" s="5" t="e">
        <f t="shared" ref="K82:K91" si="76">($I82/1.1)*1.3</f>
        <v>#REF!</v>
      </c>
      <c r="L82" s="5" t="e">
        <f t="shared" ref="L82:L91" si="77">$H82/1.1</f>
        <v>#REF!</v>
      </c>
      <c r="M82" s="5" t="e">
        <f t="shared" ref="M82:M91" si="78">$I82/1.1</f>
        <v>#REF!</v>
      </c>
      <c r="N82" s="5" t="e">
        <f t="shared" ref="N82:N91" si="79">H82</f>
        <v>#REF!</v>
      </c>
      <c r="O82" s="5" t="e">
        <f t="shared" ref="O82:O91" si="80">I82</f>
        <v>#REF!</v>
      </c>
      <c r="P82" s="5" t="e">
        <f t="shared" ref="P82:P91" si="81">($H82/1.1)*1.3</f>
        <v>#REF!</v>
      </c>
      <c r="Q82" s="5" t="e">
        <f t="shared" ref="Q82:Q91" si="82">($I82/1.1)*1.3</f>
        <v>#REF!</v>
      </c>
      <c r="R82" s="5" t="e">
        <f t="shared" ref="R82:R109" si="83">$H82/1.1</f>
        <v>#REF!</v>
      </c>
      <c r="S82" s="5" t="e">
        <f t="shared" ref="S82:S109" si="84">$I82/1.1</f>
        <v>#REF!</v>
      </c>
      <c r="T82" s="128"/>
      <c r="U82" s="454"/>
      <c r="V82" s="475" t="s">
        <v>1770</v>
      </c>
    </row>
    <row r="83" spans="1:22" s="18" customFormat="1" ht="15.6" hidden="1" customHeight="1">
      <c r="A83" s="488" t="s">
        <v>1924</v>
      </c>
      <c r="B83" s="96" t="s">
        <v>1257</v>
      </c>
      <c r="C83" s="124" t="s">
        <v>681</v>
      </c>
      <c r="D83" s="21"/>
      <c r="E83" s="22" t="s">
        <v>680</v>
      </c>
      <c r="F83" s="5">
        <v>3319.7999999999997</v>
      </c>
      <c r="G83" s="5" t="s">
        <v>85</v>
      </c>
      <c r="H83" s="5" t="e">
        <f>VLOOKUP($A83,#REF!,5,0)</f>
        <v>#REF!</v>
      </c>
      <c r="I83" s="5" t="e">
        <f>VLOOKUP($A83,#REF!,6,0)</f>
        <v>#REF!</v>
      </c>
      <c r="J83" s="5" t="e">
        <f t="shared" si="75"/>
        <v>#REF!</v>
      </c>
      <c r="K83" s="5" t="e">
        <f t="shared" si="76"/>
        <v>#REF!</v>
      </c>
      <c r="L83" s="5" t="e">
        <f t="shared" si="77"/>
        <v>#REF!</v>
      </c>
      <c r="M83" s="5" t="e">
        <f t="shared" si="78"/>
        <v>#REF!</v>
      </c>
      <c r="N83" s="5" t="e">
        <f t="shared" si="79"/>
        <v>#REF!</v>
      </c>
      <c r="O83" s="5" t="e">
        <f t="shared" si="80"/>
        <v>#REF!</v>
      </c>
      <c r="P83" s="5" t="e">
        <f t="shared" si="81"/>
        <v>#REF!</v>
      </c>
      <c r="Q83" s="5" t="e">
        <f t="shared" si="82"/>
        <v>#REF!</v>
      </c>
      <c r="R83" s="5" t="e">
        <f t="shared" si="83"/>
        <v>#REF!</v>
      </c>
      <c r="S83" s="5" t="e">
        <f t="shared" si="84"/>
        <v>#REF!</v>
      </c>
      <c r="T83" s="128"/>
      <c r="U83" s="454"/>
      <c r="V83" s="475" t="s">
        <v>1770</v>
      </c>
    </row>
    <row r="84" spans="1:22" s="18" customFormat="1" ht="15.6" hidden="1" customHeight="1">
      <c r="A84" s="488" t="s">
        <v>1925</v>
      </c>
      <c r="B84" s="96" t="s">
        <v>1258</v>
      </c>
      <c r="C84" s="124" t="s">
        <v>682</v>
      </c>
      <c r="D84" s="21"/>
      <c r="E84" s="22" t="s">
        <v>680</v>
      </c>
      <c r="F84" s="5">
        <v>4644.1899999999996</v>
      </c>
      <c r="G84" s="5" t="s">
        <v>85</v>
      </c>
      <c r="H84" s="5" t="e">
        <f>VLOOKUP($A84,#REF!,5,0)</f>
        <v>#REF!</v>
      </c>
      <c r="I84" s="5" t="e">
        <f>VLOOKUP($A84,#REF!,6,0)</f>
        <v>#REF!</v>
      </c>
      <c r="J84" s="5" t="e">
        <f t="shared" si="75"/>
        <v>#REF!</v>
      </c>
      <c r="K84" s="5" t="e">
        <f t="shared" si="76"/>
        <v>#REF!</v>
      </c>
      <c r="L84" s="5" t="e">
        <f t="shared" si="77"/>
        <v>#REF!</v>
      </c>
      <c r="M84" s="5" t="e">
        <f t="shared" si="78"/>
        <v>#REF!</v>
      </c>
      <c r="N84" s="5" t="e">
        <f t="shared" si="79"/>
        <v>#REF!</v>
      </c>
      <c r="O84" s="5" t="e">
        <f t="shared" si="80"/>
        <v>#REF!</v>
      </c>
      <c r="P84" s="5" t="e">
        <f t="shared" si="81"/>
        <v>#REF!</v>
      </c>
      <c r="Q84" s="5" t="e">
        <f t="shared" si="82"/>
        <v>#REF!</v>
      </c>
      <c r="R84" s="5" t="e">
        <f t="shared" si="83"/>
        <v>#REF!</v>
      </c>
      <c r="S84" s="5" t="e">
        <f t="shared" si="84"/>
        <v>#REF!</v>
      </c>
      <c r="T84" s="128"/>
      <c r="U84" s="454"/>
      <c r="V84" s="475" t="s">
        <v>1770</v>
      </c>
    </row>
    <row r="85" spans="1:22" s="18" customFormat="1" ht="15.6" hidden="1" customHeight="1">
      <c r="A85" s="488" t="s">
        <v>1926</v>
      </c>
      <c r="B85" s="96" t="s">
        <v>1259</v>
      </c>
      <c r="C85" s="124" t="s">
        <v>683</v>
      </c>
      <c r="D85" s="21"/>
      <c r="E85" s="22" t="s">
        <v>680</v>
      </c>
      <c r="F85" s="5">
        <v>5765.7000000000007</v>
      </c>
      <c r="G85" s="5" t="s">
        <v>85</v>
      </c>
      <c r="H85" s="5" t="e">
        <f>VLOOKUP($A85,#REF!,5,0)</f>
        <v>#REF!</v>
      </c>
      <c r="I85" s="5" t="e">
        <f>VLOOKUP($A85,#REF!,6,0)</f>
        <v>#REF!</v>
      </c>
      <c r="J85" s="5" t="e">
        <f t="shared" si="75"/>
        <v>#REF!</v>
      </c>
      <c r="K85" s="5" t="e">
        <f t="shared" si="76"/>
        <v>#REF!</v>
      </c>
      <c r="L85" s="5" t="e">
        <f t="shared" si="77"/>
        <v>#REF!</v>
      </c>
      <c r="M85" s="5" t="e">
        <f t="shared" si="78"/>
        <v>#REF!</v>
      </c>
      <c r="N85" s="5" t="e">
        <f t="shared" si="79"/>
        <v>#REF!</v>
      </c>
      <c r="O85" s="5" t="e">
        <f t="shared" si="80"/>
        <v>#REF!</v>
      </c>
      <c r="P85" s="5" t="e">
        <f t="shared" si="81"/>
        <v>#REF!</v>
      </c>
      <c r="Q85" s="5" t="e">
        <f t="shared" si="82"/>
        <v>#REF!</v>
      </c>
      <c r="R85" s="5" t="e">
        <f t="shared" si="83"/>
        <v>#REF!</v>
      </c>
      <c r="S85" s="5" t="e">
        <f t="shared" si="84"/>
        <v>#REF!</v>
      </c>
      <c r="T85" s="128"/>
      <c r="U85" s="454"/>
      <c r="V85" s="475" t="s">
        <v>1770</v>
      </c>
    </row>
    <row r="86" spans="1:22" s="18" customFormat="1" ht="15.6" hidden="1" customHeight="1">
      <c r="A86" s="488" t="s">
        <v>1927</v>
      </c>
      <c r="B86" s="96" t="s">
        <v>1260</v>
      </c>
      <c r="C86" s="124" t="s">
        <v>684</v>
      </c>
      <c r="D86" s="21"/>
      <c r="E86" s="22" t="s">
        <v>680</v>
      </c>
      <c r="F86" s="5">
        <v>9110.1299999999992</v>
      </c>
      <c r="G86" s="5" t="s">
        <v>85</v>
      </c>
      <c r="H86" s="5" t="e">
        <f>VLOOKUP($A86,#REF!,5,0)</f>
        <v>#REF!</v>
      </c>
      <c r="I86" s="5" t="e">
        <f>VLOOKUP($A86,#REF!,6,0)</f>
        <v>#REF!</v>
      </c>
      <c r="J86" s="5" t="e">
        <f t="shared" si="75"/>
        <v>#REF!</v>
      </c>
      <c r="K86" s="5" t="e">
        <f t="shared" si="76"/>
        <v>#REF!</v>
      </c>
      <c r="L86" s="5" t="e">
        <f t="shared" si="77"/>
        <v>#REF!</v>
      </c>
      <c r="M86" s="5" t="e">
        <f t="shared" si="78"/>
        <v>#REF!</v>
      </c>
      <c r="N86" s="5" t="e">
        <f t="shared" si="79"/>
        <v>#REF!</v>
      </c>
      <c r="O86" s="5" t="e">
        <f t="shared" si="80"/>
        <v>#REF!</v>
      </c>
      <c r="P86" s="5" t="e">
        <f t="shared" si="81"/>
        <v>#REF!</v>
      </c>
      <c r="Q86" s="5" t="e">
        <f t="shared" si="82"/>
        <v>#REF!</v>
      </c>
      <c r="R86" s="5" t="e">
        <f t="shared" si="83"/>
        <v>#REF!</v>
      </c>
      <c r="S86" s="5" t="e">
        <f t="shared" si="84"/>
        <v>#REF!</v>
      </c>
      <c r="T86" s="128"/>
      <c r="U86" s="454"/>
      <c r="V86" s="475" t="s">
        <v>1770</v>
      </c>
    </row>
    <row r="87" spans="1:22" s="18" customFormat="1" ht="15.6" hidden="1" customHeight="1">
      <c r="A87" s="488" t="s">
        <v>1928</v>
      </c>
      <c r="B87" s="96" t="s">
        <v>1261</v>
      </c>
      <c r="C87" s="124" t="s">
        <v>685</v>
      </c>
      <c r="D87" s="21"/>
      <c r="E87" s="22" t="s">
        <v>680</v>
      </c>
      <c r="F87" s="5">
        <v>16095.980000000001</v>
      </c>
      <c r="G87" s="5" t="s">
        <v>85</v>
      </c>
      <c r="H87" s="5" t="e">
        <f>VLOOKUP($A87,#REF!,5,0)</f>
        <v>#REF!</v>
      </c>
      <c r="I87" s="5" t="e">
        <f>VLOOKUP($A87,#REF!,6,0)</f>
        <v>#REF!</v>
      </c>
      <c r="J87" s="5" t="e">
        <f t="shared" si="75"/>
        <v>#REF!</v>
      </c>
      <c r="K87" s="5" t="e">
        <f t="shared" si="76"/>
        <v>#REF!</v>
      </c>
      <c r="L87" s="5" t="e">
        <f t="shared" si="77"/>
        <v>#REF!</v>
      </c>
      <c r="M87" s="5" t="e">
        <f t="shared" si="78"/>
        <v>#REF!</v>
      </c>
      <c r="N87" s="5" t="e">
        <f t="shared" si="79"/>
        <v>#REF!</v>
      </c>
      <c r="O87" s="5" t="e">
        <f t="shared" si="80"/>
        <v>#REF!</v>
      </c>
      <c r="P87" s="5" t="e">
        <f t="shared" si="81"/>
        <v>#REF!</v>
      </c>
      <c r="Q87" s="5" t="e">
        <f t="shared" si="82"/>
        <v>#REF!</v>
      </c>
      <c r="R87" s="5" t="e">
        <f t="shared" si="83"/>
        <v>#REF!</v>
      </c>
      <c r="S87" s="5" t="e">
        <f t="shared" si="84"/>
        <v>#REF!</v>
      </c>
      <c r="T87" s="128"/>
      <c r="U87" s="454"/>
      <c r="V87" s="475" t="s">
        <v>1770</v>
      </c>
    </row>
    <row r="88" spans="1:22" s="18" customFormat="1" ht="15.6" hidden="1" customHeight="1">
      <c r="A88" s="488" t="s">
        <v>1929</v>
      </c>
      <c r="B88" s="96" t="s">
        <v>1262</v>
      </c>
      <c r="C88" s="124" t="s">
        <v>686</v>
      </c>
      <c r="D88" s="21"/>
      <c r="E88" s="22" t="s">
        <v>680</v>
      </c>
      <c r="F88" s="5">
        <v>19263.600000000002</v>
      </c>
      <c r="G88" s="5" t="s">
        <v>85</v>
      </c>
      <c r="H88" s="5" t="e">
        <f>VLOOKUP($A88,#REF!,5,0)</f>
        <v>#REF!</v>
      </c>
      <c r="I88" s="5" t="e">
        <f>VLOOKUP($A88,#REF!,6,0)</f>
        <v>#REF!</v>
      </c>
      <c r="J88" s="5" t="e">
        <f t="shared" si="75"/>
        <v>#REF!</v>
      </c>
      <c r="K88" s="5" t="e">
        <f t="shared" si="76"/>
        <v>#REF!</v>
      </c>
      <c r="L88" s="5" t="e">
        <f t="shared" si="77"/>
        <v>#REF!</v>
      </c>
      <c r="M88" s="5" t="e">
        <f t="shared" si="78"/>
        <v>#REF!</v>
      </c>
      <c r="N88" s="5" t="e">
        <f t="shared" si="79"/>
        <v>#REF!</v>
      </c>
      <c r="O88" s="5" t="e">
        <f t="shared" si="80"/>
        <v>#REF!</v>
      </c>
      <c r="P88" s="5" t="e">
        <f t="shared" si="81"/>
        <v>#REF!</v>
      </c>
      <c r="Q88" s="5" t="e">
        <f t="shared" si="82"/>
        <v>#REF!</v>
      </c>
      <c r="R88" s="5" t="e">
        <f t="shared" si="83"/>
        <v>#REF!</v>
      </c>
      <c r="S88" s="5" t="e">
        <f t="shared" si="84"/>
        <v>#REF!</v>
      </c>
      <c r="T88" s="128"/>
      <c r="U88" s="454"/>
      <c r="V88" s="475" t="s">
        <v>1770</v>
      </c>
    </row>
    <row r="89" spans="1:22" s="18" customFormat="1" ht="15.6" hidden="1" customHeight="1">
      <c r="A89" s="488" t="s">
        <v>1930</v>
      </c>
      <c r="B89" s="96" t="s">
        <v>1263</v>
      </c>
      <c r="C89" s="124" t="s">
        <v>687</v>
      </c>
      <c r="D89" s="21"/>
      <c r="E89" s="22" t="s">
        <v>680</v>
      </c>
      <c r="F89" s="5">
        <v>23673.18</v>
      </c>
      <c r="G89" s="5" t="s">
        <v>85</v>
      </c>
      <c r="H89" s="5" t="e">
        <f>VLOOKUP($A89,#REF!,5,0)</f>
        <v>#REF!</v>
      </c>
      <c r="I89" s="5" t="e">
        <f>VLOOKUP($A89,#REF!,6,0)</f>
        <v>#REF!</v>
      </c>
      <c r="J89" s="5" t="e">
        <f t="shared" si="75"/>
        <v>#REF!</v>
      </c>
      <c r="K89" s="5" t="e">
        <f t="shared" si="76"/>
        <v>#REF!</v>
      </c>
      <c r="L89" s="5" t="e">
        <f t="shared" si="77"/>
        <v>#REF!</v>
      </c>
      <c r="M89" s="5" t="e">
        <f t="shared" si="78"/>
        <v>#REF!</v>
      </c>
      <c r="N89" s="5" t="e">
        <f t="shared" si="79"/>
        <v>#REF!</v>
      </c>
      <c r="O89" s="5" t="e">
        <f t="shared" si="80"/>
        <v>#REF!</v>
      </c>
      <c r="P89" s="5" t="e">
        <f t="shared" si="81"/>
        <v>#REF!</v>
      </c>
      <c r="Q89" s="5" t="e">
        <f t="shared" si="82"/>
        <v>#REF!</v>
      </c>
      <c r="R89" s="5" t="e">
        <f t="shared" si="83"/>
        <v>#REF!</v>
      </c>
      <c r="S89" s="5" t="e">
        <f t="shared" si="84"/>
        <v>#REF!</v>
      </c>
      <c r="T89" s="128"/>
      <c r="U89" s="454"/>
      <c r="V89" s="475" t="s">
        <v>1770</v>
      </c>
    </row>
    <row r="90" spans="1:22" s="18" customFormat="1" ht="15.6" hidden="1" customHeight="1">
      <c r="A90" s="488" t="s">
        <v>1931</v>
      </c>
      <c r="B90" s="96" t="s">
        <v>1264</v>
      </c>
      <c r="C90" s="124" t="s">
        <v>688</v>
      </c>
      <c r="D90" s="21"/>
      <c r="E90" s="22" t="s">
        <v>680</v>
      </c>
      <c r="F90" s="5">
        <v>36733.19</v>
      </c>
      <c r="G90" s="5" t="s">
        <v>85</v>
      </c>
      <c r="H90" s="5" t="e">
        <f>VLOOKUP($A90,#REF!,5,0)</f>
        <v>#REF!</v>
      </c>
      <c r="I90" s="5" t="e">
        <f>VLOOKUP($A90,#REF!,6,0)</f>
        <v>#REF!</v>
      </c>
      <c r="J90" s="5" t="e">
        <f t="shared" si="75"/>
        <v>#REF!</v>
      </c>
      <c r="K90" s="5" t="e">
        <f t="shared" si="76"/>
        <v>#REF!</v>
      </c>
      <c r="L90" s="5" t="e">
        <f t="shared" si="77"/>
        <v>#REF!</v>
      </c>
      <c r="M90" s="5" t="e">
        <f t="shared" si="78"/>
        <v>#REF!</v>
      </c>
      <c r="N90" s="5" t="e">
        <f t="shared" si="79"/>
        <v>#REF!</v>
      </c>
      <c r="O90" s="5" t="e">
        <f t="shared" si="80"/>
        <v>#REF!</v>
      </c>
      <c r="P90" s="5" t="e">
        <f t="shared" si="81"/>
        <v>#REF!</v>
      </c>
      <c r="Q90" s="5" t="e">
        <f t="shared" si="82"/>
        <v>#REF!</v>
      </c>
      <c r="R90" s="5" t="e">
        <f t="shared" si="83"/>
        <v>#REF!</v>
      </c>
      <c r="S90" s="5" t="e">
        <f t="shared" si="84"/>
        <v>#REF!</v>
      </c>
      <c r="T90" s="128"/>
      <c r="U90" s="454"/>
      <c r="V90" s="475" t="s">
        <v>1770</v>
      </c>
    </row>
    <row r="91" spans="1:22" s="18" customFormat="1" ht="15.6" hidden="1" customHeight="1">
      <c r="A91" s="488" t="s">
        <v>1932</v>
      </c>
      <c r="B91" s="96" t="s">
        <v>1265</v>
      </c>
      <c r="C91" s="124" t="s">
        <v>689</v>
      </c>
      <c r="D91" s="21"/>
      <c r="E91" s="22" t="s">
        <v>680</v>
      </c>
      <c r="F91" s="5">
        <v>47730.740000000005</v>
      </c>
      <c r="G91" s="5" t="s">
        <v>85</v>
      </c>
      <c r="H91" s="5" t="e">
        <f>VLOOKUP($A91,#REF!,5,0)</f>
        <v>#REF!</v>
      </c>
      <c r="I91" s="5" t="e">
        <f>VLOOKUP($A91,#REF!,6,0)</f>
        <v>#REF!</v>
      </c>
      <c r="J91" s="5" t="e">
        <f t="shared" si="75"/>
        <v>#REF!</v>
      </c>
      <c r="K91" s="5" t="e">
        <f t="shared" si="76"/>
        <v>#REF!</v>
      </c>
      <c r="L91" s="5" t="e">
        <f t="shared" si="77"/>
        <v>#REF!</v>
      </c>
      <c r="M91" s="5" t="e">
        <f t="shared" si="78"/>
        <v>#REF!</v>
      </c>
      <c r="N91" s="5" t="e">
        <f t="shared" si="79"/>
        <v>#REF!</v>
      </c>
      <c r="O91" s="5" t="e">
        <f t="shared" si="80"/>
        <v>#REF!</v>
      </c>
      <c r="P91" s="5" t="e">
        <f t="shared" si="81"/>
        <v>#REF!</v>
      </c>
      <c r="Q91" s="5" t="e">
        <f t="shared" si="82"/>
        <v>#REF!</v>
      </c>
      <c r="R91" s="5" t="e">
        <f t="shared" si="83"/>
        <v>#REF!</v>
      </c>
      <c r="S91" s="5" t="e">
        <f t="shared" si="84"/>
        <v>#REF!</v>
      </c>
      <c r="T91" s="128"/>
      <c r="U91" s="454"/>
      <c r="V91" s="475" t="s">
        <v>1770</v>
      </c>
    </row>
    <row r="92" spans="1:22" s="18" customFormat="1" ht="31.15" hidden="1" customHeight="1">
      <c r="A92" s="487" t="s">
        <v>1933</v>
      </c>
      <c r="B92" s="195" t="s">
        <v>42</v>
      </c>
      <c r="C92" s="3" t="s">
        <v>138</v>
      </c>
      <c r="D92" s="3" t="s">
        <v>139</v>
      </c>
      <c r="E92" s="2" t="s">
        <v>76</v>
      </c>
      <c r="F92" s="5">
        <v>40</v>
      </c>
      <c r="G92" s="5" t="s">
        <v>85</v>
      </c>
      <c r="H92" s="5" t="e">
        <f>VLOOKUP($A92,#REF!,5,0)</f>
        <v>#REF!</v>
      </c>
      <c r="I92" s="5" t="e">
        <f>VLOOKUP($A92,#REF!,6,0)</f>
        <v>#REF!</v>
      </c>
      <c r="J92" s="5" t="e">
        <f t="shared" ref="J92:J94" si="85">($H92/1.1)*1.3</f>
        <v>#REF!</v>
      </c>
      <c r="K92" s="5" t="e">
        <f t="shared" ref="K92:K94" si="86">($I92/1.1)*1.3</f>
        <v>#REF!</v>
      </c>
      <c r="L92" s="5" t="e">
        <f t="shared" ref="L92:L94" si="87">$H92/1.1</f>
        <v>#REF!</v>
      </c>
      <c r="M92" s="5" t="e">
        <f t="shared" ref="M92:M94" si="88">$I92/1.1</f>
        <v>#REF!</v>
      </c>
      <c r="N92" s="5" t="e">
        <f t="shared" ref="N92:N94" si="89">H92</f>
        <v>#REF!</v>
      </c>
      <c r="O92" s="5" t="e">
        <f t="shared" ref="O92:O94" si="90">I92</f>
        <v>#REF!</v>
      </c>
      <c r="P92" s="5" t="e">
        <f t="shared" ref="P92:P94" si="91">($H92/1.1)*1.3</f>
        <v>#REF!</v>
      </c>
      <c r="Q92" s="5" t="e">
        <f t="shared" ref="Q92:Q94" si="92">($I92/1.1)*1.3</f>
        <v>#REF!</v>
      </c>
      <c r="R92" s="5" t="e">
        <f t="shared" si="83"/>
        <v>#REF!</v>
      </c>
      <c r="S92" s="5" t="e">
        <f t="shared" si="84"/>
        <v>#REF!</v>
      </c>
      <c r="T92" s="129" t="s">
        <v>1731</v>
      </c>
      <c r="U92" s="454"/>
      <c r="V92" s="475" t="s">
        <v>1770</v>
      </c>
    </row>
    <row r="93" spans="1:22" s="18" customFormat="1" ht="51.75" hidden="1" customHeight="1">
      <c r="A93" s="487" t="s">
        <v>1934</v>
      </c>
      <c r="B93" s="195" t="s">
        <v>1266</v>
      </c>
      <c r="C93" s="3" t="s">
        <v>140</v>
      </c>
      <c r="D93" s="3" t="s">
        <v>119</v>
      </c>
      <c r="E93" s="2" t="s">
        <v>76</v>
      </c>
      <c r="F93" s="5">
        <v>178.61</v>
      </c>
      <c r="G93" s="5" t="s">
        <v>85</v>
      </c>
      <c r="H93" s="5" t="e">
        <f>VLOOKUP($A93,#REF!,5,0)</f>
        <v>#REF!</v>
      </c>
      <c r="I93" s="5" t="e">
        <f>VLOOKUP($A93,#REF!,6,0)</f>
        <v>#REF!</v>
      </c>
      <c r="J93" s="5" t="e">
        <f t="shared" si="85"/>
        <v>#REF!</v>
      </c>
      <c r="K93" s="5" t="e">
        <f t="shared" si="86"/>
        <v>#REF!</v>
      </c>
      <c r="L93" s="5" t="e">
        <f t="shared" si="87"/>
        <v>#REF!</v>
      </c>
      <c r="M93" s="5" t="e">
        <f t="shared" si="88"/>
        <v>#REF!</v>
      </c>
      <c r="N93" s="5" t="e">
        <f t="shared" si="89"/>
        <v>#REF!</v>
      </c>
      <c r="O93" s="5" t="e">
        <f t="shared" si="90"/>
        <v>#REF!</v>
      </c>
      <c r="P93" s="5" t="e">
        <f t="shared" si="91"/>
        <v>#REF!</v>
      </c>
      <c r="Q93" s="5" t="e">
        <f t="shared" si="92"/>
        <v>#REF!</v>
      </c>
      <c r="R93" s="5" t="e">
        <f t="shared" si="83"/>
        <v>#REF!</v>
      </c>
      <c r="S93" s="5" t="e">
        <f t="shared" si="84"/>
        <v>#REF!</v>
      </c>
      <c r="T93" s="129" t="s">
        <v>1731</v>
      </c>
      <c r="U93" s="454"/>
      <c r="V93" s="475" t="s">
        <v>1770</v>
      </c>
    </row>
    <row r="94" spans="1:22" s="18" customFormat="1" ht="96.75" hidden="1" customHeight="1">
      <c r="A94" s="487" t="s">
        <v>1935</v>
      </c>
      <c r="B94" s="211" t="s">
        <v>43</v>
      </c>
      <c r="C94" s="115" t="s">
        <v>1284</v>
      </c>
      <c r="D94" s="115" t="s">
        <v>1143</v>
      </c>
      <c r="E94" s="116" t="s">
        <v>680</v>
      </c>
      <c r="F94" s="5">
        <v>5282</v>
      </c>
      <c r="G94" s="5" t="s">
        <v>85</v>
      </c>
      <c r="H94" s="5" t="e">
        <f>VLOOKUP($A94,#REF!,5,0)</f>
        <v>#REF!</v>
      </c>
      <c r="I94" s="5" t="e">
        <f>VLOOKUP($A94,#REF!,6,0)</f>
        <v>#REF!</v>
      </c>
      <c r="J94" s="5" t="e">
        <f t="shared" si="85"/>
        <v>#REF!</v>
      </c>
      <c r="K94" s="5" t="e">
        <f t="shared" si="86"/>
        <v>#REF!</v>
      </c>
      <c r="L94" s="5" t="e">
        <f t="shared" si="87"/>
        <v>#REF!</v>
      </c>
      <c r="M94" s="5" t="e">
        <f t="shared" si="88"/>
        <v>#REF!</v>
      </c>
      <c r="N94" s="5" t="e">
        <f t="shared" si="89"/>
        <v>#REF!</v>
      </c>
      <c r="O94" s="5" t="e">
        <f t="shared" si="90"/>
        <v>#REF!</v>
      </c>
      <c r="P94" s="5" t="e">
        <f t="shared" si="91"/>
        <v>#REF!</v>
      </c>
      <c r="Q94" s="5" t="e">
        <f t="shared" si="92"/>
        <v>#REF!</v>
      </c>
      <c r="R94" s="5" t="e">
        <f t="shared" si="83"/>
        <v>#REF!</v>
      </c>
      <c r="S94" s="5" t="e">
        <f t="shared" si="84"/>
        <v>#REF!</v>
      </c>
      <c r="T94" s="269" t="s">
        <v>1023</v>
      </c>
      <c r="U94" s="454"/>
      <c r="V94" s="475" t="s">
        <v>1770</v>
      </c>
    </row>
    <row r="95" spans="1:22" s="18" customFormat="1" ht="32.25" hidden="1" customHeight="1">
      <c r="A95" s="487" t="s">
        <v>1936</v>
      </c>
      <c r="B95" s="197" t="s">
        <v>1267</v>
      </c>
      <c r="C95" s="198" t="s">
        <v>783</v>
      </c>
      <c r="D95" s="199"/>
      <c r="E95" s="200"/>
      <c r="F95" s="202"/>
      <c r="G95" s="202"/>
      <c r="H95" s="202"/>
      <c r="I95" s="202"/>
      <c r="J95" s="202"/>
      <c r="K95" s="202"/>
      <c r="L95" s="202"/>
      <c r="M95" s="202"/>
      <c r="N95" s="202"/>
      <c r="O95" s="202"/>
      <c r="P95" s="202"/>
      <c r="Q95" s="202"/>
      <c r="R95" s="202"/>
      <c r="S95" s="202"/>
      <c r="T95" s="203"/>
      <c r="U95" s="454"/>
      <c r="V95" s="475" t="s">
        <v>1770</v>
      </c>
    </row>
    <row r="96" spans="1:22" s="18" customFormat="1" ht="113.25" hidden="1" customHeight="1">
      <c r="A96" s="487" t="s">
        <v>1937</v>
      </c>
      <c r="B96" s="211" t="s">
        <v>1268</v>
      </c>
      <c r="C96" s="23" t="s">
        <v>787</v>
      </c>
      <c r="D96" s="24" t="s">
        <v>1642</v>
      </c>
      <c r="E96" s="62" t="s">
        <v>86</v>
      </c>
      <c r="F96" s="5">
        <v>89257.698000000004</v>
      </c>
      <c r="G96" s="6" t="s">
        <v>85</v>
      </c>
      <c r="H96" s="5" t="e">
        <f>VLOOKUP($A96,#REF!,5,0)</f>
        <v>#REF!</v>
      </c>
      <c r="I96" s="6" t="e">
        <f>VLOOKUP($A96,#REF!,6,0)</f>
        <v>#REF!</v>
      </c>
      <c r="J96" s="5" t="e">
        <f t="shared" ref="J96:J97" si="93">($H96/1.1)*1.3</f>
        <v>#REF!</v>
      </c>
      <c r="K96" s="6" t="e">
        <f t="shared" ref="K96:K97" si="94">($I96/1.1)*1.3</f>
        <v>#REF!</v>
      </c>
      <c r="L96" s="5" t="e">
        <f t="shared" ref="L96:L101" si="95">$H96/1.1</f>
        <v>#REF!</v>
      </c>
      <c r="M96" s="6" t="e">
        <f t="shared" ref="M96:M101" si="96">$I96/1.1</f>
        <v>#REF!</v>
      </c>
      <c r="N96" s="5" t="e">
        <f t="shared" ref="N96:N97" si="97">H96</f>
        <v>#REF!</v>
      </c>
      <c r="O96" s="6" t="e">
        <f t="shared" ref="O96:O97" si="98">I96</f>
        <v>#REF!</v>
      </c>
      <c r="P96" s="5" t="e">
        <f t="shared" ref="P96:P97" si="99">($H96/1.1)*1.3</f>
        <v>#REF!</v>
      </c>
      <c r="Q96" s="6" t="e">
        <f t="shared" ref="Q96:Q97" si="100">($I96/1.1)*1.3</f>
        <v>#REF!</v>
      </c>
      <c r="R96" s="5" t="e">
        <f t="shared" si="83"/>
        <v>#REF!</v>
      </c>
      <c r="S96" s="6" t="e">
        <f t="shared" si="84"/>
        <v>#REF!</v>
      </c>
      <c r="T96" s="131"/>
      <c r="U96" s="454"/>
      <c r="V96" s="475" t="s">
        <v>1770</v>
      </c>
    </row>
    <row r="97" spans="1:22" s="18" customFormat="1" ht="111.75" hidden="1" customHeight="1">
      <c r="A97" s="487" t="s">
        <v>1938</v>
      </c>
      <c r="B97" s="211" t="s">
        <v>1269</v>
      </c>
      <c r="C97" s="23" t="s">
        <v>788</v>
      </c>
      <c r="D97" s="24" t="s">
        <v>1642</v>
      </c>
      <c r="E97" s="62" t="s">
        <v>86</v>
      </c>
      <c r="F97" s="5">
        <v>93988.917000000001</v>
      </c>
      <c r="G97" s="6" t="s">
        <v>85</v>
      </c>
      <c r="H97" s="5" t="e">
        <f>VLOOKUP($A97,#REF!,5,0)</f>
        <v>#REF!</v>
      </c>
      <c r="I97" s="6" t="e">
        <f>VLOOKUP($A97,#REF!,6,0)</f>
        <v>#REF!</v>
      </c>
      <c r="J97" s="5" t="e">
        <f t="shared" si="93"/>
        <v>#REF!</v>
      </c>
      <c r="K97" s="6" t="e">
        <f t="shared" si="94"/>
        <v>#REF!</v>
      </c>
      <c r="L97" s="5" t="e">
        <f t="shared" si="95"/>
        <v>#REF!</v>
      </c>
      <c r="M97" s="6" t="e">
        <f t="shared" si="96"/>
        <v>#REF!</v>
      </c>
      <c r="N97" s="5" t="e">
        <f t="shared" si="97"/>
        <v>#REF!</v>
      </c>
      <c r="O97" s="6" t="e">
        <f t="shared" si="98"/>
        <v>#REF!</v>
      </c>
      <c r="P97" s="5" t="e">
        <f t="shared" si="99"/>
        <v>#REF!</v>
      </c>
      <c r="Q97" s="6" t="e">
        <f t="shared" si="100"/>
        <v>#REF!</v>
      </c>
      <c r="R97" s="5" t="e">
        <f t="shared" si="83"/>
        <v>#REF!</v>
      </c>
      <c r="S97" s="6" t="e">
        <f t="shared" si="84"/>
        <v>#REF!</v>
      </c>
      <c r="T97" s="131"/>
      <c r="U97" s="454"/>
      <c r="V97" s="475" t="s">
        <v>1770</v>
      </c>
    </row>
    <row r="98" spans="1:22" s="18" customFormat="1" ht="132.75" hidden="1" customHeight="1">
      <c r="A98" s="487" t="s">
        <v>1939</v>
      </c>
      <c r="B98" s="211" t="s">
        <v>1270</v>
      </c>
      <c r="C98" s="24" t="s">
        <v>784</v>
      </c>
      <c r="D98" s="24" t="s">
        <v>1643</v>
      </c>
      <c r="E98" s="62"/>
      <c r="F98" s="5">
        <v>0</v>
      </c>
      <c r="G98" s="6" t="s">
        <v>85</v>
      </c>
      <c r="H98" s="5"/>
      <c r="I98" s="6"/>
      <c r="J98" s="5"/>
      <c r="K98" s="6"/>
      <c r="L98" s="5">
        <f t="shared" si="95"/>
        <v>0</v>
      </c>
      <c r="M98" s="6">
        <f t="shared" si="96"/>
        <v>0</v>
      </c>
      <c r="N98" s="5"/>
      <c r="O98" s="6"/>
      <c r="P98" s="5"/>
      <c r="Q98" s="6"/>
      <c r="R98" s="5">
        <f t="shared" si="83"/>
        <v>0</v>
      </c>
      <c r="S98" s="6">
        <f t="shared" si="84"/>
        <v>0</v>
      </c>
      <c r="T98" s="129"/>
      <c r="U98" s="454"/>
      <c r="V98" s="475" t="s">
        <v>1770</v>
      </c>
    </row>
    <row r="99" spans="1:22" s="18" customFormat="1" ht="30" hidden="1" customHeight="1">
      <c r="A99" s="487" t="s">
        <v>1940</v>
      </c>
      <c r="B99" s="211" t="s">
        <v>1271</v>
      </c>
      <c r="C99" s="27" t="s">
        <v>789</v>
      </c>
      <c r="D99" s="24"/>
      <c r="E99" s="62" t="s">
        <v>86</v>
      </c>
      <c r="F99" s="5">
        <v>81402.021000000008</v>
      </c>
      <c r="G99" s="6" t="s">
        <v>85</v>
      </c>
      <c r="H99" s="5" t="e">
        <f>VLOOKUP($A99,#REF!,5,0)</f>
        <v>#REF!</v>
      </c>
      <c r="I99" s="6" t="e">
        <f>VLOOKUP($A99,#REF!,6,0)</f>
        <v>#REF!</v>
      </c>
      <c r="J99" s="5" t="e">
        <f t="shared" ref="J99:J101" si="101">($H99/1.1)*1.3</f>
        <v>#REF!</v>
      </c>
      <c r="K99" s="6" t="e">
        <f t="shared" ref="K99:K101" si="102">($I99/1.1)*1.3</f>
        <v>#REF!</v>
      </c>
      <c r="L99" s="5" t="e">
        <f t="shared" si="95"/>
        <v>#REF!</v>
      </c>
      <c r="M99" s="6" t="e">
        <f t="shared" si="96"/>
        <v>#REF!</v>
      </c>
      <c r="N99" s="5" t="e">
        <f t="shared" ref="N99:N101" si="103">H99</f>
        <v>#REF!</v>
      </c>
      <c r="O99" s="6" t="e">
        <f t="shared" ref="O99:O101" si="104">I99</f>
        <v>#REF!</v>
      </c>
      <c r="P99" s="5" t="e">
        <f t="shared" ref="P99:P101" si="105">($H99/1.1)*1.3</f>
        <v>#REF!</v>
      </c>
      <c r="Q99" s="6" t="e">
        <f t="shared" ref="Q99:Q101" si="106">($I99/1.1)*1.3</f>
        <v>#REF!</v>
      </c>
      <c r="R99" s="5" t="e">
        <f t="shared" si="83"/>
        <v>#REF!</v>
      </c>
      <c r="S99" s="6" t="e">
        <f t="shared" si="84"/>
        <v>#REF!</v>
      </c>
      <c r="T99" s="129"/>
      <c r="U99" s="454"/>
      <c r="V99" s="475" t="s">
        <v>1770</v>
      </c>
    </row>
    <row r="100" spans="1:22" s="18" customFormat="1" ht="30" hidden="1" customHeight="1">
      <c r="A100" s="488" t="s">
        <v>1941</v>
      </c>
      <c r="B100" s="211" t="s">
        <v>1272</v>
      </c>
      <c r="C100" s="27" t="s">
        <v>790</v>
      </c>
      <c r="D100" s="24"/>
      <c r="E100" s="62" t="s">
        <v>86</v>
      </c>
      <c r="F100" s="5">
        <v>230254.80300000001</v>
      </c>
      <c r="G100" s="6" t="s">
        <v>85</v>
      </c>
      <c r="H100" s="5" t="e">
        <f>VLOOKUP($A100,#REF!,5,0)</f>
        <v>#REF!</v>
      </c>
      <c r="I100" s="6" t="e">
        <f>VLOOKUP($A100,#REF!,6,0)</f>
        <v>#REF!</v>
      </c>
      <c r="J100" s="5" t="e">
        <f t="shared" si="101"/>
        <v>#REF!</v>
      </c>
      <c r="K100" s="6" t="e">
        <f t="shared" si="102"/>
        <v>#REF!</v>
      </c>
      <c r="L100" s="5" t="e">
        <f t="shared" si="95"/>
        <v>#REF!</v>
      </c>
      <c r="M100" s="6" t="e">
        <f t="shared" si="96"/>
        <v>#REF!</v>
      </c>
      <c r="N100" s="5" t="e">
        <f t="shared" si="103"/>
        <v>#REF!</v>
      </c>
      <c r="O100" s="6" t="e">
        <f t="shared" si="104"/>
        <v>#REF!</v>
      </c>
      <c r="P100" s="5" t="e">
        <f t="shared" si="105"/>
        <v>#REF!</v>
      </c>
      <c r="Q100" s="6" t="e">
        <f t="shared" si="106"/>
        <v>#REF!</v>
      </c>
      <c r="R100" s="5" t="e">
        <f t="shared" si="83"/>
        <v>#REF!</v>
      </c>
      <c r="S100" s="6" t="e">
        <f t="shared" si="84"/>
        <v>#REF!</v>
      </c>
      <c r="T100" s="129"/>
      <c r="U100" s="454"/>
      <c r="V100" s="475" t="s">
        <v>1770</v>
      </c>
    </row>
    <row r="101" spans="1:22" s="18" customFormat="1" ht="30" hidden="1" customHeight="1">
      <c r="A101" s="487" t="s">
        <v>1942</v>
      </c>
      <c r="B101" s="211" t="s">
        <v>1273</v>
      </c>
      <c r="C101" s="27" t="s">
        <v>791</v>
      </c>
      <c r="D101" s="24"/>
      <c r="E101" s="62" t="s">
        <v>86</v>
      </c>
      <c r="F101" s="5">
        <v>351715.158</v>
      </c>
      <c r="G101" s="6" t="s">
        <v>85</v>
      </c>
      <c r="H101" s="5" t="e">
        <f>VLOOKUP($A101,#REF!,5,0)</f>
        <v>#REF!</v>
      </c>
      <c r="I101" s="6" t="e">
        <f>VLOOKUP($A101,#REF!,6,0)</f>
        <v>#REF!</v>
      </c>
      <c r="J101" s="5" t="e">
        <f t="shared" si="101"/>
        <v>#REF!</v>
      </c>
      <c r="K101" s="6" t="e">
        <f t="shared" si="102"/>
        <v>#REF!</v>
      </c>
      <c r="L101" s="5" t="e">
        <f t="shared" si="95"/>
        <v>#REF!</v>
      </c>
      <c r="M101" s="6" t="e">
        <f t="shared" si="96"/>
        <v>#REF!</v>
      </c>
      <c r="N101" s="5" t="e">
        <f t="shared" si="103"/>
        <v>#REF!</v>
      </c>
      <c r="O101" s="6" t="e">
        <f t="shared" si="104"/>
        <v>#REF!</v>
      </c>
      <c r="P101" s="5" t="e">
        <f t="shared" si="105"/>
        <v>#REF!</v>
      </c>
      <c r="Q101" s="6" t="e">
        <f t="shared" si="106"/>
        <v>#REF!</v>
      </c>
      <c r="R101" s="5" t="e">
        <f t="shared" si="83"/>
        <v>#REF!</v>
      </c>
      <c r="S101" s="6" t="e">
        <f t="shared" si="84"/>
        <v>#REF!</v>
      </c>
      <c r="T101" s="129"/>
      <c r="U101" s="454"/>
      <c r="V101" s="475" t="s">
        <v>1770</v>
      </c>
    </row>
    <row r="102" spans="1:22" s="18" customFormat="1" ht="134.25" hidden="1" customHeight="1">
      <c r="A102" s="487" t="s">
        <v>1943</v>
      </c>
      <c r="B102" s="211" t="s">
        <v>1274</v>
      </c>
      <c r="C102" s="24" t="s">
        <v>785</v>
      </c>
      <c r="D102" s="24" t="s">
        <v>972</v>
      </c>
      <c r="E102" s="62"/>
      <c r="F102" s="5"/>
      <c r="G102" s="6" t="s">
        <v>85</v>
      </c>
      <c r="H102" s="5"/>
      <c r="I102" s="6"/>
      <c r="J102" s="5"/>
      <c r="K102" s="6"/>
      <c r="L102" s="5"/>
      <c r="M102" s="6"/>
      <c r="N102" s="5"/>
      <c r="O102" s="6"/>
      <c r="P102" s="5"/>
      <c r="Q102" s="6"/>
      <c r="R102" s="5">
        <f t="shared" si="83"/>
        <v>0</v>
      </c>
      <c r="S102" s="6">
        <f t="shared" si="84"/>
        <v>0</v>
      </c>
      <c r="T102" s="129"/>
      <c r="U102" s="454"/>
      <c r="V102" s="475" t="s">
        <v>1770</v>
      </c>
    </row>
    <row r="103" spans="1:22" s="18" customFormat="1" ht="31.5" hidden="1" customHeight="1">
      <c r="A103" s="487" t="s">
        <v>1944</v>
      </c>
      <c r="B103" s="211" t="s">
        <v>1275</v>
      </c>
      <c r="C103" s="27" t="s">
        <v>789</v>
      </c>
      <c r="D103" s="24"/>
      <c r="E103" s="62" t="s">
        <v>86</v>
      </c>
      <c r="F103" s="5">
        <v>190586.14199999999</v>
      </c>
      <c r="G103" s="6" t="s">
        <v>85</v>
      </c>
      <c r="H103" s="5" t="e">
        <f>VLOOKUP($A103,#REF!,5,0)</f>
        <v>#REF!</v>
      </c>
      <c r="I103" s="6" t="e">
        <f>VLOOKUP($A103,#REF!,6,0)</f>
        <v>#REF!</v>
      </c>
      <c r="J103" s="5" t="e">
        <f t="shared" ref="J103:J105" si="107">($H103/1.1)*1.3</f>
        <v>#REF!</v>
      </c>
      <c r="K103" s="6" t="e">
        <f t="shared" ref="K103:K105" si="108">($I103/1.1)*1.3</f>
        <v>#REF!</v>
      </c>
      <c r="L103" s="5" t="e">
        <f t="shared" ref="L103:L105" si="109">$H103/1.1</f>
        <v>#REF!</v>
      </c>
      <c r="M103" s="6" t="e">
        <f t="shared" ref="M103:M105" si="110">$I103/1.1</f>
        <v>#REF!</v>
      </c>
      <c r="N103" s="5" t="e">
        <f t="shared" ref="N103:N105" si="111">H103</f>
        <v>#REF!</v>
      </c>
      <c r="O103" s="6" t="e">
        <f t="shared" ref="O103:O105" si="112">I103</f>
        <v>#REF!</v>
      </c>
      <c r="P103" s="5" t="e">
        <f t="shared" ref="P103:P105" si="113">($H103/1.1)*1.3</f>
        <v>#REF!</v>
      </c>
      <c r="Q103" s="6" t="e">
        <f t="shared" ref="Q103:Q105" si="114">($I103/1.1)*1.3</f>
        <v>#REF!</v>
      </c>
      <c r="R103" s="5" t="e">
        <f t="shared" si="83"/>
        <v>#REF!</v>
      </c>
      <c r="S103" s="6" t="e">
        <f t="shared" si="84"/>
        <v>#REF!</v>
      </c>
      <c r="T103" s="129"/>
      <c r="U103" s="454"/>
      <c r="V103" s="475" t="s">
        <v>1770</v>
      </c>
    </row>
    <row r="104" spans="1:22" s="18" customFormat="1" ht="31.5" hidden="1" customHeight="1">
      <c r="A104" s="487" t="s">
        <v>1945</v>
      </c>
      <c r="B104" s="211" t="s">
        <v>1276</v>
      </c>
      <c r="C104" s="27" t="s">
        <v>790</v>
      </c>
      <c r="D104" s="24"/>
      <c r="E104" s="62" t="s">
        <v>86</v>
      </c>
      <c r="F104" s="5">
        <v>290833.50600000005</v>
      </c>
      <c r="G104" s="6" t="s">
        <v>85</v>
      </c>
      <c r="H104" s="5" t="e">
        <f>VLOOKUP($A104,#REF!,5,0)</f>
        <v>#REF!</v>
      </c>
      <c r="I104" s="6" t="e">
        <f>VLOOKUP($A104,#REF!,6,0)</f>
        <v>#REF!</v>
      </c>
      <c r="J104" s="5" t="e">
        <f t="shared" si="107"/>
        <v>#REF!</v>
      </c>
      <c r="K104" s="6" t="e">
        <f t="shared" si="108"/>
        <v>#REF!</v>
      </c>
      <c r="L104" s="5" t="e">
        <f t="shared" si="109"/>
        <v>#REF!</v>
      </c>
      <c r="M104" s="6" t="e">
        <f t="shared" si="110"/>
        <v>#REF!</v>
      </c>
      <c r="N104" s="5" t="e">
        <f t="shared" si="111"/>
        <v>#REF!</v>
      </c>
      <c r="O104" s="6" t="e">
        <f t="shared" si="112"/>
        <v>#REF!</v>
      </c>
      <c r="P104" s="5" t="e">
        <f t="shared" si="113"/>
        <v>#REF!</v>
      </c>
      <c r="Q104" s="6" t="e">
        <f t="shared" si="114"/>
        <v>#REF!</v>
      </c>
      <c r="R104" s="5" t="e">
        <f t="shared" si="83"/>
        <v>#REF!</v>
      </c>
      <c r="S104" s="6" t="e">
        <f t="shared" si="84"/>
        <v>#REF!</v>
      </c>
      <c r="T104" s="129"/>
      <c r="U104" s="454"/>
      <c r="V104" s="475" t="s">
        <v>1770</v>
      </c>
    </row>
    <row r="105" spans="1:22" s="18" customFormat="1" ht="31.5" hidden="1" customHeight="1">
      <c r="A105" s="487" t="s">
        <v>1946</v>
      </c>
      <c r="B105" s="211" t="s">
        <v>1277</v>
      </c>
      <c r="C105" s="27" t="s">
        <v>791</v>
      </c>
      <c r="D105" s="24"/>
      <c r="E105" s="62" t="s">
        <v>86</v>
      </c>
      <c r="F105" s="5">
        <v>434317.43699999998</v>
      </c>
      <c r="G105" s="6" t="s">
        <v>85</v>
      </c>
      <c r="H105" s="5" t="e">
        <f>VLOOKUP($A105,#REF!,5,0)</f>
        <v>#REF!</v>
      </c>
      <c r="I105" s="6" t="e">
        <f>VLOOKUP($A105,#REF!,6,0)</f>
        <v>#REF!</v>
      </c>
      <c r="J105" s="5" t="e">
        <f t="shared" si="107"/>
        <v>#REF!</v>
      </c>
      <c r="K105" s="6" t="e">
        <f t="shared" si="108"/>
        <v>#REF!</v>
      </c>
      <c r="L105" s="5" t="e">
        <f t="shared" si="109"/>
        <v>#REF!</v>
      </c>
      <c r="M105" s="6" t="e">
        <f t="shared" si="110"/>
        <v>#REF!</v>
      </c>
      <c r="N105" s="5" t="e">
        <f t="shared" si="111"/>
        <v>#REF!</v>
      </c>
      <c r="O105" s="6" t="e">
        <f t="shared" si="112"/>
        <v>#REF!</v>
      </c>
      <c r="P105" s="5" t="e">
        <f t="shared" si="113"/>
        <v>#REF!</v>
      </c>
      <c r="Q105" s="6" t="e">
        <f t="shared" si="114"/>
        <v>#REF!</v>
      </c>
      <c r="R105" s="5" t="e">
        <f t="shared" si="83"/>
        <v>#REF!</v>
      </c>
      <c r="S105" s="6" t="e">
        <f t="shared" si="84"/>
        <v>#REF!</v>
      </c>
      <c r="T105" s="129"/>
      <c r="U105" s="454"/>
      <c r="V105" s="475" t="s">
        <v>1770</v>
      </c>
    </row>
    <row r="106" spans="1:22" s="18" customFormat="1" ht="130.5" hidden="1" customHeight="1">
      <c r="A106" s="487" t="s">
        <v>1947</v>
      </c>
      <c r="B106" s="211" t="s">
        <v>1278</v>
      </c>
      <c r="C106" s="24" t="s">
        <v>786</v>
      </c>
      <c r="D106" s="24" t="s">
        <v>1643</v>
      </c>
      <c r="E106" s="62"/>
      <c r="F106" s="5"/>
      <c r="G106" s="6" t="s">
        <v>85</v>
      </c>
      <c r="H106" s="5"/>
      <c r="I106" s="6"/>
      <c r="J106" s="5"/>
      <c r="K106" s="6"/>
      <c r="L106" s="5"/>
      <c r="M106" s="6"/>
      <c r="N106" s="5"/>
      <c r="O106" s="6"/>
      <c r="P106" s="5"/>
      <c r="Q106" s="6"/>
      <c r="R106" s="5">
        <f t="shared" si="83"/>
        <v>0</v>
      </c>
      <c r="S106" s="6">
        <f t="shared" si="84"/>
        <v>0</v>
      </c>
      <c r="T106" s="129"/>
      <c r="U106" s="454"/>
      <c r="V106" s="475" t="s">
        <v>1770</v>
      </c>
    </row>
    <row r="107" spans="1:22" s="18" customFormat="1" ht="30" hidden="1" customHeight="1">
      <c r="A107" s="487" t="s">
        <v>1948</v>
      </c>
      <c r="B107" s="211" t="s">
        <v>1279</v>
      </c>
      <c r="C107" s="27" t="s">
        <v>789</v>
      </c>
      <c r="D107" s="24"/>
      <c r="E107" s="62" t="s">
        <v>86</v>
      </c>
      <c r="F107" s="5">
        <v>103774.599</v>
      </c>
      <c r="G107" s="6" t="s">
        <v>85</v>
      </c>
      <c r="H107" s="5" t="e">
        <f>VLOOKUP($A107,#REF!,5,0)</f>
        <v>#REF!</v>
      </c>
      <c r="I107" s="6" t="e">
        <f>VLOOKUP($A107,#REF!,6,0)</f>
        <v>#REF!</v>
      </c>
      <c r="J107" s="5" t="e">
        <f t="shared" ref="J107:J109" si="115">($H107/1.1)*1.3</f>
        <v>#REF!</v>
      </c>
      <c r="K107" s="6" t="e">
        <f t="shared" ref="K107:K109" si="116">($I107/1.1)*1.3</f>
        <v>#REF!</v>
      </c>
      <c r="L107" s="5" t="e">
        <f t="shared" ref="L107:L109" si="117">$H107/1.1</f>
        <v>#REF!</v>
      </c>
      <c r="M107" s="6" t="e">
        <f t="shared" ref="M107:M109" si="118">$I107/1.1</f>
        <v>#REF!</v>
      </c>
      <c r="N107" s="5" t="e">
        <f t="shared" ref="N107:N109" si="119">H107</f>
        <v>#REF!</v>
      </c>
      <c r="O107" s="6" t="e">
        <f t="shared" ref="O107:O109" si="120">I107</f>
        <v>#REF!</v>
      </c>
      <c r="P107" s="5" t="e">
        <f t="shared" ref="P107:P109" si="121">($H107/1.1)*1.3</f>
        <v>#REF!</v>
      </c>
      <c r="Q107" s="6" t="e">
        <f t="shared" ref="Q107:Q109" si="122">($I107/1.1)*1.3</f>
        <v>#REF!</v>
      </c>
      <c r="R107" s="5" t="e">
        <f t="shared" si="83"/>
        <v>#REF!</v>
      </c>
      <c r="S107" s="6" t="e">
        <f t="shared" si="84"/>
        <v>#REF!</v>
      </c>
      <c r="T107" s="129"/>
      <c r="U107" s="454"/>
      <c r="V107" s="475" t="s">
        <v>1770</v>
      </c>
    </row>
    <row r="108" spans="1:22" s="18" customFormat="1" ht="30" hidden="1" customHeight="1">
      <c r="A108" s="487" t="s">
        <v>1949</v>
      </c>
      <c r="B108" s="211" t="s">
        <v>1280</v>
      </c>
      <c r="C108" s="27" t="s">
        <v>790</v>
      </c>
      <c r="D108" s="24"/>
      <c r="E108" s="62" t="s">
        <v>86</v>
      </c>
      <c r="F108" s="5">
        <v>199538.87399999998</v>
      </c>
      <c r="G108" s="6" t="s">
        <v>85</v>
      </c>
      <c r="H108" s="5" t="e">
        <f>VLOOKUP($A108,#REF!,5,0)</f>
        <v>#REF!</v>
      </c>
      <c r="I108" s="6" t="e">
        <f>VLOOKUP($A108,#REF!,6,0)</f>
        <v>#REF!</v>
      </c>
      <c r="J108" s="5" t="e">
        <f t="shared" si="115"/>
        <v>#REF!</v>
      </c>
      <c r="K108" s="6" t="e">
        <f t="shared" si="116"/>
        <v>#REF!</v>
      </c>
      <c r="L108" s="5" t="e">
        <f t="shared" si="117"/>
        <v>#REF!</v>
      </c>
      <c r="M108" s="6" t="e">
        <f t="shared" si="118"/>
        <v>#REF!</v>
      </c>
      <c r="N108" s="5" t="e">
        <f t="shared" si="119"/>
        <v>#REF!</v>
      </c>
      <c r="O108" s="6" t="e">
        <f t="shared" si="120"/>
        <v>#REF!</v>
      </c>
      <c r="P108" s="5" t="e">
        <f t="shared" si="121"/>
        <v>#REF!</v>
      </c>
      <c r="Q108" s="6" t="e">
        <f t="shared" si="122"/>
        <v>#REF!</v>
      </c>
      <c r="R108" s="5" t="e">
        <f t="shared" si="83"/>
        <v>#REF!</v>
      </c>
      <c r="S108" s="6" t="e">
        <f t="shared" si="84"/>
        <v>#REF!</v>
      </c>
      <c r="T108" s="129"/>
      <c r="U108" s="454"/>
      <c r="V108" s="475" t="s">
        <v>1770</v>
      </c>
    </row>
    <row r="109" spans="1:22" s="18" customFormat="1" ht="30" hidden="1" customHeight="1">
      <c r="A109" s="487" t="s">
        <v>1950</v>
      </c>
      <c r="B109" s="211" t="s">
        <v>1281</v>
      </c>
      <c r="C109" s="403" t="s">
        <v>791</v>
      </c>
      <c r="D109" s="335"/>
      <c r="E109" s="336" t="s">
        <v>86</v>
      </c>
      <c r="F109" s="5">
        <v>298191.04200000002</v>
      </c>
      <c r="G109" s="118" t="s">
        <v>85</v>
      </c>
      <c r="H109" s="5" t="e">
        <f>VLOOKUP($A109,#REF!,5,0)</f>
        <v>#REF!</v>
      </c>
      <c r="I109" s="118" t="e">
        <f>VLOOKUP($A109,#REF!,6,0)</f>
        <v>#REF!</v>
      </c>
      <c r="J109" s="5" t="e">
        <f t="shared" si="115"/>
        <v>#REF!</v>
      </c>
      <c r="K109" s="118" t="e">
        <f t="shared" si="116"/>
        <v>#REF!</v>
      </c>
      <c r="L109" s="5" t="e">
        <f t="shared" si="117"/>
        <v>#REF!</v>
      </c>
      <c r="M109" s="118" t="e">
        <f t="shared" si="118"/>
        <v>#REF!</v>
      </c>
      <c r="N109" s="5" t="e">
        <f t="shared" si="119"/>
        <v>#REF!</v>
      </c>
      <c r="O109" s="118" t="e">
        <f t="shared" si="120"/>
        <v>#REF!</v>
      </c>
      <c r="P109" s="5" t="e">
        <f t="shared" si="121"/>
        <v>#REF!</v>
      </c>
      <c r="Q109" s="118" t="e">
        <f t="shared" si="122"/>
        <v>#REF!</v>
      </c>
      <c r="R109" s="5" t="e">
        <f t="shared" si="83"/>
        <v>#REF!</v>
      </c>
      <c r="S109" s="118" t="e">
        <f t="shared" si="84"/>
        <v>#REF!</v>
      </c>
      <c r="T109" s="269"/>
      <c r="U109" s="454"/>
      <c r="V109" s="475" t="s">
        <v>1770</v>
      </c>
    </row>
    <row r="110" spans="1:22" s="18" customFormat="1" ht="223.9" hidden="1" customHeight="1">
      <c r="A110" s="488" t="s">
        <v>1951</v>
      </c>
      <c r="B110" s="405" t="s">
        <v>1530</v>
      </c>
      <c r="C110" s="196" t="s">
        <v>1402</v>
      </c>
      <c r="D110" s="8" t="s">
        <v>1734</v>
      </c>
      <c r="E110" s="9"/>
      <c r="F110" s="448"/>
      <c r="G110" s="406"/>
      <c r="H110" s="406"/>
      <c r="I110" s="406"/>
      <c r="J110" s="406"/>
      <c r="K110" s="406"/>
      <c r="L110" s="406"/>
      <c r="M110" s="406"/>
      <c r="N110" s="406"/>
      <c r="O110" s="406"/>
      <c r="P110" s="406"/>
      <c r="Q110" s="406"/>
      <c r="R110" s="406"/>
      <c r="S110" s="406"/>
      <c r="T110" s="140" t="s">
        <v>1345</v>
      </c>
      <c r="U110" s="459" t="s">
        <v>2318</v>
      </c>
      <c r="V110" s="475" t="s">
        <v>1770</v>
      </c>
    </row>
    <row r="111" spans="1:22" s="18" customFormat="1" ht="30" hidden="1" customHeight="1">
      <c r="A111" s="488" t="s">
        <v>1952</v>
      </c>
      <c r="B111" s="405" t="s">
        <v>1603</v>
      </c>
      <c r="C111" s="27" t="s">
        <v>1403</v>
      </c>
      <c r="D111" s="24"/>
      <c r="E111" s="2" t="s">
        <v>2</v>
      </c>
      <c r="F111" s="33">
        <v>144933.78737662346</v>
      </c>
      <c r="G111" s="122">
        <v>36368.977376623501</v>
      </c>
      <c r="H111" s="33" t="e">
        <f>VLOOKUP($A111,#REF!,5,0)</f>
        <v>#REF!</v>
      </c>
      <c r="I111" s="122" t="e">
        <f>VLOOKUP($A111,#REF!,6,0)</f>
        <v>#REF!</v>
      </c>
      <c r="J111" s="33" t="e">
        <f t="shared" ref="J111:J122" si="123">(($H111-$I111)/1.1)*1.3+$M111</f>
        <v>#REF!</v>
      </c>
      <c r="K111" s="122" t="e">
        <f t="shared" ref="K111:K122" si="124">$I111</f>
        <v>#REF!</v>
      </c>
      <c r="L111" s="33" t="e">
        <f t="shared" ref="L111:L122" si="125">($H111-$I111)/1.1+$M111</f>
        <v>#REF!</v>
      </c>
      <c r="M111" s="122" t="e">
        <f t="shared" ref="M111:M122" si="126">$I111</f>
        <v>#REF!</v>
      </c>
      <c r="N111" s="33" t="e">
        <f>H111</f>
        <v>#REF!</v>
      </c>
      <c r="O111" s="122" t="e">
        <f t="shared" ref="O111:O122" si="127">I111</f>
        <v>#REF!</v>
      </c>
      <c r="P111" s="33" t="e">
        <f t="shared" ref="P111:P122" si="128">(($H111-$I111)/1.1)*1.3+$M111</f>
        <v>#REF!</v>
      </c>
      <c r="Q111" s="122" t="e">
        <f t="shared" ref="Q111:Q122" si="129">$I111</f>
        <v>#REF!</v>
      </c>
      <c r="R111" s="33" t="e">
        <f t="shared" ref="R111:R122" si="130">($H111-$I111)/1.1+$M111</f>
        <v>#REF!</v>
      </c>
      <c r="S111" s="122" t="e">
        <f t="shared" ref="S111:S122" si="131">$I111</f>
        <v>#REF!</v>
      </c>
      <c r="T111" s="129"/>
      <c r="U111" s="454" t="s">
        <v>2318</v>
      </c>
      <c r="V111" s="474" t="s">
        <v>1768</v>
      </c>
    </row>
    <row r="112" spans="1:22" s="18" customFormat="1" ht="30" hidden="1" customHeight="1">
      <c r="A112" s="488" t="s">
        <v>1953</v>
      </c>
      <c r="B112" s="405" t="s">
        <v>1604</v>
      </c>
      <c r="C112" s="27" t="s">
        <v>1404</v>
      </c>
      <c r="D112" s="24"/>
      <c r="E112" s="2" t="s">
        <v>2</v>
      </c>
      <c r="F112" s="33">
        <v>187268.6442640241</v>
      </c>
      <c r="G112" s="122">
        <v>64146.204264024564</v>
      </c>
      <c r="H112" s="33" t="e">
        <f>VLOOKUP($A112,#REF!,5,0)</f>
        <v>#REF!</v>
      </c>
      <c r="I112" s="122" t="e">
        <f>VLOOKUP($A112,#REF!,6,0)</f>
        <v>#REF!</v>
      </c>
      <c r="J112" s="33" t="e">
        <f t="shared" si="123"/>
        <v>#REF!</v>
      </c>
      <c r="K112" s="122" t="e">
        <f t="shared" si="124"/>
        <v>#REF!</v>
      </c>
      <c r="L112" s="33" t="e">
        <f t="shared" si="125"/>
        <v>#REF!</v>
      </c>
      <c r="M112" s="122" t="e">
        <f t="shared" si="126"/>
        <v>#REF!</v>
      </c>
      <c r="N112" s="33" t="e">
        <f t="shared" ref="N112:N122" si="132">H112</f>
        <v>#REF!</v>
      </c>
      <c r="O112" s="122" t="e">
        <f t="shared" si="127"/>
        <v>#REF!</v>
      </c>
      <c r="P112" s="33" t="e">
        <f t="shared" si="128"/>
        <v>#REF!</v>
      </c>
      <c r="Q112" s="122" t="e">
        <f t="shared" si="129"/>
        <v>#REF!</v>
      </c>
      <c r="R112" s="33" t="e">
        <f t="shared" si="130"/>
        <v>#REF!</v>
      </c>
      <c r="S112" s="122" t="e">
        <f t="shared" si="131"/>
        <v>#REF!</v>
      </c>
      <c r="T112" s="129"/>
      <c r="U112" s="454" t="s">
        <v>2318</v>
      </c>
      <c r="V112" s="474" t="s">
        <v>1768</v>
      </c>
    </row>
    <row r="113" spans="1:22" s="18" customFormat="1" ht="30" hidden="1" customHeight="1">
      <c r="A113" s="488" t="s">
        <v>1954</v>
      </c>
      <c r="B113" s="405" t="s">
        <v>1605</v>
      </c>
      <c r="C113" s="27" t="s">
        <v>1405</v>
      </c>
      <c r="D113" s="24"/>
      <c r="E113" s="2" t="s">
        <v>2</v>
      </c>
      <c r="F113" s="33">
        <v>227867.18988621395</v>
      </c>
      <c r="G113" s="122">
        <v>90187.129886213908</v>
      </c>
      <c r="H113" s="33" t="e">
        <f>VLOOKUP($A113,#REF!,5,0)</f>
        <v>#REF!</v>
      </c>
      <c r="I113" s="122" t="e">
        <f>VLOOKUP($A113,#REF!,6,0)</f>
        <v>#REF!</v>
      </c>
      <c r="J113" s="33" t="e">
        <f t="shared" si="123"/>
        <v>#REF!</v>
      </c>
      <c r="K113" s="122" t="e">
        <f t="shared" si="124"/>
        <v>#REF!</v>
      </c>
      <c r="L113" s="33" t="e">
        <f t="shared" si="125"/>
        <v>#REF!</v>
      </c>
      <c r="M113" s="122" t="e">
        <f t="shared" si="126"/>
        <v>#REF!</v>
      </c>
      <c r="N113" s="33" t="e">
        <f t="shared" si="132"/>
        <v>#REF!</v>
      </c>
      <c r="O113" s="122" t="e">
        <f t="shared" si="127"/>
        <v>#REF!</v>
      </c>
      <c r="P113" s="33" t="e">
        <f t="shared" si="128"/>
        <v>#REF!</v>
      </c>
      <c r="Q113" s="122" t="e">
        <f t="shared" si="129"/>
        <v>#REF!</v>
      </c>
      <c r="R113" s="33" t="e">
        <f t="shared" si="130"/>
        <v>#REF!</v>
      </c>
      <c r="S113" s="122" t="e">
        <f t="shared" si="131"/>
        <v>#REF!</v>
      </c>
      <c r="T113" s="129"/>
      <c r="U113" s="454" t="s">
        <v>2318</v>
      </c>
      <c r="V113" s="474" t="s">
        <v>1768</v>
      </c>
    </row>
    <row r="114" spans="1:22" s="18" customFormat="1" ht="30" hidden="1" customHeight="1">
      <c r="A114" s="488" t="s">
        <v>1955</v>
      </c>
      <c r="B114" s="405" t="s">
        <v>1607</v>
      </c>
      <c r="C114" s="27" t="s">
        <v>1406</v>
      </c>
      <c r="D114" s="24"/>
      <c r="E114" s="2" t="s">
        <v>2</v>
      </c>
      <c r="F114" s="33">
        <v>313066.6852841514</v>
      </c>
      <c r="G114" s="122">
        <v>146271.37528415147</v>
      </c>
      <c r="H114" s="33" t="e">
        <f>VLOOKUP($A114,#REF!,5,0)</f>
        <v>#REF!</v>
      </c>
      <c r="I114" s="122" t="e">
        <f>VLOOKUP($A114,#REF!,6,0)</f>
        <v>#REF!</v>
      </c>
      <c r="J114" s="33" t="e">
        <f t="shared" si="123"/>
        <v>#REF!</v>
      </c>
      <c r="K114" s="122" t="e">
        <f t="shared" si="124"/>
        <v>#REF!</v>
      </c>
      <c r="L114" s="33" t="e">
        <f t="shared" si="125"/>
        <v>#REF!</v>
      </c>
      <c r="M114" s="122" t="e">
        <f t="shared" si="126"/>
        <v>#REF!</v>
      </c>
      <c r="N114" s="33" t="e">
        <f t="shared" si="132"/>
        <v>#REF!</v>
      </c>
      <c r="O114" s="122" t="e">
        <f t="shared" si="127"/>
        <v>#REF!</v>
      </c>
      <c r="P114" s="33" t="e">
        <f t="shared" si="128"/>
        <v>#REF!</v>
      </c>
      <c r="Q114" s="122" t="e">
        <f t="shared" si="129"/>
        <v>#REF!</v>
      </c>
      <c r="R114" s="33" t="e">
        <f t="shared" si="130"/>
        <v>#REF!</v>
      </c>
      <c r="S114" s="122" t="e">
        <f t="shared" si="131"/>
        <v>#REF!</v>
      </c>
      <c r="T114" s="129"/>
      <c r="U114" s="454" t="s">
        <v>2318</v>
      </c>
      <c r="V114" s="474" t="s">
        <v>1768</v>
      </c>
    </row>
    <row r="115" spans="1:22" s="18" customFormat="1" ht="30" hidden="1" customHeight="1">
      <c r="A115" s="488" t="s">
        <v>1956</v>
      </c>
      <c r="B115" s="405" t="s">
        <v>1606</v>
      </c>
      <c r="C115" s="27" t="s">
        <v>1407</v>
      </c>
      <c r="D115" s="24"/>
      <c r="E115" s="2" t="s">
        <v>2</v>
      </c>
      <c r="F115" s="33">
        <v>486216.52571299905</v>
      </c>
      <c r="G115" s="122">
        <v>277280.02571299905</v>
      </c>
      <c r="H115" s="33" t="e">
        <f>VLOOKUP($A115,#REF!,5,0)</f>
        <v>#REF!</v>
      </c>
      <c r="I115" s="122" t="e">
        <f>VLOOKUP($A115,#REF!,6,0)</f>
        <v>#REF!</v>
      </c>
      <c r="J115" s="33" t="e">
        <f t="shared" si="123"/>
        <v>#REF!</v>
      </c>
      <c r="K115" s="122" t="e">
        <f t="shared" si="124"/>
        <v>#REF!</v>
      </c>
      <c r="L115" s="33" t="e">
        <f t="shared" si="125"/>
        <v>#REF!</v>
      </c>
      <c r="M115" s="122" t="e">
        <f t="shared" si="126"/>
        <v>#REF!</v>
      </c>
      <c r="N115" s="33" t="e">
        <f t="shared" si="132"/>
        <v>#REF!</v>
      </c>
      <c r="O115" s="122" t="e">
        <f t="shared" si="127"/>
        <v>#REF!</v>
      </c>
      <c r="P115" s="33" t="e">
        <f t="shared" si="128"/>
        <v>#REF!</v>
      </c>
      <c r="Q115" s="122" t="e">
        <f t="shared" si="129"/>
        <v>#REF!</v>
      </c>
      <c r="R115" s="33" t="e">
        <f t="shared" si="130"/>
        <v>#REF!</v>
      </c>
      <c r="S115" s="122" t="e">
        <f t="shared" si="131"/>
        <v>#REF!</v>
      </c>
      <c r="T115" s="129"/>
      <c r="U115" s="454" t="s">
        <v>2318</v>
      </c>
      <c r="V115" s="474" t="s">
        <v>1768</v>
      </c>
    </row>
    <row r="116" spans="1:22" s="18" customFormat="1" ht="30" hidden="1" customHeight="1">
      <c r="A116" s="487" t="s">
        <v>1957</v>
      </c>
      <c r="B116" s="405" t="s">
        <v>1608</v>
      </c>
      <c r="C116" s="27" t="s">
        <v>1408</v>
      </c>
      <c r="D116" s="24"/>
      <c r="E116" s="2" t="s">
        <v>2</v>
      </c>
      <c r="F116" s="33">
        <v>960653.66483117698</v>
      </c>
      <c r="G116" s="122">
        <v>561438.86483117705</v>
      </c>
      <c r="H116" s="33" t="e">
        <f>VLOOKUP($A116,#REF!,5,0)</f>
        <v>#REF!</v>
      </c>
      <c r="I116" s="122" t="e">
        <f>VLOOKUP($A116,#REF!,6,0)</f>
        <v>#REF!</v>
      </c>
      <c r="J116" s="33" t="e">
        <f t="shared" si="123"/>
        <v>#REF!</v>
      </c>
      <c r="K116" s="122" t="e">
        <f t="shared" si="124"/>
        <v>#REF!</v>
      </c>
      <c r="L116" s="33" t="e">
        <f t="shared" si="125"/>
        <v>#REF!</v>
      </c>
      <c r="M116" s="122" t="e">
        <f t="shared" si="126"/>
        <v>#REF!</v>
      </c>
      <c r="N116" s="33" t="e">
        <f t="shared" si="132"/>
        <v>#REF!</v>
      </c>
      <c r="O116" s="122" t="e">
        <f t="shared" si="127"/>
        <v>#REF!</v>
      </c>
      <c r="P116" s="33" t="e">
        <f t="shared" si="128"/>
        <v>#REF!</v>
      </c>
      <c r="Q116" s="122" t="e">
        <f t="shared" si="129"/>
        <v>#REF!</v>
      </c>
      <c r="R116" s="33" t="e">
        <f t="shared" si="130"/>
        <v>#REF!</v>
      </c>
      <c r="S116" s="122" t="e">
        <f t="shared" si="131"/>
        <v>#REF!</v>
      </c>
      <c r="T116" s="129"/>
      <c r="U116" s="454" t="s">
        <v>2318</v>
      </c>
      <c r="V116" s="474" t="s">
        <v>1768</v>
      </c>
    </row>
    <row r="117" spans="1:22" s="18" customFormat="1" ht="30" hidden="1" customHeight="1">
      <c r="A117" s="488" t="s">
        <v>1958</v>
      </c>
      <c r="B117" s="405" t="s">
        <v>1609</v>
      </c>
      <c r="C117" s="27" t="s">
        <v>1409</v>
      </c>
      <c r="D117" s="24"/>
      <c r="E117" s="2" t="s">
        <v>2</v>
      </c>
      <c r="F117" s="33">
        <v>1425439.8780463382</v>
      </c>
      <c r="G117" s="122">
        <v>833416.95804633806</v>
      </c>
      <c r="H117" s="33" t="e">
        <f>VLOOKUP($A117,#REF!,5,0)</f>
        <v>#REF!</v>
      </c>
      <c r="I117" s="122" t="e">
        <f>VLOOKUP($A117,#REF!,6,0)</f>
        <v>#REF!</v>
      </c>
      <c r="J117" s="33" t="e">
        <f t="shared" si="123"/>
        <v>#REF!</v>
      </c>
      <c r="K117" s="122" t="e">
        <f t="shared" si="124"/>
        <v>#REF!</v>
      </c>
      <c r="L117" s="33" t="e">
        <f t="shared" si="125"/>
        <v>#REF!</v>
      </c>
      <c r="M117" s="122" t="e">
        <f t="shared" si="126"/>
        <v>#REF!</v>
      </c>
      <c r="N117" s="33" t="e">
        <f t="shared" si="132"/>
        <v>#REF!</v>
      </c>
      <c r="O117" s="122" t="e">
        <f t="shared" si="127"/>
        <v>#REF!</v>
      </c>
      <c r="P117" s="33" t="e">
        <f t="shared" si="128"/>
        <v>#REF!</v>
      </c>
      <c r="Q117" s="122" t="e">
        <f t="shared" si="129"/>
        <v>#REF!</v>
      </c>
      <c r="R117" s="33" t="e">
        <f t="shared" si="130"/>
        <v>#REF!</v>
      </c>
      <c r="S117" s="122" t="e">
        <f t="shared" si="131"/>
        <v>#REF!</v>
      </c>
      <c r="T117" s="129"/>
      <c r="U117" s="454" t="s">
        <v>2318</v>
      </c>
      <c r="V117" s="474" t="s">
        <v>1768</v>
      </c>
    </row>
    <row r="118" spans="1:22" s="18" customFormat="1" ht="30" hidden="1" customHeight="1">
      <c r="A118" s="488" t="s">
        <v>1959</v>
      </c>
      <c r="B118" s="405" t="s">
        <v>1610</v>
      </c>
      <c r="C118" s="27" t="s">
        <v>1410</v>
      </c>
      <c r="D118" s="24"/>
      <c r="E118" s="2" t="s">
        <v>2</v>
      </c>
      <c r="F118" s="33">
        <v>1837590.6525834175</v>
      </c>
      <c r="G118" s="122">
        <v>1134631.8825834177</v>
      </c>
      <c r="H118" s="33" t="e">
        <f>VLOOKUP($A118,#REF!,5,0)</f>
        <v>#REF!</v>
      </c>
      <c r="I118" s="122" t="e">
        <f>VLOOKUP($A118,#REF!,6,0)</f>
        <v>#REF!</v>
      </c>
      <c r="J118" s="33" t="e">
        <f t="shared" si="123"/>
        <v>#REF!</v>
      </c>
      <c r="K118" s="122" t="e">
        <f t="shared" si="124"/>
        <v>#REF!</v>
      </c>
      <c r="L118" s="33" t="e">
        <f t="shared" si="125"/>
        <v>#REF!</v>
      </c>
      <c r="M118" s="122" t="e">
        <f t="shared" si="126"/>
        <v>#REF!</v>
      </c>
      <c r="N118" s="33" t="e">
        <f t="shared" si="132"/>
        <v>#REF!</v>
      </c>
      <c r="O118" s="122" t="e">
        <f t="shared" si="127"/>
        <v>#REF!</v>
      </c>
      <c r="P118" s="33" t="e">
        <f t="shared" si="128"/>
        <v>#REF!</v>
      </c>
      <c r="Q118" s="122" t="e">
        <f t="shared" si="129"/>
        <v>#REF!</v>
      </c>
      <c r="R118" s="33" t="e">
        <f t="shared" si="130"/>
        <v>#REF!</v>
      </c>
      <c r="S118" s="122" t="e">
        <f t="shared" si="131"/>
        <v>#REF!</v>
      </c>
      <c r="T118" s="129"/>
      <c r="U118" s="454" t="s">
        <v>2318</v>
      </c>
      <c r="V118" s="474" t="s">
        <v>1768</v>
      </c>
    </row>
    <row r="119" spans="1:22" s="18" customFormat="1" ht="30" hidden="1" customHeight="1">
      <c r="A119" s="488" t="s">
        <v>1960</v>
      </c>
      <c r="B119" s="405" t="s">
        <v>1611</v>
      </c>
      <c r="C119" s="27" t="s">
        <v>1411</v>
      </c>
      <c r="D119" s="24"/>
      <c r="E119" s="2" t="s">
        <v>2</v>
      </c>
      <c r="F119" s="33">
        <v>2236812.8121497482</v>
      </c>
      <c r="G119" s="122">
        <v>1413411.8521497482</v>
      </c>
      <c r="H119" s="33" t="e">
        <f>VLOOKUP($A119,#REF!,5,0)</f>
        <v>#REF!</v>
      </c>
      <c r="I119" s="122" t="e">
        <f>VLOOKUP($A119,#REF!,6,0)</f>
        <v>#REF!</v>
      </c>
      <c r="J119" s="33" t="e">
        <f t="shared" si="123"/>
        <v>#REF!</v>
      </c>
      <c r="K119" s="122" t="e">
        <f t="shared" si="124"/>
        <v>#REF!</v>
      </c>
      <c r="L119" s="33" t="e">
        <f t="shared" si="125"/>
        <v>#REF!</v>
      </c>
      <c r="M119" s="122" t="e">
        <f t="shared" si="126"/>
        <v>#REF!</v>
      </c>
      <c r="N119" s="33" t="e">
        <f t="shared" si="132"/>
        <v>#REF!</v>
      </c>
      <c r="O119" s="122" t="e">
        <f t="shared" si="127"/>
        <v>#REF!</v>
      </c>
      <c r="P119" s="33" t="e">
        <f t="shared" si="128"/>
        <v>#REF!</v>
      </c>
      <c r="Q119" s="122" t="e">
        <f t="shared" si="129"/>
        <v>#REF!</v>
      </c>
      <c r="R119" s="33" t="e">
        <f t="shared" si="130"/>
        <v>#REF!</v>
      </c>
      <c r="S119" s="122" t="e">
        <f t="shared" si="131"/>
        <v>#REF!</v>
      </c>
      <c r="T119" s="129"/>
      <c r="U119" s="454" t="s">
        <v>2318</v>
      </c>
      <c r="V119" s="474" t="s">
        <v>1768</v>
      </c>
    </row>
    <row r="120" spans="1:22" s="18" customFormat="1" ht="30" hidden="1" customHeight="1">
      <c r="A120" s="488" t="s">
        <v>1961</v>
      </c>
      <c r="B120" s="405" t="s">
        <v>1612</v>
      </c>
      <c r="C120" s="27" t="s">
        <v>1412</v>
      </c>
      <c r="D120" s="24"/>
      <c r="E120" s="2" t="s">
        <v>2</v>
      </c>
      <c r="F120" s="33">
        <v>2702508.2983436524</v>
      </c>
      <c r="G120" s="122">
        <v>1879107.3383436527</v>
      </c>
      <c r="H120" s="33" t="e">
        <f>VLOOKUP($A120,#REF!,5,0)</f>
        <v>#REF!</v>
      </c>
      <c r="I120" s="122" t="e">
        <f>VLOOKUP($A120,#REF!,6,0)</f>
        <v>#REF!</v>
      </c>
      <c r="J120" s="33" t="e">
        <f t="shared" si="123"/>
        <v>#REF!</v>
      </c>
      <c r="K120" s="122" t="e">
        <f t="shared" si="124"/>
        <v>#REF!</v>
      </c>
      <c r="L120" s="33" t="e">
        <f t="shared" si="125"/>
        <v>#REF!</v>
      </c>
      <c r="M120" s="122" t="e">
        <f t="shared" si="126"/>
        <v>#REF!</v>
      </c>
      <c r="N120" s="33" t="e">
        <f t="shared" si="132"/>
        <v>#REF!</v>
      </c>
      <c r="O120" s="122" t="e">
        <f t="shared" si="127"/>
        <v>#REF!</v>
      </c>
      <c r="P120" s="33" t="e">
        <f t="shared" si="128"/>
        <v>#REF!</v>
      </c>
      <c r="Q120" s="122" t="e">
        <f t="shared" si="129"/>
        <v>#REF!</v>
      </c>
      <c r="R120" s="33" t="e">
        <f t="shared" si="130"/>
        <v>#REF!</v>
      </c>
      <c r="S120" s="122" t="e">
        <f t="shared" si="131"/>
        <v>#REF!</v>
      </c>
      <c r="T120" s="129"/>
      <c r="U120" s="454" t="s">
        <v>2318</v>
      </c>
      <c r="V120" s="474" t="s">
        <v>1768</v>
      </c>
    </row>
    <row r="121" spans="1:22" s="18" customFormat="1" ht="30" hidden="1" customHeight="1">
      <c r="A121" s="490" t="s">
        <v>1962</v>
      </c>
      <c r="B121" s="405" t="s">
        <v>1613</v>
      </c>
      <c r="C121" s="27" t="s">
        <v>1413</v>
      </c>
      <c r="D121" s="24"/>
      <c r="E121" s="2" t="s">
        <v>2</v>
      </c>
      <c r="F121" s="33">
        <v>423748.08999999997</v>
      </c>
      <c r="G121" s="122">
        <v>256952.78</v>
      </c>
      <c r="H121" s="33" t="e">
        <f>VLOOKUP($A121,#REF!,5,0)</f>
        <v>#REF!</v>
      </c>
      <c r="I121" s="122" t="e">
        <f>VLOOKUP($A121,#REF!,6,0)</f>
        <v>#REF!</v>
      </c>
      <c r="J121" s="33" t="e">
        <f t="shared" si="123"/>
        <v>#REF!</v>
      </c>
      <c r="K121" s="122" t="e">
        <f t="shared" si="124"/>
        <v>#REF!</v>
      </c>
      <c r="L121" s="33" t="e">
        <f t="shared" si="125"/>
        <v>#REF!</v>
      </c>
      <c r="M121" s="122" t="e">
        <f t="shared" si="126"/>
        <v>#REF!</v>
      </c>
      <c r="N121" s="33" t="e">
        <f t="shared" si="132"/>
        <v>#REF!</v>
      </c>
      <c r="O121" s="122" t="e">
        <f t="shared" si="127"/>
        <v>#REF!</v>
      </c>
      <c r="P121" s="33" t="e">
        <f t="shared" si="128"/>
        <v>#REF!</v>
      </c>
      <c r="Q121" s="122" t="e">
        <f t="shared" si="129"/>
        <v>#REF!</v>
      </c>
      <c r="R121" s="33" t="e">
        <f t="shared" si="130"/>
        <v>#REF!</v>
      </c>
      <c r="S121" s="122" t="e">
        <f t="shared" si="131"/>
        <v>#REF!</v>
      </c>
      <c r="T121" s="129"/>
      <c r="U121" s="454" t="s">
        <v>2318</v>
      </c>
      <c r="V121" s="474" t="s">
        <v>1768</v>
      </c>
    </row>
    <row r="122" spans="1:22" s="18" customFormat="1" ht="30" hidden="1" customHeight="1">
      <c r="A122" s="490" t="s">
        <v>1963</v>
      </c>
      <c r="B122" s="405" t="s">
        <v>1614</v>
      </c>
      <c r="C122" s="27" t="s">
        <v>1414</v>
      </c>
      <c r="D122" s="24"/>
      <c r="E122" s="2" t="s">
        <v>2</v>
      </c>
      <c r="F122" s="33">
        <v>710650.33000000007</v>
      </c>
      <c r="G122" s="122">
        <v>501713.83</v>
      </c>
      <c r="H122" s="33" t="e">
        <f>VLOOKUP($A122,#REF!,5,0)</f>
        <v>#REF!</v>
      </c>
      <c r="I122" s="122" t="e">
        <f>VLOOKUP($A122,#REF!,6,0)</f>
        <v>#REF!</v>
      </c>
      <c r="J122" s="33" t="e">
        <f t="shared" si="123"/>
        <v>#REF!</v>
      </c>
      <c r="K122" s="122" t="e">
        <f t="shared" si="124"/>
        <v>#REF!</v>
      </c>
      <c r="L122" s="33" t="e">
        <f t="shared" si="125"/>
        <v>#REF!</v>
      </c>
      <c r="M122" s="122" t="e">
        <f t="shared" si="126"/>
        <v>#REF!</v>
      </c>
      <c r="N122" s="33" t="e">
        <f t="shared" si="132"/>
        <v>#REF!</v>
      </c>
      <c r="O122" s="122" t="e">
        <f t="shared" si="127"/>
        <v>#REF!</v>
      </c>
      <c r="P122" s="33" t="e">
        <f t="shared" si="128"/>
        <v>#REF!</v>
      </c>
      <c r="Q122" s="122" t="e">
        <f t="shared" si="129"/>
        <v>#REF!</v>
      </c>
      <c r="R122" s="33" t="e">
        <f t="shared" si="130"/>
        <v>#REF!</v>
      </c>
      <c r="S122" s="122" t="e">
        <f t="shared" si="131"/>
        <v>#REF!</v>
      </c>
      <c r="T122" s="129"/>
      <c r="U122" s="454" t="s">
        <v>2318</v>
      </c>
      <c r="V122" s="474" t="s">
        <v>1768</v>
      </c>
    </row>
    <row r="123" spans="1:22" s="18" customFormat="1" ht="250.9" hidden="1" customHeight="1">
      <c r="A123" s="41" t="s">
        <v>1964</v>
      </c>
      <c r="B123" s="405" t="s">
        <v>1531</v>
      </c>
      <c r="C123" s="196" t="s">
        <v>1416</v>
      </c>
      <c r="D123" s="8" t="s">
        <v>1740</v>
      </c>
      <c r="E123" s="9"/>
      <c r="F123" s="33"/>
      <c r="G123" s="409"/>
      <c r="H123" s="409"/>
      <c r="I123" s="409"/>
      <c r="J123" s="409"/>
      <c r="K123" s="409"/>
      <c r="L123" s="409"/>
      <c r="M123" s="409"/>
      <c r="N123" s="409"/>
      <c r="O123" s="409"/>
      <c r="P123" s="409"/>
      <c r="Q123" s="409"/>
      <c r="R123" s="409"/>
      <c r="S123" s="409"/>
      <c r="T123" s="140" t="s">
        <v>1344</v>
      </c>
      <c r="U123" s="459" t="s">
        <v>2318</v>
      </c>
      <c r="V123" s="475" t="s">
        <v>1770</v>
      </c>
    </row>
    <row r="124" spans="1:22" s="18" customFormat="1" ht="30" hidden="1" customHeight="1">
      <c r="A124" s="41" t="s">
        <v>1965</v>
      </c>
      <c r="B124" s="405" t="s">
        <v>1615</v>
      </c>
      <c r="C124" s="27" t="s">
        <v>1403</v>
      </c>
      <c r="D124" s="24"/>
      <c r="E124" s="2" t="s">
        <v>2</v>
      </c>
      <c r="F124" s="33">
        <v>322245.11845650419</v>
      </c>
      <c r="G124" s="122">
        <v>66409.378456504186</v>
      </c>
      <c r="H124" s="33" t="e">
        <f>VLOOKUP($A124,#REF!,5,0)</f>
        <v>#REF!</v>
      </c>
      <c r="I124" s="122" t="e">
        <f>VLOOKUP($A124,#REF!,6,0)</f>
        <v>#REF!</v>
      </c>
      <c r="J124" s="33" t="e">
        <f t="shared" ref="J124:J135" si="133">(($H124-$I124)/1.1)*1.3+$M124</f>
        <v>#REF!</v>
      </c>
      <c r="K124" s="122" t="e">
        <f t="shared" ref="K124:K135" si="134">$I124</f>
        <v>#REF!</v>
      </c>
      <c r="L124" s="33" t="e">
        <f t="shared" ref="L124:L135" si="135">($H124-$I124)/1.1+$M124</f>
        <v>#REF!</v>
      </c>
      <c r="M124" s="122" t="e">
        <f t="shared" ref="M124:M135" si="136">$I124</f>
        <v>#REF!</v>
      </c>
      <c r="N124" s="33" t="e">
        <f t="shared" ref="N124:N135" si="137">H124</f>
        <v>#REF!</v>
      </c>
      <c r="O124" s="122" t="e">
        <f t="shared" ref="O124:O135" si="138">I124</f>
        <v>#REF!</v>
      </c>
      <c r="P124" s="33" t="e">
        <f t="shared" ref="P124:P135" si="139">(($H124-$I124)/1.1)*1.3+$M124</f>
        <v>#REF!</v>
      </c>
      <c r="Q124" s="122" t="e">
        <f t="shared" ref="Q124:Q135" si="140">$I124</f>
        <v>#REF!</v>
      </c>
      <c r="R124" s="33" t="e">
        <f t="shared" ref="R124:R135" si="141">($H124-$I124)/1.1+$M124</f>
        <v>#REF!</v>
      </c>
      <c r="S124" s="122" t="e">
        <f t="shared" ref="S124:S135" si="142">$I124</f>
        <v>#REF!</v>
      </c>
      <c r="T124" s="129"/>
      <c r="U124" s="454" t="s">
        <v>2318</v>
      </c>
      <c r="V124" s="474" t="s">
        <v>1768</v>
      </c>
    </row>
    <row r="125" spans="1:22" s="18" customFormat="1" ht="30" hidden="1" customHeight="1">
      <c r="A125" s="41" t="s">
        <v>1966</v>
      </c>
      <c r="B125" s="405" t="s">
        <v>1616</v>
      </c>
      <c r="C125" s="27" t="s">
        <v>1404</v>
      </c>
      <c r="D125" s="24"/>
      <c r="E125" s="2" t="s">
        <v>2</v>
      </c>
      <c r="F125" s="33">
        <v>381480.29211666924</v>
      </c>
      <c r="G125" s="122">
        <v>101281.4421166692</v>
      </c>
      <c r="H125" s="33" t="e">
        <f>VLOOKUP($A125,#REF!,5,0)</f>
        <v>#REF!</v>
      </c>
      <c r="I125" s="122" t="e">
        <f>VLOOKUP($A125,#REF!,6,0)</f>
        <v>#REF!</v>
      </c>
      <c r="J125" s="33" t="e">
        <f t="shared" si="133"/>
        <v>#REF!</v>
      </c>
      <c r="K125" s="122" t="e">
        <f t="shared" si="134"/>
        <v>#REF!</v>
      </c>
      <c r="L125" s="33" t="e">
        <f t="shared" si="135"/>
        <v>#REF!</v>
      </c>
      <c r="M125" s="122" t="e">
        <f t="shared" si="136"/>
        <v>#REF!</v>
      </c>
      <c r="N125" s="33" t="e">
        <f t="shared" si="137"/>
        <v>#REF!</v>
      </c>
      <c r="O125" s="122" t="e">
        <f t="shared" si="138"/>
        <v>#REF!</v>
      </c>
      <c r="P125" s="33" t="e">
        <f t="shared" si="139"/>
        <v>#REF!</v>
      </c>
      <c r="Q125" s="122" t="e">
        <f t="shared" si="140"/>
        <v>#REF!</v>
      </c>
      <c r="R125" s="33" t="e">
        <f t="shared" si="141"/>
        <v>#REF!</v>
      </c>
      <c r="S125" s="122" t="e">
        <f t="shared" si="142"/>
        <v>#REF!</v>
      </c>
      <c r="T125" s="129"/>
      <c r="U125" s="454" t="s">
        <v>2318</v>
      </c>
      <c r="V125" s="474" t="s">
        <v>1768</v>
      </c>
    </row>
    <row r="126" spans="1:22" s="18" customFormat="1" ht="30" hidden="1" customHeight="1">
      <c r="A126" s="41" t="s">
        <v>1967</v>
      </c>
      <c r="B126" s="405" t="s">
        <v>1617</v>
      </c>
      <c r="C126" s="27" t="s">
        <v>1405</v>
      </c>
      <c r="D126" s="24"/>
      <c r="E126" s="2" t="s">
        <v>2</v>
      </c>
      <c r="F126" s="33">
        <v>439150.78498333803</v>
      </c>
      <c r="G126" s="122">
        <v>134588.82498333804</v>
      </c>
      <c r="H126" s="33" t="e">
        <f>VLOOKUP($A126,#REF!,5,0)</f>
        <v>#REF!</v>
      </c>
      <c r="I126" s="122" t="e">
        <f>VLOOKUP($A126,#REF!,6,0)</f>
        <v>#REF!</v>
      </c>
      <c r="J126" s="33" t="e">
        <f t="shared" si="133"/>
        <v>#REF!</v>
      </c>
      <c r="K126" s="122" t="e">
        <f t="shared" si="134"/>
        <v>#REF!</v>
      </c>
      <c r="L126" s="33" t="e">
        <f t="shared" si="135"/>
        <v>#REF!</v>
      </c>
      <c r="M126" s="122" t="e">
        <f t="shared" si="136"/>
        <v>#REF!</v>
      </c>
      <c r="N126" s="33" t="e">
        <f t="shared" si="137"/>
        <v>#REF!</v>
      </c>
      <c r="O126" s="122" t="e">
        <f t="shared" si="138"/>
        <v>#REF!</v>
      </c>
      <c r="P126" s="33" t="e">
        <f t="shared" si="139"/>
        <v>#REF!</v>
      </c>
      <c r="Q126" s="122" t="e">
        <f t="shared" si="140"/>
        <v>#REF!</v>
      </c>
      <c r="R126" s="33" t="e">
        <f t="shared" si="141"/>
        <v>#REF!</v>
      </c>
      <c r="S126" s="122" t="e">
        <f t="shared" si="142"/>
        <v>#REF!</v>
      </c>
      <c r="T126" s="129"/>
      <c r="U126" s="454" t="s">
        <v>2318</v>
      </c>
      <c r="V126" s="474" t="s">
        <v>1768</v>
      </c>
    </row>
    <row r="127" spans="1:22" s="18" customFormat="1" ht="30" hidden="1" customHeight="1">
      <c r="A127" s="41" t="s">
        <v>1968</v>
      </c>
      <c r="B127" s="405" t="s">
        <v>1618</v>
      </c>
      <c r="C127" s="27" t="s">
        <v>1406</v>
      </c>
      <c r="D127" s="24"/>
      <c r="E127" s="2" t="s">
        <v>2</v>
      </c>
      <c r="F127" s="33">
        <v>552692.324680313</v>
      </c>
      <c r="G127" s="122">
        <v>199404.14468031301</v>
      </c>
      <c r="H127" s="33" t="e">
        <f>VLOOKUP($A127,#REF!,5,0)</f>
        <v>#REF!</v>
      </c>
      <c r="I127" s="122" t="e">
        <f>VLOOKUP($A127,#REF!,6,0)</f>
        <v>#REF!</v>
      </c>
      <c r="J127" s="33" t="e">
        <f t="shared" si="133"/>
        <v>#REF!</v>
      </c>
      <c r="K127" s="122" t="e">
        <f t="shared" si="134"/>
        <v>#REF!</v>
      </c>
      <c r="L127" s="33" t="e">
        <f t="shared" si="135"/>
        <v>#REF!</v>
      </c>
      <c r="M127" s="122" t="e">
        <f t="shared" si="136"/>
        <v>#REF!</v>
      </c>
      <c r="N127" s="33" t="e">
        <f t="shared" si="137"/>
        <v>#REF!</v>
      </c>
      <c r="O127" s="122" t="e">
        <f t="shared" si="138"/>
        <v>#REF!</v>
      </c>
      <c r="P127" s="33" t="e">
        <f t="shared" si="139"/>
        <v>#REF!</v>
      </c>
      <c r="Q127" s="122" t="e">
        <f t="shared" si="140"/>
        <v>#REF!</v>
      </c>
      <c r="R127" s="33" t="e">
        <f t="shared" si="141"/>
        <v>#REF!</v>
      </c>
      <c r="S127" s="122" t="e">
        <f t="shared" si="142"/>
        <v>#REF!</v>
      </c>
      <c r="T127" s="129"/>
      <c r="U127" s="454" t="s">
        <v>2318</v>
      </c>
      <c r="V127" s="474" t="s">
        <v>1768</v>
      </c>
    </row>
    <row r="128" spans="1:22" s="18" customFormat="1" ht="30" hidden="1" customHeight="1">
      <c r="A128" s="41" t="s">
        <v>1969</v>
      </c>
      <c r="B128" s="405" t="s">
        <v>1619</v>
      </c>
      <c r="C128" s="27" t="s">
        <v>1407</v>
      </c>
      <c r="D128" s="24"/>
      <c r="E128" s="2" t="s">
        <v>2</v>
      </c>
      <c r="F128" s="33">
        <v>705162.09215642442</v>
      </c>
      <c r="G128" s="122">
        <v>370246.03215642442</v>
      </c>
      <c r="H128" s="33" t="e">
        <f>VLOOKUP($A128,#REF!,5,0)</f>
        <v>#REF!</v>
      </c>
      <c r="I128" s="122" t="e">
        <f>VLOOKUP($A128,#REF!,6,0)</f>
        <v>#REF!</v>
      </c>
      <c r="J128" s="33" t="e">
        <f t="shared" si="133"/>
        <v>#REF!</v>
      </c>
      <c r="K128" s="122" t="e">
        <f t="shared" si="134"/>
        <v>#REF!</v>
      </c>
      <c r="L128" s="33" t="e">
        <f t="shared" si="135"/>
        <v>#REF!</v>
      </c>
      <c r="M128" s="122" t="e">
        <f t="shared" si="136"/>
        <v>#REF!</v>
      </c>
      <c r="N128" s="33" t="e">
        <f t="shared" si="137"/>
        <v>#REF!</v>
      </c>
      <c r="O128" s="122" t="e">
        <f t="shared" si="138"/>
        <v>#REF!</v>
      </c>
      <c r="P128" s="33" t="e">
        <f t="shared" si="139"/>
        <v>#REF!</v>
      </c>
      <c r="Q128" s="122" t="e">
        <f t="shared" si="140"/>
        <v>#REF!</v>
      </c>
      <c r="R128" s="33" t="e">
        <f t="shared" si="141"/>
        <v>#REF!</v>
      </c>
      <c r="S128" s="122" t="e">
        <f t="shared" si="142"/>
        <v>#REF!</v>
      </c>
      <c r="T128" s="129"/>
      <c r="U128" s="454" t="s">
        <v>2318</v>
      </c>
      <c r="V128" s="474" t="s">
        <v>1768</v>
      </c>
    </row>
    <row r="129" spans="1:22" s="18" customFormat="1" ht="30" hidden="1" customHeight="1">
      <c r="A129" s="41" t="s">
        <v>1970</v>
      </c>
      <c r="B129" s="405" t="s">
        <v>1620</v>
      </c>
      <c r="C129" s="27" t="s">
        <v>1408</v>
      </c>
      <c r="D129" s="24"/>
      <c r="E129" s="2" t="s">
        <v>2</v>
      </c>
      <c r="F129" s="33">
        <v>1221861.7221965387</v>
      </c>
      <c r="G129" s="122">
        <v>677065.0821965388</v>
      </c>
      <c r="H129" s="33" t="e">
        <f>VLOOKUP($A129,#REF!,5,0)</f>
        <v>#REF!</v>
      </c>
      <c r="I129" s="122" t="e">
        <f>VLOOKUP($A129,#REF!,6,0)</f>
        <v>#REF!</v>
      </c>
      <c r="J129" s="33" t="e">
        <f t="shared" si="133"/>
        <v>#REF!</v>
      </c>
      <c r="K129" s="122" t="e">
        <f t="shared" si="134"/>
        <v>#REF!</v>
      </c>
      <c r="L129" s="33" t="e">
        <f t="shared" si="135"/>
        <v>#REF!</v>
      </c>
      <c r="M129" s="122" t="e">
        <f t="shared" si="136"/>
        <v>#REF!</v>
      </c>
      <c r="N129" s="33" t="e">
        <f t="shared" si="137"/>
        <v>#REF!</v>
      </c>
      <c r="O129" s="122" t="e">
        <f t="shared" si="138"/>
        <v>#REF!</v>
      </c>
      <c r="P129" s="33" t="e">
        <f t="shared" si="139"/>
        <v>#REF!</v>
      </c>
      <c r="Q129" s="122" t="e">
        <f t="shared" si="140"/>
        <v>#REF!</v>
      </c>
      <c r="R129" s="33" t="e">
        <f t="shared" si="141"/>
        <v>#REF!</v>
      </c>
      <c r="S129" s="122" t="e">
        <f t="shared" si="142"/>
        <v>#REF!</v>
      </c>
      <c r="T129" s="129"/>
      <c r="U129" s="454" t="s">
        <v>2318</v>
      </c>
      <c r="V129" s="474" t="s">
        <v>1768</v>
      </c>
    </row>
    <row r="130" spans="1:22" s="18" customFormat="1" ht="30" hidden="1" customHeight="1">
      <c r="A130" s="41" t="s">
        <v>1971</v>
      </c>
      <c r="B130" s="405" t="s">
        <v>1621</v>
      </c>
      <c r="C130" s="27" t="s">
        <v>1409</v>
      </c>
      <c r="D130" s="24"/>
      <c r="E130" s="2" t="s">
        <v>2</v>
      </c>
      <c r="F130" s="33">
        <v>1767842.7018454876</v>
      </c>
      <c r="G130" s="122">
        <v>980377.02184548776</v>
      </c>
      <c r="H130" s="33" t="e">
        <f>VLOOKUP($A130,#REF!,5,0)</f>
        <v>#REF!</v>
      </c>
      <c r="I130" s="122" t="e">
        <f>VLOOKUP($A130,#REF!,6,0)</f>
        <v>#REF!</v>
      </c>
      <c r="J130" s="33" t="e">
        <f t="shared" si="133"/>
        <v>#REF!</v>
      </c>
      <c r="K130" s="122" t="e">
        <f t="shared" si="134"/>
        <v>#REF!</v>
      </c>
      <c r="L130" s="33" t="e">
        <f t="shared" si="135"/>
        <v>#REF!</v>
      </c>
      <c r="M130" s="122" t="e">
        <f t="shared" si="136"/>
        <v>#REF!</v>
      </c>
      <c r="N130" s="33" t="e">
        <f t="shared" si="137"/>
        <v>#REF!</v>
      </c>
      <c r="O130" s="122" t="e">
        <f t="shared" si="138"/>
        <v>#REF!</v>
      </c>
      <c r="P130" s="33" t="e">
        <f t="shared" si="139"/>
        <v>#REF!</v>
      </c>
      <c r="Q130" s="122" t="e">
        <f t="shared" si="140"/>
        <v>#REF!</v>
      </c>
      <c r="R130" s="33" t="e">
        <f t="shared" si="141"/>
        <v>#REF!</v>
      </c>
      <c r="S130" s="122" t="e">
        <f t="shared" si="142"/>
        <v>#REF!</v>
      </c>
      <c r="T130" s="129"/>
      <c r="U130" s="454" t="s">
        <v>2318</v>
      </c>
      <c r="V130" s="474" t="s">
        <v>1768</v>
      </c>
    </row>
    <row r="131" spans="1:22" s="18" customFormat="1" ht="30" hidden="1" customHeight="1">
      <c r="A131" s="41" t="s">
        <v>1972</v>
      </c>
      <c r="B131" s="405" t="s">
        <v>1622</v>
      </c>
      <c r="C131" s="27" t="s">
        <v>1410</v>
      </c>
      <c r="D131" s="24"/>
      <c r="E131" s="2" t="s">
        <v>2</v>
      </c>
      <c r="F131" s="33">
        <v>2348225.9294023439</v>
      </c>
      <c r="G131" s="122">
        <v>1389649.549402344</v>
      </c>
      <c r="H131" s="33" t="e">
        <f>VLOOKUP($A131,#REF!,5,0)</f>
        <v>#REF!</v>
      </c>
      <c r="I131" s="122" t="e">
        <f>VLOOKUP($A131,#REF!,6,0)</f>
        <v>#REF!</v>
      </c>
      <c r="J131" s="33" t="e">
        <f t="shared" si="133"/>
        <v>#REF!</v>
      </c>
      <c r="K131" s="122" t="e">
        <f t="shared" si="134"/>
        <v>#REF!</v>
      </c>
      <c r="L131" s="33" t="e">
        <f t="shared" si="135"/>
        <v>#REF!</v>
      </c>
      <c r="M131" s="122" t="e">
        <f t="shared" si="136"/>
        <v>#REF!</v>
      </c>
      <c r="N131" s="33" t="e">
        <f t="shared" si="137"/>
        <v>#REF!</v>
      </c>
      <c r="O131" s="122" t="e">
        <f t="shared" si="138"/>
        <v>#REF!</v>
      </c>
      <c r="P131" s="33" t="e">
        <f t="shared" si="139"/>
        <v>#REF!</v>
      </c>
      <c r="Q131" s="122" t="e">
        <f t="shared" si="140"/>
        <v>#REF!</v>
      </c>
      <c r="R131" s="33" t="e">
        <f t="shared" si="141"/>
        <v>#REF!</v>
      </c>
      <c r="S131" s="122" t="e">
        <f t="shared" si="142"/>
        <v>#REF!</v>
      </c>
      <c r="T131" s="129"/>
      <c r="U131" s="454" t="s">
        <v>2318</v>
      </c>
      <c r="V131" s="474" t="s">
        <v>1768</v>
      </c>
    </row>
    <row r="132" spans="1:22" s="18" customFormat="1" ht="30" hidden="1" customHeight="1">
      <c r="A132" s="41" t="s">
        <v>1973</v>
      </c>
      <c r="B132" s="405" t="s">
        <v>1623</v>
      </c>
      <c r="C132" s="27" t="s">
        <v>1411</v>
      </c>
      <c r="D132" s="24"/>
      <c r="E132" s="2" t="s">
        <v>2</v>
      </c>
      <c r="F132" s="33">
        <v>2868017.0383548737</v>
      </c>
      <c r="G132" s="122">
        <v>1729503.0583548744</v>
      </c>
      <c r="H132" s="33" t="e">
        <f>VLOOKUP($A132,#REF!,5,0)</f>
        <v>#REF!</v>
      </c>
      <c r="I132" s="122" t="e">
        <f>VLOOKUP($A132,#REF!,6,0)</f>
        <v>#REF!</v>
      </c>
      <c r="J132" s="33" t="e">
        <f t="shared" si="133"/>
        <v>#REF!</v>
      </c>
      <c r="K132" s="122" t="e">
        <f t="shared" si="134"/>
        <v>#REF!</v>
      </c>
      <c r="L132" s="33" t="e">
        <f t="shared" si="135"/>
        <v>#REF!</v>
      </c>
      <c r="M132" s="122" t="e">
        <f t="shared" si="136"/>
        <v>#REF!</v>
      </c>
      <c r="N132" s="33" t="e">
        <f t="shared" si="137"/>
        <v>#REF!</v>
      </c>
      <c r="O132" s="122" t="e">
        <f t="shared" si="138"/>
        <v>#REF!</v>
      </c>
      <c r="P132" s="33" t="e">
        <f t="shared" si="139"/>
        <v>#REF!</v>
      </c>
      <c r="Q132" s="122" t="e">
        <f t="shared" si="140"/>
        <v>#REF!</v>
      </c>
      <c r="R132" s="33" t="e">
        <f t="shared" si="141"/>
        <v>#REF!</v>
      </c>
      <c r="S132" s="122" t="e">
        <f t="shared" si="142"/>
        <v>#REF!</v>
      </c>
      <c r="T132" s="129"/>
      <c r="U132" s="454" t="s">
        <v>2318</v>
      </c>
      <c r="V132" s="474" t="s">
        <v>1768</v>
      </c>
    </row>
    <row r="133" spans="1:22" s="18" customFormat="1" ht="30" hidden="1" customHeight="1">
      <c r="A133" s="41" t="s">
        <v>1974</v>
      </c>
      <c r="B133" s="405" t="s">
        <v>1624</v>
      </c>
      <c r="C133" s="27" t="s">
        <v>1412</v>
      </c>
      <c r="D133" s="24"/>
      <c r="E133" s="2" t="s">
        <v>2</v>
      </c>
      <c r="F133" s="33">
        <v>3213917.2708978946</v>
      </c>
      <c r="G133" s="122">
        <v>2075403.2908978951</v>
      </c>
      <c r="H133" s="33" t="e">
        <f>VLOOKUP($A133,#REF!,5,0)</f>
        <v>#REF!</v>
      </c>
      <c r="I133" s="122" t="e">
        <f>VLOOKUP($A133,#REF!,6,0)</f>
        <v>#REF!</v>
      </c>
      <c r="J133" s="33" t="e">
        <f t="shared" si="133"/>
        <v>#REF!</v>
      </c>
      <c r="K133" s="122" t="e">
        <f t="shared" si="134"/>
        <v>#REF!</v>
      </c>
      <c r="L133" s="33" t="e">
        <f t="shared" si="135"/>
        <v>#REF!</v>
      </c>
      <c r="M133" s="122" t="e">
        <f t="shared" si="136"/>
        <v>#REF!</v>
      </c>
      <c r="N133" s="33" t="e">
        <f t="shared" si="137"/>
        <v>#REF!</v>
      </c>
      <c r="O133" s="122" t="e">
        <f t="shared" si="138"/>
        <v>#REF!</v>
      </c>
      <c r="P133" s="33" t="e">
        <f t="shared" si="139"/>
        <v>#REF!</v>
      </c>
      <c r="Q133" s="122" t="e">
        <f t="shared" si="140"/>
        <v>#REF!</v>
      </c>
      <c r="R133" s="33" t="e">
        <f t="shared" si="141"/>
        <v>#REF!</v>
      </c>
      <c r="S133" s="122" t="e">
        <f t="shared" si="142"/>
        <v>#REF!</v>
      </c>
      <c r="T133" s="129"/>
      <c r="U133" s="454" t="s">
        <v>2318</v>
      </c>
      <c r="V133" s="474" t="s">
        <v>1768</v>
      </c>
    </row>
    <row r="134" spans="1:22" s="18" customFormat="1" ht="30" hidden="1" customHeight="1">
      <c r="A134" s="41" t="s">
        <v>1975</v>
      </c>
      <c r="B134" s="405" t="s">
        <v>1625</v>
      </c>
      <c r="C134" s="27" t="s">
        <v>1413</v>
      </c>
      <c r="D134" s="24"/>
      <c r="E134" s="2" t="s">
        <v>2</v>
      </c>
      <c r="F134" s="33">
        <v>610240.96</v>
      </c>
      <c r="G134" s="122">
        <v>256952.78</v>
      </c>
      <c r="H134" s="33" t="e">
        <f>VLOOKUP($A134,#REF!,5,0)</f>
        <v>#REF!</v>
      </c>
      <c r="I134" s="122" t="e">
        <f>VLOOKUP($A134,#REF!,6,0)</f>
        <v>#REF!</v>
      </c>
      <c r="J134" s="33" t="e">
        <f t="shared" si="133"/>
        <v>#REF!</v>
      </c>
      <c r="K134" s="122" t="e">
        <f t="shared" si="134"/>
        <v>#REF!</v>
      </c>
      <c r="L134" s="33" t="e">
        <f t="shared" si="135"/>
        <v>#REF!</v>
      </c>
      <c r="M134" s="122" t="e">
        <f t="shared" si="136"/>
        <v>#REF!</v>
      </c>
      <c r="N134" s="33" t="e">
        <f t="shared" si="137"/>
        <v>#REF!</v>
      </c>
      <c r="O134" s="122" t="e">
        <f t="shared" si="138"/>
        <v>#REF!</v>
      </c>
      <c r="P134" s="33" t="e">
        <f t="shared" si="139"/>
        <v>#REF!</v>
      </c>
      <c r="Q134" s="122" t="e">
        <f t="shared" si="140"/>
        <v>#REF!</v>
      </c>
      <c r="R134" s="33" t="e">
        <f t="shared" si="141"/>
        <v>#REF!</v>
      </c>
      <c r="S134" s="122" t="e">
        <f t="shared" si="142"/>
        <v>#REF!</v>
      </c>
      <c r="T134" s="129"/>
      <c r="U134" s="454" t="s">
        <v>2318</v>
      </c>
      <c r="V134" s="474" t="s">
        <v>1768</v>
      </c>
    </row>
    <row r="135" spans="1:22" s="18" customFormat="1" ht="30" hidden="1" customHeight="1">
      <c r="A135" s="41" t="s">
        <v>1976</v>
      </c>
      <c r="B135" s="405" t="s">
        <v>1626</v>
      </c>
      <c r="C135" s="27" t="s">
        <v>1414</v>
      </c>
      <c r="D135" s="24"/>
      <c r="E135" s="2" t="s">
        <v>2</v>
      </c>
      <c r="F135" s="33">
        <v>836629.89000000013</v>
      </c>
      <c r="G135" s="122">
        <v>501713.83</v>
      </c>
      <c r="H135" s="33" t="e">
        <f>VLOOKUP($A135,#REF!,5,0)</f>
        <v>#REF!</v>
      </c>
      <c r="I135" s="122" t="e">
        <f>VLOOKUP($A135,#REF!,6,0)</f>
        <v>#REF!</v>
      </c>
      <c r="J135" s="33" t="e">
        <f t="shared" si="133"/>
        <v>#REF!</v>
      </c>
      <c r="K135" s="122" t="e">
        <f t="shared" si="134"/>
        <v>#REF!</v>
      </c>
      <c r="L135" s="33" t="e">
        <f t="shared" si="135"/>
        <v>#REF!</v>
      </c>
      <c r="M135" s="122" t="e">
        <f t="shared" si="136"/>
        <v>#REF!</v>
      </c>
      <c r="N135" s="33" t="e">
        <f t="shared" si="137"/>
        <v>#REF!</v>
      </c>
      <c r="O135" s="122" t="e">
        <f t="shared" si="138"/>
        <v>#REF!</v>
      </c>
      <c r="P135" s="33" t="e">
        <f t="shared" si="139"/>
        <v>#REF!</v>
      </c>
      <c r="Q135" s="122" t="e">
        <f t="shared" si="140"/>
        <v>#REF!</v>
      </c>
      <c r="R135" s="33" t="e">
        <f t="shared" si="141"/>
        <v>#REF!</v>
      </c>
      <c r="S135" s="122" t="e">
        <f t="shared" si="142"/>
        <v>#REF!</v>
      </c>
      <c r="T135" s="129"/>
      <c r="U135" s="454" t="s">
        <v>2318</v>
      </c>
      <c r="V135" s="474" t="s">
        <v>1768</v>
      </c>
    </row>
    <row r="136" spans="1:22" s="18" customFormat="1" ht="201" hidden="1" customHeight="1">
      <c r="A136" s="41" t="s">
        <v>1977</v>
      </c>
      <c r="B136" s="405" t="s">
        <v>1532</v>
      </c>
      <c r="C136" s="196" t="s">
        <v>1415</v>
      </c>
      <c r="D136" s="8" t="s">
        <v>1735</v>
      </c>
      <c r="E136" s="9"/>
      <c r="F136" s="448"/>
      <c r="G136" s="406"/>
      <c r="H136" s="406"/>
      <c r="I136" s="406"/>
      <c r="J136" s="406"/>
      <c r="K136" s="406"/>
      <c r="L136" s="406"/>
      <c r="M136" s="406"/>
      <c r="N136" s="406"/>
      <c r="O136" s="406"/>
      <c r="P136" s="406"/>
      <c r="Q136" s="406"/>
      <c r="R136" s="406"/>
      <c r="S136" s="406"/>
      <c r="T136" s="140" t="s">
        <v>1343</v>
      </c>
      <c r="U136" s="459" t="s">
        <v>2318</v>
      </c>
      <c r="V136" s="475" t="s">
        <v>1770</v>
      </c>
    </row>
    <row r="137" spans="1:22" s="18" customFormat="1" ht="30" hidden="1" customHeight="1">
      <c r="A137" s="41" t="s">
        <v>1978</v>
      </c>
      <c r="B137" s="405" t="s">
        <v>1627</v>
      </c>
      <c r="C137" s="27" t="s">
        <v>1403</v>
      </c>
      <c r="D137" s="24"/>
      <c r="E137" s="2" t="s">
        <v>2</v>
      </c>
      <c r="F137" s="33">
        <v>217828.35845650415</v>
      </c>
      <c r="G137" s="122">
        <v>66409.378456504186</v>
      </c>
      <c r="H137" s="33" t="e">
        <f>VLOOKUP($A137,#REF!,5,0)</f>
        <v>#REF!</v>
      </c>
      <c r="I137" s="122" t="e">
        <f>VLOOKUP($A137,#REF!,6,0)</f>
        <v>#REF!</v>
      </c>
      <c r="J137" s="33" t="e">
        <f t="shared" ref="J137:J148" si="143">(($H137-$I137)/1.1)*1.3+$M137</f>
        <v>#REF!</v>
      </c>
      <c r="K137" s="122" t="e">
        <f t="shared" ref="K137:K148" si="144">$I137</f>
        <v>#REF!</v>
      </c>
      <c r="L137" s="33" t="e">
        <f t="shared" ref="L137:L148" si="145">($H137-$I137)/1.1+$M137</f>
        <v>#REF!</v>
      </c>
      <c r="M137" s="122" t="e">
        <f t="shared" ref="M137:M148" si="146">$I137</f>
        <v>#REF!</v>
      </c>
      <c r="N137" s="33" t="e">
        <f t="shared" ref="N137:N148" si="147">H137</f>
        <v>#REF!</v>
      </c>
      <c r="O137" s="122" t="e">
        <f t="shared" ref="O137:O148" si="148">I137</f>
        <v>#REF!</v>
      </c>
      <c r="P137" s="33" t="e">
        <f t="shared" ref="P137:P148" si="149">(($H137-$I137)/1.1)*1.3+$M137</f>
        <v>#REF!</v>
      </c>
      <c r="Q137" s="122" t="e">
        <f t="shared" ref="Q137:Q148" si="150">$I137</f>
        <v>#REF!</v>
      </c>
      <c r="R137" s="33" t="e">
        <f t="shared" ref="R137:R148" si="151">($H137-$I137)/1.1+$M137</f>
        <v>#REF!</v>
      </c>
      <c r="S137" s="122" t="e">
        <f t="shared" ref="S137:S148" si="152">$I137</f>
        <v>#REF!</v>
      </c>
      <c r="T137" s="129"/>
      <c r="U137" s="454" t="s">
        <v>2318</v>
      </c>
      <c r="V137" s="474" t="s">
        <v>1768</v>
      </c>
    </row>
    <row r="138" spans="1:22" s="18" customFormat="1" ht="30" hidden="1" customHeight="1">
      <c r="A138" s="41" t="s">
        <v>1979</v>
      </c>
      <c r="B138" s="405" t="s">
        <v>1628</v>
      </c>
      <c r="C138" s="27" t="s">
        <v>1404</v>
      </c>
      <c r="D138" s="24"/>
      <c r="E138" s="2" t="s">
        <v>2</v>
      </c>
      <c r="F138" s="33">
        <v>264358.9321166692</v>
      </c>
      <c r="G138" s="122">
        <v>101281.4421166692</v>
      </c>
      <c r="H138" s="33" t="e">
        <f>VLOOKUP($A138,#REF!,5,0)</f>
        <v>#REF!</v>
      </c>
      <c r="I138" s="122" t="e">
        <f>VLOOKUP($A138,#REF!,6,0)</f>
        <v>#REF!</v>
      </c>
      <c r="J138" s="33" t="e">
        <f t="shared" si="143"/>
        <v>#REF!</v>
      </c>
      <c r="K138" s="122" t="e">
        <f t="shared" si="144"/>
        <v>#REF!</v>
      </c>
      <c r="L138" s="33" t="e">
        <f t="shared" si="145"/>
        <v>#REF!</v>
      </c>
      <c r="M138" s="122" t="e">
        <f t="shared" si="146"/>
        <v>#REF!</v>
      </c>
      <c r="N138" s="33" t="e">
        <f t="shared" si="147"/>
        <v>#REF!</v>
      </c>
      <c r="O138" s="122" t="e">
        <f t="shared" si="148"/>
        <v>#REF!</v>
      </c>
      <c r="P138" s="33" t="e">
        <f t="shared" si="149"/>
        <v>#REF!</v>
      </c>
      <c r="Q138" s="122" t="e">
        <f t="shared" si="150"/>
        <v>#REF!</v>
      </c>
      <c r="R138" s="33" t="e">
        <f t="shared" si="151"/>
        <v>#REF!</v>
      </c>
      <c r="S138" s="122" t="e">
        <f t="shared" si="152"/>
        <v>#REF!</v>
      </c>
      <c r="T138" s="129"/>
      <c r="U138" s="454" t="s">
        <v>2318</v>
      </c>
      <c r="V138" s="474" t="s">
        <v>1768</v>
      </c>
    </row>
    <row r="139" spans="1:22" s="18" customFormat="1" ht="30" hidden="1" customHeight="1">
      <c r="A139" s="41" t="s">
        <v>1980</v>
      </c>
      <c r="B139" s="405" t="s">
        <v>1629</v>
      </c>
      <c r="C139" s="27" t="s">
        <v>1405</v>
      </c>
      <c r="D139" s="24"/>
      <c r="E139" s="2" t="s">
        <v>2</v>
      </c>
      <c r="F139" s="33">
        <v>309324.82498333801</v>
      </c>
      <c r="G139" s="122">
        <v>134588.82498333804</v>
      </c>
      <c r="H139" s="33" t="e">
        <f>VLOOKUP($A139,#REF!,5,0)</f>
        <v>#REF!</v>
      </c>
      <c r="I139" s="122" t="e">
        <f>VLOOKUP($A139,#REF!,6,0)</f>
        <v>#REF!</v>
      </c>
      <c r="J139" s="33" t="e">
        <f t="shared" si="143"/>
        <v>#REF!</v>
      </c>
      <c r="K139" s="122" t="e">
        <f t="shared" si="144"/>
        <v>#REF!</v>
      </c>
      <c r="L139" s="33" t="e">
        <f t="shared" si="145"/>
        <v>#REF!</v>
      </c>
      <c r="M139" s="122" t="e">
        <f t="shared" si="146"/>
        <v>#REF!</v>
      </c>
      <c r="N139" s="33" t="e">
        <f t="shared" si="147"/>
        <v>#REF!</v>
      </c>
      <c r="O139" s="122" t="e">
        <f t="shared" si="148"/>
        <v>#REF!</v>
      </c>
      <c r="P139" s="33" t="e">
        <f t="shared" si="149"/>
        <v>#REF!</v>
      </c>
      <c r="Q139" s="122" t="e">
        <f t="shared" si="150"/>
        <v>#REF!</v>
      </c>
      <c r="R139" s="33" t="e">
        <f t="shared" si="151"/>
        <v>#REF!</v>
      </c>
      <c r="S139" s="122" t="e">
        <f t="shared" si="152"/>
        <v>#REF!</v>
      </c>
      <c r="T139" s="129"/>
      <c r="U139" s="454" t="s">
        <v>2318</v>
      </c>
      <c r="V139" s="474" t="s">
        <v>1768</v>
      </c>
    </row>
    <row r="140" spans="1:22" s="18" customFormat="1" ht="30" hidden="1" customHeight="1">
      <c r="A140" s="41" t="s">
        <v>1981</v>
      </c>
      <c r="B140" s="405" t="s">
        <v>1630</v>
      </c>
      <c r="C140" s="27" t="s">
        <v>1406</v>
      </c>
      <c r="D140" s="24"/>
      <c r="E140" s="2" t="s">
        <v>2</v>
      </c>
      <c r="F140" s="33">
        <v>397457.17468031298</v>
      </c>
      <c r="G140" s="122">
        <v>199404.14468031301</v>
      </c>
      <c r="H140" s="33" t="e">
        <f>VLOOKUP($A140,#REF!,5,0)</f>
        <v>#REF!</v>
      </c>
      <c r="I140" s="122" t="e">
        <f>VLOOKUP($A140,#REF!,6,0)</f>
        <v>#REF!</v>
      </c>
      <c r="J140" s="33" t="e">
        <f t="shared" si="143"/>
        <v>#REF!</v>
      </c>
      <c r="K140" s="122" t="e">
        <f t="shared" si="144"/>
        <v>#REF!</v>
      </c>
      <c r="L140" s="33" t="e">
        <f t="shared" si="145"/>
        <v>#REF!</v>
      </c>
      <c r="M140" s="122" t="e">
        <f t="shared" si="146"/>
        <v>#REF!</v>
      </c>
      <c r="N140" s="33" t="e">
        <f t="shared" si="147"/>
        <v>#REF!</v>
      </c>
      <c r="O140" s="122" t="e">
        <f t="shared" si="148"/>
        <v>#REF!</v>
      </c>
      <c r="P140" s="33" t="e">
        <f t="shared" si="149"/>
        <v>#REF!</v>
      </c>
      <c r="Q140" s="122" t="e">
        <f t="shared" si="150"/>
        <v>#REF!</v>
      </c>
      <c r="R140" s="33" t="e">
        <f t="shared" si="151"/>
        <v>#REF!</v>
      </c>
      <c r="S140" s="122" t="e">
        <f t="shared" si="152"/>
        <v>#REF!</v>
      </c>
      <c r="T140" s="129"/>
      <c r="U140" s="454" t="s">
        <v>2318</v>
      </c>
      <c r="V140" s="474" t="s">
        <v>1768</v>
      </c>
    </row>
    <row r="141" spans="1:22" s="18" customFormat="1" ht="30" hidden="1" customHeight="1">
      <c r="A141" s="41" t="s">
        <v>1982</v>
      </c>
      <c r="B141" s="405" t="s">
        <v>1631</v>
      </c>
      <c r="C141" s="27" t="s">
        <v>1407</v>
      </c>
      <c r="D141" s="24"/>
      <c r="E141" s="2" t="s">
        <v>2</v>
      </c>
      <c r="F141" s="33">
        <v>582606.86215642444</v>
      </c>
      <c r="G141" s="122">
        <v>370246.03215642442</v>
      </c>
      <c r="H141" s="33" t="e">
        <f>VLOOKUP($A141,#REF!,5,0)</f>
        <v>#REF!</v>
      </c>
      <c r="I141" s="122" t="e">
        <f>VLOOKUP($A141,#REF!,6,0)</f>
        <v>#REF!</v>
      </c>
      <c r="J141" s="33" t="e">
        <f t="shared" si="143"/>
        <v>#REF!</v>
      </c>
      <c r="K141" s="122" t="e">
        <f t="shared" si="144"/>
        <v>#REF!</v>
      </c>
      <c r="L141" s="33" t="e">
        <f t="shared" si="145"/>
        <v>#REF!</v>
      </c>
      <c r="M141" s="122" t="e">
        <f t="shared" si="146"/>
        <v>#REF!</v>
      </c>
      <c r="N141" s="33" t="e">
        <f t="shared" si="147"/>
        <v>#REF!</v>
      </c>
      <c r="O141" s="122" t="e">
        <f t="shared" si="148"/>
        <v>#REF!</v>
      </c>
      <c r="P141" s="33" t="e">
        <f t="shared" si="149"/>
        <v>#REF!</v>
      </c>
      <c r="Q141" s="122" t="e">
        <f t="shared" si="150"/>
        <v>#REF!</v>
      </c>
      <c r="R141" s="33" t="e">
        <f t="shared" si="151"/>
        <v>#REF!</v>
      </c>
      <c r="S141" s="122" t="e">
        <f t="shared" si="152"/>
        <v>#REF!</v>
      </c>
      <c r="T141" s="129"/>
      <c r="U141" s="454" t="s">
        <v>2318</v>
      </c>
      <c r="V141" s="474" t="s">
        <v>1768</v>
      </c>
    </row>
    <row r="142" spans="1:22" s="18" customFormat="1" ht="30" hidden="1" customHeight="1">
      <c r="A142" s="41" t="s">
        <v>1983</v>
      </c>
      <c r="B142" s="405" t="s">
        <v>1632</v>
      </c>
      <c r="C142" s="27" t="s">
        <v>1408</v>
      </c>
      <c r="D142" s="24"/>
      <c r="E142" s="2" t="s">
        <v>2</v>
      </c>
      <c r="F142" s="33">
        <v>1019126.2921965388</v>
      </c>
      <c r="G142" s="122">
        <v>677065.0821965388</v>
      </c>
      <c r="H142" s="33" t="e">
        <f>VLOOKUP($A142,#REF!,5,0)</f>
        <v>#REF!</v>
      </c>
      <c r="I142" s="122" t="e">
        <f>VLOOKUP($A142,#REF!,6,0)</f>
        <v>#REF!</v>
      </c>
      <c r="J142" s="33" t="e">
        <f t="shared" si="143"/>
        <v>#REF!</v>
      </c>
      <c r="K142" s="122" t="e">
        <f t="shared" si="144"/>
        <v>#REF!</v>
      </c>
      <c r="L142" s="33" t="e">
        <f t="shared" si="145"/>
        <v>#REF!</v>
      </c>
      <c r="M142" s="122" t="e">
        <f t="shared" si="146"/>
        <v>#REF!</v>
      </c>
      <c r="N142" s="33" t="e">
        <f t="shared" si="147"/>
        <v>#REF!</v>
      </c>
      <c r="O142" s="122" t="e">
        <f t="shared" si="148"/>
        <v>#REF!</v>
      </c>
      <c r="P142" s="33" t="e">
        <f t="shared" si="149"/>
        <v>#REF!</v>
      </c>
      <c r="Q142" s="122" t="e">
        <f t="shared" si="150"/>
        <v>#REF!</v>
      </c>
      <c r="R142" s="33" t="e">
        <f t="shared" si="151"/>
        <v>#REF!</v>
      </c>
      <c r="S142" s="122" t="e">
        <f t="shared" si="152"/>
        <v>#REF!</v>
      </c>
      <c r="T142" s="129"/>
      <c r="U142" s="454" t="s">
        <v>2318</v>
      </c>
      <c r="V142" s="474" t="s">
        <v>1768</v>
      </c>
    </row>
    <row r="143" spans="1:22" s="18" customFormat="1" ht="30" hidden="1" customHeight="1">
      <c r="A143" s="41" t="s">
        <v>1984</v>
      </c>
      <c r="B143" s="405" t="s">
        <v>1633</v>
      </c>
      <c r="C143" s="27" t="s">
        <v>1409</v>
      </c>
      <c r="D143" s="24"/>
      <c r="E143" s="2" t="s">
        <v>2</v>
      </c>
      <c r="F143" s="33">
        <v>1455008.911845488</v>
      </c>
      <c r="G143" s="122">
        <v>980377.02184548776</v>
      </c>
      <c r="H143" s="33" t="e">
        <f>VLOOKUP($A143,#REF!,5,0)</f>
        <v>#REF!</v>
      </c>
      <c r="I143" s="122" t="e">
        <f>VLOOKUP($A143,#REF!,6,0)</f>
        <v>#REF!</v>
      </c>
      <c r="J143" s="33" t="e">
        <f t="shared" si="143"/>
        <v>#REF!</v>
      </c>
      <c r="K143" s="122" t="e">
        <f t="shared" si="144"/>
        <v>#REF!</v>
      </c>
      <c r="L143" s="33" t="e">
        <f t="shared" si="145"/>
        <v>#REF!</v>
      </c>
      <c r="M143" s="122" t="e">
        <f t="shared" si="146"/>
        <v>#REF!</v>
      </c>
      <c r="N143" s="33" t="e">
        <f t="shared" si="147"/>
        <v>#REF!</v>
      </c>
      <c r="O143" s="122" t="e">
        <f t="shared" si="148"/>
        <v>#REF!</v>
      </c>
      <c r="P143" s="33" t="e">
        <f t="shared" si="149"/>
        <v>#REF!</v>
      </c>
      <c r="Q143" s="122" t="e">
        <f t="shared" si="150"/>
        <v>#REF!</v>
      </c>
      <c r="R143" s="33" t="e">
        <f t="shared" si="151"/>
        <v>#REF!</v>
      </c>
      <c r="S143" s="122" t="e">
        <f t="shared" si="152"/>
        <v>#REF!</v>
      </c>
      <c r="T143" s="129"/>
      <c r="U143" s="454" t="s">
        <v>2318</v>
      </c>
      <c r="V143" s="474" t="s">
        <v>1768</v>
      </c>
    </row>
    <row r="144" spans="1:22" s="18" customFormat="1" ht="30" hidden="1" customHeight="1">
      <c r="A144" s="41" t="s">
        <v>1985</v>
      </c>
      <c r="B144" s="405" t="s">
        <v>1634</v>
      </c>
      <c r="C144" s="27" t="s">
        <v>1410</v>
      </c>
      <c r="D144" s="24"/>
      <c r="E144" s="2" t="s">
        <v>2</v>
      </c>
      <c r="F144" s="33">
        <v>1955800.1794023444</v>
      </c>
      <c r="G144" s="122">
        <v>1389649.549402344</v>
      </c>
      <c r="H144" s="33" t="e">
        <f>VLOOKUP($A144,#REF!,5,0)</f>
        <v>#REF!</v>
      </c>
      <c r="I144" s="122" t="e">
        <f>VLOOKUP($A144,#REF!,6,0)</f>
        <v>#REF!</v>
      </c>
      <c r="J144" s="33" t="e">
        <f t="shared" si="143"/>
        <v>#REF!</v>
      </c>
      <c r="K144" s="122" t="e">
        <f t="shared" si="144"/>
        <v>#REF!</v>
      </c>
      <c r="L144" s="33" t="e">
        <f t="shared" si="145"/>
        <v>#REF!</v>
      </c>
      <c r="M144" s="122" t="e">
        <f t="shared" si="146"/>
        <v>#REF!</v>
      </c>
      <c r="N144" s="33" t="e">
        <f t="shared" si="147"/>
        <v>#REF!</v>
      </c>
      <c r="O144" s="122" t="e">
        <f t="shared" si="148"/>
        <v>#REF!</v>
      </c>
      <c r="P144" s="33" t="e">
        <f t="shared" si="149"/>
        <v>#REF!</v>
      </c>
      <c r="Q144" s="122" t="e">
        <f t="shared" si="150"/>
        <v>#REF!</v>
      </c>
      <c r="R144" s="33" t="e">
        <f t="shared" si="151"/>
        <v>#REF!</v>
      </c>
      <c r="S144" s="122" t="e">
        <f t="shared" si="152"/>
        <v>#REF!</v>
      </c>
      <c r="T144" s="129"/>
      <c r="U144" s="454" t="s">
        <v>2318</v>
      </c>
      <c r="V144" s="474" t="s">
        <v>1768</v>
      </c>
    </row>
    <row r="145" spans="1:26" s="18" customFormat="1" ht="30" hidden="1" customHeight="1">
      <c r="A145" s="41" t="s">
        <v>1986</v>
      </c>
      <c r="B145" s="405" t="s">
        <v>1635</v>
      </c>
      <c r="C145" s="27" t="s">
        <v>1411</v>
      </c>
      <c r="D145" s="24"/>
      <c r="E145" s="2" t="s">
        <v>2</v>
      </c>
      <c r="F145" s="33">
        <v>2396915.7983548744</v>
      </c>
      <c r="G145" s="122">
        <v>1729503.0583548744</v>
      </c>
      <c r="H145" s="33" t="e">
        <f>VLOOKUP($A145,#REF!,5,0)</f>
        <v>#REF!</v>
      </c>
      <c r="I145" s="122" t="e">
        <f>VLOOKUP($A145,#REF!,6,0)</f>
        <v>#REF!</v>
      </c>
      <c r="J145" s="33" t="e">
        <f t="shared" si="143"/>
        <v>#REF!</v>
      </c>
      <c r="K145" s="122" t="e">
        <f t="shared" si="144"/>
        <v>#REF!</v>
      </c>
      <c r="L145" s="33" t="e">
        <f t="shared" si="145"/>
        <v>#REF!</v>
      </c>
      <c r="M145" s="122" t="e">
        <f t="shared" si="146"/>
        <v>#REF!</v>
      </c>
      <c r="N145" s="33" t="e">
        <f t="shared" si="147"/>
        <v>#REF!</v>
      </c>
      <c r="O145" s="122" t="e">
        <f t="shared" si="148"/>
        <v>#REF!</v>
      </c>
      <c r="P145" s="33" t="e">
        <f t="shared" si="149"/>
        <v>#REF!</v>
      </c>
      <c r="Q145" s="122" t="e">
        <f t="shared" si="150"/>
        <v>#REF!</v>
      </c>
      <c r="R145" s="33" t="e">
        <f t="shared" si="151"/>
        <v>#REF!</v>
      </c>
      <c r="S145" s="122" t="e">
        <f t="shared" si="152"/>
        <v>#REF!</v>
      </c>
      <c r="T145" s="129"/>
      <c r="U145" s="454" t="s">
        <v>2318</v>
      </c>
      <c r="V145" s="474" t="s">
        <v>1768</v>
      </c>
    </row>
    <row r="146" spans="1:26" s="18" customFormat="1" ht="30" hidden="1" customHeight="1">
      <c r="A146" s="41" t="s">
        <v>1987</v>
      </c>
      <c r="B146" s="405" t="s">
        <v>1636</v>
      </c>
      <c r="C146" s="27" t="s">
        <v>1412</v>
      </c>
      <c r="D146" s="24"/>
      <c r="E146" s="2" t="s">
        <v>2</v>
      </c>
      <c r="F146" s="33">
        <v>2742816.0308978953</v>
      </c>
      <c r="G146" s="122">
        <v>2075403.2908978951</v>
      </c>
      <c r="H146" s="33" t="e">
        <f>VLOOKUP($A146,#REF!,5,0)</f>
        <v>#REF!</v>
      </c>
      <c r="I146" s="122" t="e">
        <f>VLOOKUP($A146,#REF!,6,0)</f>
        <v>#REF!</v>
      </c>
      <c r="J146" s="33" t="e">
        <f t="shared" si="143"/>
        <v>#REF!</v>
      </c>
      <c r="K146" s="122" t="e">
        <f t="shared" si="144"/>
        <v>#REF!</v>
      </c>
      <c r="L146" s="33" t="e">
        <f t="shared" si="145"/>
        <v>#REF!</v>
      </c>
      <c r="M146" s="122" t="e">
        <f t="shared" si="146"/>
        <v>#REF!</v>
      </c>
      <c r="N146" s="33" t="e">
        <f t="shared" si="147"/>
        <v>#REF!</v>
      </c>
      <c r="O146" s="122" t="e">
        <f t="shared" si="148"/>
        <v>#REF!</v>
      </c>
      <c r="P146" s="33" t="e">
        <f t="shared" si="149"/>
        <v>#REF!</v>
      </c>
      <c r="Q146" s="122" t="e">
        <f t="shared" si="150"/>
        <v>#REF!</v>
      </c>
      <c r="R146" s="33" t="e">
        <f t="shared" si="151"/>
        <v>#REF!</v>
      </c>
      <c r="S146" s="122" t="e">
        <f t="shared" si="152"/>
        <v>#REF!</v>
      </c>
      <c r="T146" s="129"/>
      <c r="U146" s="454" t="s">
        <v>2318</v>
      </c>
      <c r="V146" s="474" t="s">
        <v>1768</v>
      </c>
    </row>
    <row r="147" spans="1:26" s="18" customFormat="1" ht="30" hidden="1" customHeight="1">
      <c r="A147" s="41" t="s">
        <v>1988</v>
      </c>
      <c r="B147" s="405" t="s">
        <v>1637</v>
      </c>
      <c r="C147" s="27" t="s">
        <v>1413</v>
      </c>
      <c r="D147" s="24"/>
      <c r="E147" s="2" t="s">
        <v>2</v>
      </c>
      <c r="F147" s="33">
        <v>455005.81</v>
      </c>
      <c r="G147" s="122">
        <v>256952.78</v>
      </c>
      <c r="H147" s="33" t="e">
        <f>VLOOKUP($A147,#REF!,5,0)</f>
        <v>#REF!</v>
      </c>
      <c r="I147" s="122" t="e">
        <f>VLOOKUP($A147,#REF!,6,0)</f>
        <v>#REF!</v>
      </c>
      <c r="J147" s="33" t="e">
        <f t="shared" si="143"/>
        <v>#REF!</v>
      </c>
      <c r="K147" s="122" t="e">
        <f t="shared" si="144"/>
        <v>#REF!</v>
      </c>
      <c r="L147" s="33" t="e">
        <f t="shared" si="145"/>
        <v>#REF!</v>
      </c>
      <c r="M147" s="122" t="e">
        <f t="shared" si="146"/>
        <v>#REF!</v>
      </c>
      <c r="N147" s="33" t="e">
        <f t="shared" si="147"/>
        <v>#REF!</v>
      </c>
      <c r="O147" s="122" t="e">
        <f t="shared" si="148"/>
        <v>#REF!</v>
      </c>
      <c r="P147" s="33" t="e">
        <f t="shared" si="149"/>
        <v>#REF!</v>
      </c>
      <c r="Q147" s="122" t="e">
        <f t="shared" si="150"/>
        <v>#REF!</v>
      </c>
      <c r="R147" s="33" t="e">
        <f t="shared" si="151"/>
        <v>#REF!</v>
      </c>
      <c r="S147" s="122" t="e">
        <f t="shared" si="152"/>
        <v>#REF!</v>
      </c>
      <c r="T147" s="129"/>
      <c r="U147" s="454" t="s">
        <v>2318</v>
      </c>
      <c r="V147" s="474" t="s">
        <v>1768</v>
      </c>
    </row>
    <row r="148" spans="1:26" s="18" customFormat="1" ht="30" hidden="1" customHeight="1">
      <c r="A148" s="41" t="s">
        <v>1989</v>
      </c>
      <c r="B148" s="405" t="s">
        <v>1638</v>
      </c>
      <c r="C148" s="27" t="s">
        <v>1414</v>
      </c>
      <c r="D148" s="24"/>
      <c r="E148" s="2" t="s">
        <v>2</v>
      </c>
      <c r="F148" s="33">
        <v>714074.66000000015</v>
      </c>
      <c r="G148" s="122">
        <v>501713.83</v>
      </c>
      <c r="H148" s="33" t="e">
        <f>VLOOKUP($A148,#REF!,5,0)</f>
        <v>#REF!</v>
      </c>
      <c r="I148" s="122" t="e">
        <f>VLOOKUP($A148,#REF!,6,0)</f>
        <v>#REF!</v>
      </c>
      <c r="J148" s="33" t="e">
        <f t="shared" si="143"/>
        <v>#REF!</v>
      </c>
      <c r="K148" s="122" t="e">
        <f t="shared" si="144"/>
        <v>#REF!</v>
      </c>
      <c r="L148" s="33" t="e">
        <f t="shared" si="145"/>
        <v>#REF!</v>
      </c>
      <c r="M148" s="122" t="e">
        <f t="shared" si="146"/>
        <v>#REF!</v>
      </c>
      <c r="N148" s="33" t="e">
        <f t="shared" si="147"/>
        <v>#REF!</v>
      </c>
      <c r="O148" s="122" t="e">
        <f t="shared" si="148"/>
        <v>#REF!</v>
      </c>
      <c r="P148" s="33" t="e">
        <f t="shared" si="149"/>
        <v>#REF!</v>
      </c>
      <c r="Q148" s="122" t="e">
        <f t="shared" si="150"/>
        <v>#REF!</v>
      </c>
      <c r="R148" s="33" t="e">
        <f t="shared" si="151"/>
        <v>#REF!</v>
      </c>
      <c r="S148" s="122" t="e">
        <f t="shared" si="152"/>
        <v>#REF!</v>
      </c>
      <c r="T148" s="129"/>
      <c r="U148" s="454" t="s">
        <v>2318</v>
      </c>
      <c r="V148" s="474" t="s">
        <v>1768</v>
      </c>
    </row>
    <row r="149" spans="1:26" s="18" customFormat="1" ht="119.25" hidden="1" customHeight="1" thickBot="1">
      <c r="A149" s="41"/>
      <c r="B149" s="699" t="s">
        <v>1738</v>
      </c>
      <c r="C149" s="700"/>
      <c r="D149" s="700"/>
      <c r="E149" s="700"/>
      <c r="F149" s="700"/>
      <c r="G149" s="700"/>
      <c r="H149" s="700"/>
      <c r="I149" s="700"/>
      <c r="J149" s="700"/>
      <c r="K149" s="700"/>
      <c r="L149" s="700"/>
      <c r="M149" s="700"/>
      <c r="N149" s="700"/>
      <c r="O149" s="700"/>
      <c r="P149" s="700"/>
      <c r="Q149" s="700"/>
      <c r="R149" s="700"/>
      <c r="S149" s="700"/>
      <c r="T149" s="700"/>
      <c r="U149" s="454"/>
      <c r="V149" s="475" t="s">
        <v>1770</v>
      </c>
    </row>
    <row r="150" spans="1:26" s="18" customFormat="1" ht="94.5" hidden="1">
      <c r="A150" s="41"/>
      <c r="B150" s="660" t="s">
        <v>1207</v>
      </c>
      <c r="C150" s="661"/>
      <c r="D150" s="661"/>
      <c r="E150" s="661"/>
      <c r="F150" s="661"/>
      <c r="G150" s="661"/>
      <c r="H150" s="483"/>
      <c r="I150" s="483"/>
      <c r="J150" s="483"/>
      <c r="K150" s="483"/>
      <c r="L150" s="483"/>
      <c r="M150" s="483"/>
      <c r="N150" s="483"/>
      <c r="O150" s="483"/>
      <c r="P150" s="483"/>
      <c r="Q150" s="483"/>
      <c r="R150" s="483"/>
      <c r="S150" s="483"/>
      <c r="T150" s="478"/>
      <c r="U150" s="454"/>
      <c r="V150" s="475" t="s">
        <v>1770</v>
      </c>
    </row>
    <row r="151" spans="1:26" s="18" customFormat="1" ht="94.5" hidden="1">
      <c r="A151" s="41"/>
      <c r="B151" s="673" t="s">
        <v>532</v>
      </c>
      <c r="C151" s="659"/>
      <c r="D151" s="659"/>
      <c r="E151" s="659"/>
      <c r="F151" s="659"/>
      <c r="G151" s="659"/>
      <c r="H151" s="482"/>
      <c r="I151" s="482"/>
      <c r="J151" s="482"/>
      <c r="K151" s="482"/>
      <c r="L151" s="482"/>
      <c r="M151" s="482"/>
      <c r="N151" s="482"/>
      <c r="O151" s="482"/>
      <c r="P151" s="482"/>
      <c r="Q151" s="482"/>
      <c r="R151" s="482"/>
      <c r="S151" s="482"/>
      <c r="T151" s="477"/>
      <c r="U151" s="454"/>
      <c r="V151" s="475" t="s">
        <v>1770</v>
      </c>
      <c r="Z151" s="271"/>
    </row>
    <row r="152" spans="1:26" s="18" customFormat="1" ht="106.9" customHeight="1">
      <c r="A152" s="375" t="s">
        <v>1990</v>
      </c>
      <c r="B152" s="330" t="s">
        <v>1746</v>
      </c>
      <c r="C152" s="331" t="s">
        <v>1744</v>
      </c>
      <c r="D152" s="331" t="s">
        <v>1745</v>
      </c>
      <c r="E152" s="332" t="s">
        <v>2</v>
      </c>
      <c r="F152" s="461">
        <v>924128</v>
      </c>
      <c r="G152" s="460"/>
      <c r="H152" s="461"/>
      <c r="I152" s="460"/>
      <c r="J152" s="461"/>
      <c r="K152" s="460"/>
      <c r="L152" s="461"/>
      <c r="M152" s="460"/>
      <c r="N152" s="461"/>
      <c r="O152" s="460"/>
      <c r="P152" s="461"/>
      <c r="Q152" s="460"/>
      <c r="R152" s="461"/>
      <c r="S152" s="460"/>
      <c r="T152" s="460"/>
      <c r="U152" s="454"/>
      <c r="V152" s="474" t="s">
        <v>1767</v>
      </c>
      <c r="Z152" s="271"/>
    </row>
    <row r="153" spans="1:26" s="18" customFormat="1" ht="99" hidden="1" customHeight="1">
      <c r="A153" s="41" t="s">
        <v>12</v>
      </c>
      <c r="B153" s="330" t="s">
        <v>91</v>
      </c>
      <c r="C153" s="331" t="s">
        <v>1223</v>
      </c>
      <c r="D153" s="331" t="s">
        <v>1645</v>
      </c>
      <c r="E153" s="332" t="s">
        <v>2</v>
      </c>
      <c r="F153" s="327">
        <v>1148748</v>
      </c>
      <c r="G153" s="327" t="s">
        <v>85</v>
      </c>
      <c r="H153" s="327" t="e">
        <f>VLOOKUP($A153,#REF!,5,0)</f>
        <v>#REF!</v>
      </c>
      <c r="I153" s="327" t="e">
        <f>VLOOKUP($A153,#REF!,6,0)</f>
        <v>#REF!</v>
      </c>
      <c r="J153" s="327" t="e">
        <f t="shared" ref="J153:J156" si="153">($H153/1.1)*1.3</f>
        <v>#REF!</v>
      </c>
      <c r="K153" s="327" t="e">
        <f t="shared" ref="K153:K156" si="154">($I153/1.1)*1.3</f>
        <v>#REF!</v>
      </c>
      <c r="L153" s="327" t="e">
        <f t="shared" ref="L153:L156" si="155">$H153/1.1</f>
        <v>#REF!</v>
      </c>
      <c r="M153" s="327" t="e">
        <f t="shared" ref="M153:M156" si="156">$I153/1.1</f>
        <v>#REF!</v>
      </c>
      <c r="N153" s="327" t="e">
        <f t="shared" ref="N153:N156" si="157">H153</f>
        <v>#REF!</v>
      </c>
      <c r="O153" s="327" t="e">
        <f t="shared" ref="O153:O156" si="158">I153</f>
        <v>#REF!</v>
      </c>
      <c r="P153" s="327" t="e">
        <f t="shared" ref="P153:P156" si="159">($H153/1.1)*1.3</f>
        <v>#REF!</v>
      </c>
      <c r="Q153" s="327" t="e">
        <f t="shared" ref="Q153:Q156" si="160">($I153/1.1)*1.3</f>
        <v>#REF!</v>
      </c>
      <c r="R153" s="327" t="e">
        <f t="shared" ref="R153:R198" si="161">$H153/1.1</f>
        <v>#REF!</v>
      </c>
      <c r="S153" s="327" t="e">
        <f t="shared" ref="S153:S198" si="162">$I153/1.1</f>
        <v>#REF!</v>
      </c>
      <c r="T153" s="333" t="s">
        <v>85</v>
      </c>
      <c r="U153" s="454"/>
      <c r="V153" s="475" t="s">
        <v>1770</v>
      </c>
      <c r="W153" s="270"/>
      <c r="X153" s="272"/>
      <c r="Z153" s="271"/>
    </row>
    <row r="154" spans="1:26" s="18" customFormat="1" ht="64.900000000000006" hidden="1" customHeight="1">
      <c r="A154" s="41" t="s">
        <v>13</v>
      </c>
      <c r="B154" s="94" t="s">
        <v>92</v>
      </c>
      <c r="C154" s="24" t="s">
        <v>805</v>
      </c>
      <c r="D154" s="24" t="s">
        <v>1644</v>
      </c>
      <c r="E154" s="62" t="s">
        <v>18</v>
      </c>
      <c r="F154" s="327">
        <v>688062</v>
      </c>
      <c r="G154" s="5" t="s">
        <v>85</v>
      </c>
      <c r="H154" s="327" t="e">
        <f>VLOOKUP($A154,#REF!,5,0)</f>
        <v>#REF!</v>
      </c>
      <c r="I154" s="5" t="e">
        <f>VLOOKUP($A154,#REF!,6,0)</f>
        <v>#REF!</v>
      </c>
      <c r="J154" s="327" t="e">
        <f t="shared" si="153"/>
        <v>#REF!</v>
      </c>
      <c r="K154" s="5" t="e">
        <f t="shared" si="154"/>
        <v>#REF!</v>
      </c>
      <c r="L154" s="327" t="e">
        <f t="shared" si="155"/>
        <v>#REF!</v>
      </c>
      <c r="M154" s="5" t="e">
        <f t="shared" si="156"/>
        <v>#REF!</v>
      </c>
      <c r="N154" s="327" t="e">
        <f t="shared" si="157"/>
        <v>#REF!</v>
      </c>
      <c r="O154" s="5" t="e">
        <f t="shared" si="158"/>
        <v>#REF!</v>
      </c>
      <c r="P154" s="327" t="e">
        <f t="shared" si="159"/>
        <v>#REF!</v>
      </c>
      <c r="Q154" s="5" t="e">
        <f t="shared" si="160"/>
        <v>#REF!</v>
      </c>
      <c r="R154" s="327" t="e">
        <f t="shared" si="161"/>
        <v>#REF!</v>
      </c>
      <c r="S154" s="5" t="e">
        <f t="shared" si="162"/>
        <v>#REF!</v>
      </c>
      <c r="T154" s="129" t="s">
        <v>1747</v>
      </c>
      <c r="U154" s="454"/>
      <c r="V154" s="475" t="s">
        <v>1770</v>
      </c>
      <c r="W154" s="270"/>
    </row>
    <row r="155" spans="1:26" s="18" customFormat="1" ht="83.25" hidden="1" customHeight="1">
      <c r="A155" s="41" t="s">
        <v>14</v>
      </c>
      <c r="B155" s="94" t="s">
        <v>93</v>
      </c>
      <c r="C155" s="24" t="s">
        <v>166</v>
      </c>
      <c r="D155" s="24" t="s">
        <v>1646</v>
      </c>
      <c r="E155" s="62" t="s">
        <v>18</v>
      </c>
      <c r="F155" s="327">
        <v>724917</v>
      </c>
      <c r="G155" s="5" t="s">
        <v>85</v>
      </c>
      <c r="H155" s="327" t="e">
        <f>VLOOKUP($A155,#REF!,5,0)</f>
        <v>#REF!</v>
      </c>
      <c r="I155" s="5" t="e">
        <f>VLOOKUP($A155,#REF!,6,0)</f>
        <v>#REF!</v>
      </c>
      <c r="J155" s="327" t="e">
        <f t="shared" si="153"/>
        <v>#REF!</v>
      </c>
      <c r="K155" s="5" t="e">
        <f t="shared" si="154"/>
        <v>#REF!</v>
      </c>
      <c r="L155" s="327" t="e">
        <f t="shared" si="155"/>
        <v>#REF!</v>
      </c>
      <c r="M155" s="5" t="e">
        <f t="shared" si="156"/>
        <v>#REF!</v>
      </c>
      <c r="N155" s="327" t="e">
        <f t="shared" si="157"/>
        <v>#REF!</v>
      </c>
      <c r="O155" s="5" t="e">
        <f t="shared" si="158"/>
        <v>#REF!</v>
      </c>
      <c r="P155" s="327" t="e">
        <f t="shared" si="159"/>
        <v>#REF!</v>
      </c>
      <c r="Q155" s="5" t="e">
        <f t="shared" si="160"/>
        <v>#REF!</v>
      </c>
      <c r="R155" s="327" t="e">
        <f t="shared" si="161"/>
        <v>#REF!</v>
      </c>
      <c r="S155" s="5" t="e">
        <f t="shared" si="162"/>
        <v>#REF!</v>
      </c>
      <c r="T155" s="129" t="s">
        <v>854</v>
      </c>
      <c r="U155" s="454"/>
      <c r="V155" s="475" t="s">
        <v>1770</v>
      </c>
      <c r="W155" s="270"/>
      <c r="X155" s="272"/>
      <c r="Z155" s="271"/>
    </row>
    <row r="156" spans="1:26" s="18" customFormat="1" ht="67.5" hidden="1" customHeight="1">
      <c r="A156" s="41" t="s">
        <v>1436</v>
      </c>
      <c r="B156" s="94" t="s">
        <v>95</v>
      </c>
      <c r="C156" s="24" t="s">
        <v>1327</v>
      </c>
      <c r="D156" s="24" t="s">
        <v>1647</v>
      </c>
      <c r="E156" s="62" t="s">
        <v>18</v>
      </c>
      <c r="F156" s="327">
        <v>928132.04500000004</v>
      </c>
      <c r="G156" s="5" t="s">
        <v>85</v>
      </c>
      <c r="H156" s="327" t="e">
        <f>VLOOKUP($A156,#REF!,5,0)</f>
        <v>#REF!</v>
      </c>
      <c r="I156" s="5" t="e">
        <f>VLOOKUP($A156,#REF!,6,0)</f>
        <v>#REF!</v>
      </c>
      <c r="J156" s="327" t="e">
        <f t="shared" si="153"/>
        <v>#REF!</v>
      </c>
      <c r="K156" s="5" t="e">
        <f t="shared" si="154"/>
        <v>#REF!</v>
      </c>
      <c r="L156" s="327" t="e">
        <f t="shared" si="155"/>
        <v>#REF!</v>
      </c>
      <c r="M156" s="5" t="e">
        <f t="shared" si="156"/>
        <v>#REF!</v>
      </c>
      <c r="N156" s="327" t="e">
        <f t="shared" si="157"/>
        <v>#REF!</v>
      </c>
      <c r="O156" s="5" t="e">
        <f t="shared" si="158"/>
        <v>#REF!</v>
      </c>
      <c r="P156" s="327" t="e">
        <f t="shared" si="159"/>
        <v>#REF!</v>
      </c>
      <c r="Q156" s="5" t="e">
        <f t="shared" si="160"/>
        <v>#REF!</v>
      </c>
      <c r="R156" s="327" t="e">
        <f t="shared" si="161"/>
        <v>#REF!</v>
      </c>
      <c r="S156" s="5" t="e">
        <f t="shared" si="162"/>
        <v>#REF!</v>
      </c>
      <c r="T156" s="129" t="s">
        <v>1328</v>
      </c>
      <c r="U156" s="454"/>
      <c r="V156" s="475" t="s">
        <v>1770</v>
      </c>
      <c r="W156" s="121"/>
    </row>
    <row r="157" spans="1:26" s="18" customFormat="1" ht="93.6" hidden="1" customHeight="1">
      <c r="A157" s="41" t="s">
        <v>1440</v>
      </c>
      <c r="B157" s="66" t="s">
        <v>96</v>
      </c>
      <c r="C157" s="26" t="s">
        <v>1221</v>
      </c>
      <c r="D157" s="26" t="s">
        <v>1648</v>
      </c>
      <c r="E157" s="216" t="s">
        <v>225</v>
      </c>
      <c r="F157" s="16"/>
      <c r="G157" s="16"/>
      <c r="H157" s="16"/>
      <c r="I157" s="16"/>
      <c r="J157" s="16"/>
      <c r="K157" s="16"/>
      <c r="L157" s="16"/>
      <c r="M157" s="16"/>
      <c r="N157" s="16"/>
      <c r="O157" s="16"/>
      <c r="P157" s="16"/>
      <c r="Q157" s="16"/>
      <c r="R157" s="16"/>
      <c r="S157" s="16"/>
      <c r="T157" s="130"/>
      <c r="U157" s="454"/>
      <c r="V157" s="475" t="s">
        <v>1770</v>
      </c>
    </row>
    <row r="158" spans="1:26" s="18" customFormat="1" ht="94.5" hidden="1">
      <c r="A158" s="41" t="s">
        <v>1991</v>
      </c>
      <c r="B158" s="94" t="s">
        <v>420</v>
      </c>
      <c r="C158" s="24" t="s">
        <v>152</v>
      </c>
      <c r="D158" s="24"/>
      <c r="E158" s="62" t="s">
        <v>225</v>
      </c>
      <c r="F158" s="5">
        <v>3518.9798999999998</v>
      </c>
      <c r="G158" s="5" t="s">
        <v>85</v>
      </c>
      <c r="H158" s="5" t="e">
        <f>VLOOKUP($A158,#REF!,5,0)</f>
        <v>#REF!</v>
      </c>
      <c r="I158" s="5" t="e">
        <f>VLOOKUP($A158,#REF!,6,0)</f>
        <v>#REF!</v>
      </c>
      <c r="J158" s="5" t="e">
        <f t="shared" ref="J158:J159" si="163">($H158/1.1)*1.3</f>
        <v>#REF!</v>
      </c>
      <c r="K158" s="5" t="e">
        <f t="shared" ref="K158:K159" si="164">($I158/1.1)*1.3</f>
        <v>#REF!</v>
      </c>
      <c r="L158" s="5" t="e">
        <f t="shared" ref="L158:L159" si="165">$H158/1.1</f>
        <v>#REF!</v>
      </c>
      <c r="M158" s="5" t="e">
        <f t="shared" ref="M158:M159" si="166">$I158/1.1</f>
        <v>#REF!</v>
      </c>
      <c r="N158" s="5" t="e">
        <f t="shared" ref="N158:N159" si="167">H158</f>
        <v>#REF!</v>
      </c>
      <c r="O158" s="5" t="e">
        <f t="shared" ref="O158:O159" si="168">I158</f>
        <v>#REF!</v>
      </c>
      <c r="P158" s="5" t="e">
        <f t="shared" ref="P158:P159" si="169">($H158/1.1)*1.3</f>
        <v>#REF!</v>
      </c>
      <c r="Q158" s="5" t="e">
        <f t="shared" ref="Q158:Q159" si="170">($I158/1.1)*1.3</f>
        <v>#REF!</v>
      </c>
      <c r="R158" s="5" t="e">
        <f t="shared" si="161"/>
        <v>#REF!</v>
      </c>
      <c r="S158" s="5" t="e">
        <f t="shared" si="162"/>
        <v>#REF!</v>
      </c>
      <c r="T158" s="128"/>
      <c r="U158" s="454"/>
      <c r="V158" s="475" t="s">
        <v>1770</v>
      </c>
      <c r="W158" s="121"/>
    </row>
    <row r="159" spans="1:26" s="18" customFormat="1" ht="94.5" hidden="1">
      <c r="A159" s="41" t="s">
        <v>1992</v>
      </c>
      <c r="B159" s="94" t="s">
        <v>421</v>
      </c>
      <c r="C159" s="24" t="s">
        <v>151</v>
      </c>
      <c r="D159" s="24"/>
      <c r="E159" s="62" t="s">
        <v>225</v>
      </c>
      <c r="F159" s="5">
        <v>5153.7052000000003</v>
      </c>
      <c r="G159" s="5" t="s">
        <v>85</v>
      </c>
      <c r="H159" s="5" t="e">
        <f>VLOOKUP($A159,#REF!,5,0)</f>
        <v>#REF!</v>
      </c>
      <c r="I159" s="5" t="e">
        <f>VLOOKUP($A159,#REF!,6,0)</f>
        <v>#REF!</v>
      </c>
      <c r="J159" s="5" t="e">
        <f t="shared" si="163"/>
        <v>#REF!</v>
      </c>
      <c r="K159" s="5" t="e">
        <f t="shared" si="164"/>
        <v>#REF!</v>
      </c>
      <c r="L159" s="5" t="e">
        <f t="shared" si="165"/>
        <v>#REF!</v>
      </c>
      <c r="M159" s="5" t="e">
        <f t="shared" si="166"/>
        <v>#REF!</v>
      </c>
      <c r="N159" s="5" t="e">
        <f t="shared" si="167"/>
        <v>#REF!</v>
      </c>
      <c r="O159" s="5" t="e">
        <f t="shared" si="168"/>
        <v>#REF!</v>
      </c>
      <c r="P159" s="5" t="e">
        <f t="shared" si="169"/>
        <v>#REF!</v>
      </c>
      <c r="Q159" s="5" t="e">
        <f t="shared" si="170"/>
        <v>#REF!</v>
      </c>
      <c r="R159" s="5" t="e">
        <f t="shared" si="161"/>
        <v>#REF!</v>
      </c>
      <c r="S159" s="5" t="e">
        <f t="shared" si="162"/>
        <v>#REF!</v>
      </c>
      <c r="T159" s="128"/>
      <c r="U159" s="454"/>
      <c r="V159" s="475" t="s">
        <v>1770</v>
      </c>
      <c r="W159" s="121"/>
    </row>
    <row r="160" spans="1:26" s="18" customFormat="1" ht="62.45" hidden="1" customHeight="1">
      <c r="A160" s="41" t="s">
        <v>1443</v>
      </c>
      <c r="B160" s="66" t="s">
        <v>97</v>
      </c>
      <c r="C160" s="26" t="s">
        <v>808</v>
      </c>
      <c r="D160" s="26" t="s">
        <v>1650</v>
      </c>
      <c r="E160" s="216" t="s">
        <v>225</v>
      </c>
      <c r="F160" s="16"/>
      <c r="G160" s="16"/>
      <c r="H160" s="16"/>
      <c r="I160" s="16"/>
      <c r="J160" s="16"/>
      <c r="K160" s="16"/>
      <c r="L160" s="16"/>
      <c r="M160" s="16"/>
      <c r="N160" s="16"/>
      <c r="O160" s="16"/>
      <c r="P160" s="16"/>
      <c r="Q160" s="16"/>
      <c r="R160" s="16"/>
      <c r="S160" s="16"/>
      <c r="T160" s="130"/>
      <c r="U160" s="454"/>
      <c r="V160" s="475" t="s">
        <v>1770</v>
      </c>
    </row>
    <row r="161" spans="1:22" s="18" customFormat="1" ht="31.15" hidden="1" customHeight="1">
      <c r="A161" s="41" t="s">
        <v>1993</v>
      </c>
      <c r="B161" s="94" t="s">
        <v>851</v>
      </c>
      <c r="C161" s="3" t="s">
        <v>152</v>
      </c>
      <c r="D161" s="3"/>
      <c r="E161" s="2" t="s">
        <v>225</v>
      </c>
      <c r="F161" s="5">
        <v>1011.04</v>
      </c>
      <c r="G161" s="5" t="s">
        <v>85</v>
      </c>
      <c r="H161" s="5" t="e">
        <f>VLOOKUP($A161,#REF!,5,0)</f>
        <v>#REF!</v>
      </c>
      <c r="I161" s="5" t="e">
        <f>VLOOKUP($A161,#REF!,6,0)</f>
        <v>#REF!</v>
      </c>
      <c r="J161" s="5" t="e">
        <f t="shared" ref="J161:J162" si="171">($H161/1.1)*1.3</f>
        <v>#REF!</v>
      </c>
      <c r="K161" s="5" t="e">
        <f t="shared" ref="K161:K162" si="172">($I161/1.1)*1.3</f>
        <v>#REF!</v>
      </c>
      <c r="L161" s="5" t="e">
        <f t="shared" ref="L161:L162" si="173">$H161/1.1</f>
        <v>#REF!</v>
      </c>
      <c r="M161" s="5" t="e">
        <f t="shared" ref="M161:M162" si="174">$I161/1.1</f>
        <v>#REF!</v>
      </c>
      <c r="N161" s="5" t="e">
        <f t="shared" ref="N161:N162" si="175">H161</f>
        <v>#REF!</v>
      </c>
      <c r="O161" s="5" t="e">
        <f t="shared" ref="O161:O162" si="176">I161</f>
        <v>#REF!</v>
      </c>
      <c r="P161" s="5" t="e">
        <f t="shared" ref="P161:P162" si="177">($H161/1.1)*1.3</f>
        <v>#REF!</v>
      </c>
      <c r="Q161" s="5" t="e">
        <f t="shared" ref="Q161:Q162" si="178">($I161/1.1)*1.3</f>
        <v>#REF!</v>
      </c>
      <c r="R161" s="5" t="e">
        <f t="shared" si="161"/>
        <v>#REF!</v>
      </c>
      <c r="S161" s="5" t="e">
        <f t="shared" si="162"/>
        <v>#REF!</v>
      </c>
      <c r="T161" s="128" t="s">
        <v>85</v>
      </c>
      <c r="U161" s="454"/>
      <c r="V161" s="475" t="s">
        <v>1770</v>
      </c>
    </row>
    <row r="162" spans="1:22" s="18" customFormat="1" ht="31.15" hidden="1" customHeight="1">
      <c r="A162" s="41" t="s">
        <v>1994</v>
      </c>
      <c r="B162" s="94" t="s">
        <v>852</v>
      </c>
      <c r="C162" s="3" t="s">
        <v>151</v>
      </c>
      <c r="D162" s="3"/>
      <c r="E162" s="2" t="s">
        <v>225</v>
      </c>
      <c r="F162" s="5">
        <v>1476.12</v>
      </c>
      <c r="G162" s="5" t="s">
        <v>85</v>
      </c>
      <c r="H162" s="5" t="e">
        <f>VLOOKUP($A162,#REF!,5,0)</f>
        <v>#REF!</v>
      </c>
      <c r="I162" s="5" t="e">
        <f>VLOOKUP($A162,#REF!,6,0)</f>
        <v>#REF!</v>
      </c>
      <c r="J162" s="5" t="e">
        <f t="shared" si="171"/>
        <v>#REF!</v>
      </c>
      <c r="K162" s="5" t="e">
        <f t="shared" si="172"/>
        <v>#REF!</v>
      </c>
      <c r="L162" s="5" t="e">
        <f t="shared" si="173"/>
        <v>#REF!</v>
      </c>
      <c r="M162" s="5" t="e">
        <f t="shared" si="174"/>
        <v>#REF!</v>
      </c>
      <c r="N162" s="5" t="e">
        <f t="shared" si="175"/>
        <v>#REF!</v>
      </c>
      <c r="O162" s="5" t="e">
        <f t="shared" si="176"/>
        <v>#REF!</v>
      </c>
      <c r="P162" s="5" t="e">
        <f t="shared" si="177"/>
        <v>#REF!</v>
      </c>
      <c r="Q162" s="5" t="e">
        <f t="shared" si="178"/>
        <v>#REF!</v>
      </c>
      <c r="R162" s="5" t="e">
        <f t="shared" si="161"/>
        <v>#REF!</v>
      </c>
      <c r="S162" s="5" t="e">
        <f t="shared" si="162"/>
        <v>#REF!</v>
      </c>
      <c r="T162" s="128" t="s">
        <v>85</v>
      </c>
      <c r="U162" s="454"/>
      <c r="V162" s="475" t="s">
        <v>1770</v>
      </c>
    </row>
    <row r="163" spans="1:22" s="18" customFormat="1" ht="96.75" hidden="1" customHeight="1">
      <c r="A163" s="41" t="s">
        <v>1444</v>
      </c>
      <c r="B163" s="66" t="s">
        <v>98</v>
      </c>
      <c r="C163" s="26" t="s">
        <v>1067</v>
      </c>
      <c r="D163" s="26" t="s">
        <v>1649</v>
      </c>
      <c r="E163" s="216" t="s">
        <v>225</v>
      </c>
      <c r="F163" s="16"/>
      <c r="G163" s="16"/>
      <c r="H163" s="16"/>
      <c r="I163" s="16"/>
      <c r="J163" s="16"/>
      <c r="K163" s="16"/>
      <c r="L163" s="16"/>
      <c r="M163" s="16"/>
      <c r="N163" s="16"/>
      <c r="O163" s="16"/>
      <c r="P163" s="16"/>
      <c r="Q163" s="16"/>
      <c r="R163" s="16"/>
      <c r="S163" s="16"/>
      <c r="T163" s="130"/>
      <c r="U163" s="454"/>
      <c r="V163" s="475" t="s">
        <v>1770</v>
      </c>
    </row>
    <row r="164" spans="1:22" s="18" customFormat="1" ht="33" hidden="1" customHeight="1">
      <c r="A164" s="41" t="s">
        <v>1995</v>
      </c>
      <c r="B164" s="94" t="s">
        <v>1068</v>
      </c>
      <c r="C164" s="23" t="s">
        <v>1065</v>
      </c>
      <c r="D164" s="23"/>
      <c r="E164" s="2" t="s">
        <v>225</v>
      </c>
      <c r="F164" s="5">
        <v>1835</v>
      </c>
      <c r="G164" s="5"/>
      <c r="H164" s="5" t="e">
        <f>VLOOKUP($A164,#REF!,5,0)</f>
        <v>#REF!</v>
      </c>
      <c r="I164" s="5" t="e">
        <f>VLOOKUP($A164,#REF!,6,0)</f>
        <v>#REF!</v>
      </c>
      <c r="J164" s="5" t="e">
        <f t="shared" ref="J164:J179" si="179">($H164/1.1)*1.3</f>
        <v>#REF!</v>
      </c>
      <c r="K164" s="5" t="e">
        <f t="shared" ref="K164:K179" si="180">($I164/1.1)*1.3</f>
        <v>#REF!</v>
      </c>
      <c r="L164" s="5" t="e">
        <f t="shared" ref="L164:L165" si="181">$H164/1.1</f>
        <v>#REF!</v>
      </c>
      <c r="M164" s="5" t="e">
        <f t="shared" ref="M164:M165" si="182">$I164/1.1</f>
        <v>#REF!</v>
      </c>
      <c r="N164" s="5" t="e">
        <f t="shared" ref="N164:N179" si="183">H164</f>
        <v>#REF!</v>
      </c>
      <c r="O164" s="5" t="e">
        <f t="shared" ref="O164:O179" si="184">I164</f>
        <v>#REF!</v>
      </c>
      <c r="P164" s="5" t="e">
        <f t="shared" ref="P164:P179" si="185">($H164/1.1)*1.3</f>
        <v>#REF!</v>
      </c>
      <c r="Q164" s="5" t="e">
        <f t="shared" ref="Q164:Q179" si="186">($I164/1.1)*1.3</f>
        <v>#REF!</v>
      </c>
      <c r="R164" s="5" t="e">
        <f t="shared" si="161"/>
        <v>#REF!</v>
      </c>
      <c r="S164" s="5" t="e">
        <f t="shared" si="162"/>
        <v>#REF!</v>
      </c>
      <c r="T164" s="131"/>
      <c r="U164" s="454"/>
      <c r="V164" s="475" t="s">
        <v>1770</v>
      </c>
    </row>
    <row r="165" spans="1:22" s="18" customFormat="1" ht="33" hidden="1" customHeight="1">
      <c r="A165" s="41" t="s">
        <v>1996</v>
      </c>
      <c r="B165" s="94" t="s">
        <v>1069</v>
      </c>
      <c r="C165" s="23" t="s">
        <v>1066</v>
      </c>
      <c r="D165" s="23"/>
      <c r="E165" s="2" t="s">
        <v>225</v>
      </c>
      <c r="F165" s="5">
        <v>2201.6801000000005</v>
      </c>
      <c r="G165" s="5" t="s">
        <v>85</v>
      </c>
      <c r="H165" s="5" t="e">
        <f>VLOOKUP($A165,#REF!,5,0)</f>
        <v>#REF!</v>
      </c>
      <c r="I165" s="5" t="e">
        <f>VLOOKUP($A165,#REF!,6,0)</f>
        <v>#REF!</v>
      </c>
      <c r="J165" s="5" t="e">
        <f t="shared" si="179"/>
        <v>#REF!</v>
      </c>
      <c r="K165" s="5" t="e">
        <f t="shared" si="180"/>
        <v>#REF!</v>
      </c>
      <c r="L165" s="5" t="e">
        <f t="shared" si="181"/>
        <v>#REF!</v>
      </c>
      <c r="M165" s="5" t="e">
        <f t="shared" si="182"/>
        <v>#REF!</v>
      </c>
      <c r="N165" s="5" t="e">
        <f t="shared" si="183"/>
        <v>#REF!</v>
      </c>
      <c r="O165" s="5" t="e">
        <f t="shared" si="184"/>
        <v>#REF!</v>
      </c>
      <c r="P165" s="5" t="e">
        <f t="shared" si="185"/>
        <v>#REF!</v>
      </c>
      <c r="Q165" s="5" t="e">
        <f t="shared" si="186"/>
        <v>#REF!</v>
      </c>
      <c r="R165" s="5" t="e">
        <f t="shared" si="161"/>
        <v>#REF!</v>
      </c>
      <c r="S165" s="5" t="e">
        <f t="shared" si="162"/>
        <v>#REF!</v>
      </c>
      <c r="T165" s="131"/>
      <c r="U165" s="454"/>
      <c r="V165" s="475" t="s">
        <v>1770</v>
      </c>
    </row>
    <row r="166" spans="1:22" s="18" customFormat="1" ht="65.45" customHeight="1">
      <c r="A166" s="375" t="s">
        <v>1990</v>
      </c>
      <c r="B166" s="94" t="s">
        <v>1750</v>
      </c>
      <c r="C166" s="23" t="s">
        <v>1748</v>
      </c>
      <c r="D166" s="3" t="s">
        <v>1749</v>
      </c>
      <c r="E166" s="2" t="s">
        <v>45</v>
      </c>
      <c r="F166" s="5">
        <v>29664.95</v>
      </c>
      <c r="G166" s="5" t="s">
        <v>85</v>
      </c>
      <c r="H166" s="5"/>
      <c r="I166" s="5" t="s">
        <v>85</v>
      </c>
      <c r="J166" s="5"/>
      <c r="K166" s="5"/>
      <c r="L166" s="5"/>
      <c r="M166" s="5"/>
      <c r="N166" s="5"/>
      <c r="O166" s="5"/>
      <c r="P166" s="5"/>
      <c r="Q166" s="5"/>
      <c r="R166" s="5"/>
      <c r="S166" s="5"/>
      <c r="T166" s="131"/>
      <c r="U166" s="454"/>
      <c r="V166" s="474" t="s">
        <v>1767</v>
      </c>
    </row>
    <row r="167" spans="1:22" s="18" customFormat="1" ht="69.75" hidden="1" customHeight="1">
      <c r="A167" s="487" t="s">
        <v>1450</v>
      </c>
      <c r="B167" s="94" t="s">
        <v>99</v>
      </c>
      <c r="C167" s="3" t="s">
        <v>967</v>
      </c>
      <c r="D167" s="3" t="s">
        <v>1651</v>
      </c>
      <c r="E167" s="2" t="s">
        <v>45</v>
      </c>
      <c r="F167" s="5">
        <v>33576.269999999997</v>
      </c>
      <c r="G167" s="5" t="s">
        <v>85</v>
      </c>
      <c r="H167" s="5" t="e">
        <f>VLOOKUP($A167,#REF!,5,0)</f>
        <v>#REF!</v>
      </c>
      <c r="I167" s="5" t="e">
        <f>VLOOKUP($A167,#REF!,6,0)</f>
        <v>#REF!</v>
      </c>
      <c r="J167" s="5" t="e">
        <f t="shared" si="179"/>
        <v>#REF!</v>
      </c>
      <c r="K167" s="5" t="e">
        <f t="shared" si="180"/>
        <v>#REF!</v>
      </c>
      <c r="L167" s="5" t="e">
        <f t="shared" ref="L167:L179" si="187">$H167/1.1</f>
        <v>#REF!</v>
      </c>
      <c r="M167" s="5" t="e">
        <f t="shared" ref="M167:M179" si="188">$I167/1.1</f>
        <v>#REF!</v>
      </c>
      <c r="N167" s="5" t="e">
        <f t="shared" si="183"/>
        <v>#REF!</v>
      </c>
      <c r="O167" s="5" t="e">
        <f t="shared" si="184"/>
        <v>#REF!</v>
      </c>
      <c r="P167" s="5" t="e">
        <f t="shared" si="185"/>
        <v>#REF!</v>
      </c>
      <c r="Q167" s="5" t="e">
        <f t="shared" si="186"/>
        <v>#REF!</v>
      </c>
      <c r="R167" s="5" t="e">
        <f t="shared" si="161"/>
        <v>#REF!</v>
      </c>
      <c r="S167" s="5" t="e">
        <f t="shared" si="162"/>
        <v>#REF!</v>
      </c>
      <c r="T167" s="128" t="s">
        <v>85</v>
      </c>
      <c r="U167" s="454"/>
      <c r="V167" s="475" t="s">
        <v>1770</v>
      </c>
    </row>
    <row r="168" spans="1:22" s="18" customFormat="1" ht="62.45" hidden="1" customHeight="1">
      <c r="A168" s="487" t="s">
        <v>1452</v>
      </c>
      <c r="B168" s="94" t="s">
        <v>100</v>
      </c>
      <c r="C168" s="3" t="s">
        <v>968</v>
      </c>
      <c r="D168" s="3" t="s">
        <v>1652</v>
      </c>
      <c r="E168" s="2" t="s">
        <v>45</v>
      </c>
      <c r="F168" s="5">
        <v>36643.769999999997</v>
      </c>
      <c r="G168" s="5" t="s">
        <v>85</v>
      </c>
      <c r="H168" s="5" t="e">
        <f>VLOOKUP($A168,#REF!,5,0)</f>
        <v>#REF!</v>
      </c>
      <c r="I168" s="5" t="e">
        <f>VLOOKUP($A168,#REF!,6,0)</f>
        <v>#REF!</v>
      </c>
      <c r="J168" s="5" t="e">
        <f t="shared" si="179"/>
        <v>#REF!</v>
      </c>
      <c r="K168" s="5" t="e">
        <f t="shared" si="180"/>
        <v>#REF!</v>
      </c>
      <c r="L168" s="5" t="e">
        <f t="shared" si="187"/>
        <v>#REF!</v>
      </c>
      <c r="M168" s="5" t="e">
        <f t="shared" si="188"/>
        <v>#REF!</v>
      </c>
      <c r="N168" s="5" t="e">
        <f t="shared" si="183"/>
        <v>#REF!</v>
      </c>
      <c r="O168" s="5" t="e">
        <f t="shared" si="184"/>
        <v>#REF!</v>
      </c>
      <c r="P168" s="5" t="e">
        <f t="shared" si="185"/>
        <v>#REF!</v>
      </c>
      <c r="Q168" s="5" t="e">
        <f t="shared" si="186"/>
        <v>#REF!</v>
      </c>
      <c r="R168" s="5" t="e">
        <f t="shared" si="161"/>
        <v>#REF!</v>
      </c>
      <c r="S168" s="5" t="e">
        <f t="shared" si="162"/>
        <v>#REF!</v>
      </c>
      <c r="T168" s="128" t="s">
        <v>85</v>
      </c>
      <c r="U168" s="454"/>
      <c r="V168" s="475" t="s">
        <v>1770</v>
      </c>
    </row>
    <row r="169" spans="1:22" s="18" customFormat="1" ht="62.45" hidden="1" customHeight="1">
      <c r="A169" s="487" t="s">
        <v>1458</v>
      </c>
      <c r="B169" s="94" t="s">
        <v>101</v>
      </c>
      <c r="C169" s="3" t="s">
        <v>969</v>
      </c>
      <c r="D169" s="3" t="s">
        <v>1653</v>
      </c>
      <c r="E169" s="2" t="s">
        <v>45</v>
      </c>
      <c r="F169" s="5">
        <v>39313.14</v>
      </c>
      <c r="G169" s="5" t="s">
        <v>85</v>
      </c>
      <c r="H169" s="5" t="e">
        <f>VLOOKUP($A169,#REF!,5,0)</f>
        <v>#REF!</v>
      </c>
      <c r="I169" s="5" t="e">
        <f>VLOOKUP($A169,#REF!,6,0)</f>
        <v>#REF!</v>
      </c>
      <c r="J169" s="5" t="e">
        <f t="shared" si="179"/>
        <v>#REF!</v>
      </c>
      <c r="K169" s="5" t="e">
        <f t="shared" si="180"/>
        <v>#REF!</v>
      </c>
      <c r="L169" s="5" t="e">
        <f t="shared" si="187"/>
        <v>#REF!</v>
      </c>
      <c r="M169" s="5" t="e">
        <f t="shared" si="188"/>
        <v>#REF!</v>
      </c>
      <c r="N169" s="5" t="e">
        <f t="shared" si="183"/>
        <v>#REF!</v>
      </c>
      <c r="O169" s="5" t="e">
        <f t="shared" si="184"/>
        <v>#REF!</v>
      </c>
      <c r="P169" s="5" t="e">
        <f t="shared" si="185"/>
        <v>#REF!</v>
      </c>
      <c r="Q169" s="5" t="e">
        <f t="shared" si="186"/>
        <v>#REF!</v>
      </c>
      <c r="R169" s="5" t="e">
        <f t="shared" si="161"/>
        <v>#REF!</v>
      </c>
      <c r="S169" s="5" t="e">
        <f t="shared" si="162"/>
        <v>#REF!</v>
      </c>
      <c r="T169" s="128" t="s">
        <v>85</v>
      </c>
      <c r="U169" s="454"/>
      <c r="V169" s="475" t="s">
        <v>1770</v>
      </c>
    </row>
    <row r="170" spans="1:22" s="18" customFormat="1" ht="62.45" hidden="1" customHeight="1">
      <c r="A170" s="487" t="s">
        <v>1459</v>
      </c>
      <c r="B170" s="94" t="s">
        <v>102</v>
      </c>
      <c r="C170" s="3" t="s">
        <v>970</v>
      </c>
      <c r="D170" s="3" t="s">
        <v>1654</v>
      </c>
      <c r="E170" s="2" t="s">
        <v>45</v>
      </c>
      <c r="F170" s="5">
        <v>49136.46</v>
      </c>
      <c r="G170" s="5" t="s">
        <v>85</v>
      </c>
      <c r="H170" s="5" t="e">
        <f>VLOOKUP($A170,#REF!,5,0)</f>
        <v>#REF!</v>
      </c>
      <c r="I170" s="5" t="e">
        <f>VLOOKUP($A170,#REF!,6,0)</f>
        <v>#REF!</v>
      </c>
      <c r="J170" s="5" t="e">
        <f t="shared" si="179"/>
        <v>#REF!</v>
      </c>
      <c r="K170" s="5" t="e">
        <f t="shared" si="180"/>
        <v>#REF!</v>
      </c>
      <c r="L170" s="5" t="e">
        <f t="shared" si="187"/>
        <v>#REF!</v>
      </c>
      <c r="M170" s="5" t="e">
        <f t="shared" si="188"/>
        <v>#REF!</v>
      </c>
      <c r="N170" s="5" t="e">
        <f t="shared" si="183"/>
        <v>#REF!</v>
      </c>
      <c r="O170" s="5" t="e">
        <f t="shared" si="184"/>
        <v>#REF!</v>
      </c>
      <c r="P170" s="5" t="e">
        <f t="shared" si="185"/>
        <v>#REF!</v>
      </c>
      <c r="Q170" s="5" t="e">
        <f t="shared" si="186"/>
        <v>#REF!</v>
      </c>
      <c r="R170" s="5" t="e">
        <f t="shared" si="161"/>
        <v>#REF!</v>
      </c>
      <c r="S170" s="5" t="e">
        <f t="shared" si="162"/>
        <v>#REF!</v>
      </c>
      <c r="T170" s="128" t="s">
        <v>85</v>
      </c>
      <c r="U170" s="454"/>
      <c r="V170" s="475" t="s">
        <v>1770</v>
      </c>
    </row>
    <row r="171" spans="1:22" s="18" customFormat="1" ht="62.45" hidden="1" customHeight="1">
      <c r="A171" s="487" t="s">
        <v>1460</v>
      </c>
      <c r="B171" s="94" t="s">
        <v>103</v>
      </c>
      <c r="C171" s="3" t="s">
        <v>971</v>
      </c>
      <c r="D171" s="3" t="s">
        <v>1655</v>
      </c>
      <c r="E171" s="2" t="s">
        <v>45</v>
      </c>
      <c r="F171" s="5">
        <v>13350</v>
      </c>
      <c r="G171" s="5" t="s">
        <v>85</v>
      </c>
      <c r="H171" s="5" t="e">
        <f>VLOOKUP($A171,#REF!,5,0)</f>
        <v>#REF!</v>
      </c>
      <c r="I171" s="5" t="e">
        <f>VLOOKUP($A171,#REF!,6,0)</f>
        <v>#REF!</v>
      </c>
      <c r="J171" s="5" t="e">
        <f t="shared" si="179"/>
        <v>#REF!</v>
      </c>
      <c r="K171" s="5" t="e">
        <f t="shared" si="180"/>
        <v>#REF!</v>
      </c>
      <c r="L171" s="5" t="e">
        <f t="shared" si="187"/>
        <v>#REF!</v>
      </c>
      <c r="M171" s="5" t="e">
        <f t="shared" si="188"/>
        <v>#REF!</v>
      </c>
      <c r="N171" s="5" t="e">
        <f t="shared" si="183"/>
        <v>#REF!</v>
      </c>
      <c r="O171" s="5" t="e">
        <f t="shared" si="184"/>
        <v>#REF!</v>
      </c>
      <c r="P171" s="5" t="e">
        <f t="shared" si="185"/>
        <v>#REF!</v>
      </c>
      <c r="Q171" s="5" t="e">
        <f t="shared" si="186"/>
        <v>#REF!</v>
      </c>
      <c r="R171" s="5" t="e">
        <f t="shared" si="161"/>
        <v>#REF!</v>
      </c>
      <c r="S171" s="5" t="e">
        <f t="shared" si="162"/>
        <v>#REF!</v>
      </c>
      <c r="T171" s="128" t="s">
        <v>85</v>
      </c>
      <c r="U171" s="454"/>
      <c r="V171" s="475" t="s">
        <v>1770</v>
      </c>
    </row>
    <row r="172" spans="1:22" s="18" customFormat="1" ht="60.75" hidden="1" customHeight="1">
      <c r="A172" s="487" t="s">
        <v>1461</v>
      </c>
      <c r="B172" s="94" t="s">
        <v>104</v>
      </c>
      <c r="C172" s="24" t="s">
        <v>692</v>
      </c>
      <c r="D172" s="24" t="s">
        <v>1656</v>
      </c>
      <c r="E172" s="62" t="s">
        <v>45</v>
      </c>
      <c r="F172" s="5">
        <v>21575</v>
      </c>
      <c r="G172" s="5"/>
      <c r="H172" s="5" t="e">
        <f>VLOOKUP($A172,#REF!,5,0)</f>
        <v>#REF!</v>
      </c>
      <c r="I172" s="5" t="e">
        <f>VLOOKUP($A172,#REF!,6,0)</f>
        <v>#REF!</v>
      </c>
      <c r="J172" s="5" t="e">
        <f t="shared" si="179"/>
        <v>#REF!</v>
      </c>
      <c r="K172" s="5" t="e">
        <f t="shared" si="180"/>
        <v>#REF!</v>
      </c>
      <c r="L172" s="5" t="e">
        <f t="shared" si="187"/>
        <v>#REF!</v>
      </c>
      <c r="M172" s="5" t="e">
        <f t="shared" si="188"/>
        <v>#REF!</v>
      </c>
      <c r="N172" s="5" t="e">
        <f t="shared" si="183"/>
        <v>#REF!</v>
      </c>
      <c r="O172" s="5" t="e">
        <f t="shared" si="184"/>
        <v>#REF!</v>
      </c>
      <c r="P172" s="5" t="e">
        <f t="shared" si="185"/>
        <v>#REF!</v>
      </c>
      <c r="Q172" s="5" t="e">
        <f t="shared" si="186"/>
        <v>#REF!</v>
      </c>
      <c r="R172" s="5" t="e">
        <f t="shared" si="161"/>
        <v>#REF!</v>
      </c>
      <c r="S172" s="5" t="e">
        <f t="shared" si="162"/>
        <v>#REF!</v>
      </c>
      <c r="T172" s="365"/>
      <c r="U172" s="454"/>
      <c r="V172" s="475" t="s">
        <v>1770</v>
      </c>
    </row>
    <row r="173" spans="1:22" s="18" customFormat="1" ht="62.45" hidden="1" customHeight="1">
      <c r="A173" s="487" t="s">
        <v>1465</v>
      </c>
      <c r="B173" s="94" t="s">
        <v>105</v>
      </c>
      <c r="C173" s="3" t="s">
        <v>59</v>
      </c>
      <c r="D173" s="3" t="s">
        <v>1657</v>
      </c>
      <c r="E173" s="2" t="s">
        <v>45</v>
      </c>
      <c r="F173" s="5">
        <v>44428.800000000003</v>
      </c>
      <c r="G173" s="5" t="s">
        <v>85</v>
      </c>
      <c r="H173" s="5" t="e">
        <f>VLOOKUP($A173,#REF!,5,0)</f>
        <v>#REF!</v>
      </c>
      <c r="I173" s="5" t="e">
        <f>VLOOKUP($A173,#REF!,6,0)</f>
        <v>#REF!</v>
      </c>
      <c r="J173" s="5" t="e">
        <f t="shared" si="179"/>
        <v>#REF!</v>
      </c>
      <c r="K173" s="5" t="e">
        <f t="shared" si="180"/>
        <v>#REF!</v>
      </c>
      <c r="L173" s="5" t="e">
        <f t="shared" si="187"/>
        <v>#REF!</v>
      </c>
      <c r="M173" s="5" t="e">
        <f t="shared" si="188"/>
        <v>#REF!</v>
      </c>
      <c r="N173" s="5" t="e">
        <f t="shared" si="183"/>
        <v>#REF!</v>
      </c>
      <c r="O173" s="5" t="e">
        <f t="shared" si="184"/>
        <v>#REF!</v>
      </c>
      <c r="P173" s="5" t="e">
        <f t="shared" si="185"/>
        <v>#REF!</v>
      </c>
      <c r="Q173" s="5" t="e">
        <f t="shared" si="186"/>
        <v>#REF!</v>
      </c>
      <c r="R173" s="5" t="e">
        <f t="shared" si="161"/>
        <v>#REF!</v>
      </c>
      <c r="S173" s="5" t="e">
        <f t="shared" si="162"/>
        <v>#REF!</v>
      </c>
      <c r="T173" s="128" t="s">
        <v>85</v>
      </c>
      <c r="U173" s="454"/>
      <c r="V173" s="475" t="s">
        <v>1770</v>
      </c>
    </row>
    <row r="174" spans="1:22" s="18" customFormat="1" ht="71.25" hidden="1" customHeight="1">
      <c r="A174" s="487" t="s">
        <v>1997</v>
      </c>
      <c r="B174" s="94" t="s">
        <v>106</v>
      </c>
      <c r="C174" s="21" t="s">
        <v>165</v>
      </c>
      <c r="D174" s="21" t="s">
        <v>1661</v>
      </c>
      <c r="E174" s="22" t="s">
        <v>1330</v>
      </c>
      <c r="F174" s="5">
        <v>1187.91148</v>
      </c>
      <c r="G174" s="5" t="s">
        <v>85</v>
      </c>
      <c r="H174" s="5" t="e">
        <f>VLOOKUP($A174,#REF!,5,0)</f>
        <v>#REF!</v>
      </c>
      <c r="I174" s="5" t="e">
        <f>VLOOKUP($A174,#REF!,6,0)</f>
        <v>#REF!</v>
      </c>
      <c r="J174" s="5" t="e">
        <f t="shared" si="179"/>
        <v>#REF!</v>
      </c>
      <c r="K174" s="5" t="e">
        <f t="shared" si="180"/>
        <v>#REF!</v>
      </c>
      <c r="L174" s="5" t="e">
        <f t="shared" si="187"/>
        <v>#REF!</v>
      </c>
      <c r="M174" s="5" t="e">
        <f t="shared" si="188"/>
        <v>#REF!</v>
      </c>
      <c r="N174" s="5" t="e">
        <f t="shared" si="183"/>
        <v>#REF!</v>
      </c>
      <c r="O174" s="5" t="e">
        <f t="shared" si="184"/>
        <v>#REF!</v>
      </c>
      <c r="P174" s="5" t="e">
        <f t="shared" si="185"/>
        <v>#REF!</v>
      </c>
      <c r="Q174" s="5" t="e">
        <f t="shared" si="186"/>
        <v>#REF!</v>
      </c>
      <c r="R174" s="5" t="e">
        <f t="shared" si="161"/>
        <v>#REF!</v>
      </c>
      <c r="S174" s="5" t="e">
        <f t="shared" si="162"/>
        <v>#REF!</v>
      </c>
      <c r="T174" s="131" t="s">
        <v>945</v>
      </c>
      <c r="U174" s="454"/>
      <c r="V174" s="475" t="s">
        <v>1770</v>
      </c>
    </row>
    <row r="175" spans="1:22" s="18" customFormat="1" ht="71.25" hidden="1" customHeight="1">
      <c r="A175" s="487" t="s">
        <v>1998</v>
      </c>
      <c r="B175" s="94" t="s">
        <v>194</v>
      </c>
      <c r="C175" s="21" t="s">
        <v>895</v>
      </c>
      <c r="D175" s="21" t="s">
        <v>1661</v>
      </c>
      <c r="E175" s="22" t="s">
        <v>1330</v>
      </c>
      <c r="F175" s="5">
        <v>882.79099999999994</v>
      </c>
      <c r="G175" s="5" t="s">
        <v>85</v>
      </c>
      <c r="H175" s="5" t="e">
        <f>VLOOKUP($A175,#REF!,5,0)</f>
        <v>#REF!</v>
      </c>
      <c r="I175" s="5" t="e">
        <f>VLOOKUP($A175,#REF!,6,0)</f>
        <v>#REF!</v>
      </c>
      <c r="J175" s="5" t="e">
        <f t="shared" si="179"/>
        <v>#REF!</v>
      </c>
      <c r="K175" s="5" t="e">
        <f t="shared" si="180"/>
        <v>#REF!</v>
      </c>
      <c r="L175" s="5" t="e">
        <f t="shared" si="187"/>
        <v>#REF!</v>
      </c>
      <c r="M175" s="5" t="e">
        <f t="shared" si="188"/>
        <v>#REF!</v>
      </c>
      <c r="N175" s="5" t="e">
        <f t="shared" si="183"/>
        <v>#REF!</v>
      </c>
      <c r="O175" s="5" t="e">
        <f t="shared" si="184"/>
        <v>#REF!</v>
      </c>
      <c r="P175" s="5" t="e">
        <f t="shared" si="185"/>
        <v>#REF!</v>
      </c>
      <c r="Q175" s="5" t="e">
        <f t="shared" si="186"/>
        <v>#REF!</v>
      </c>
      <c r="R175" s="5" t="e">
        <f t="shared" si="161"/>
        <v>#REF!</v>
      </c>
      <c r="S175" s="5" t="e">
        <f t="shared" si="162"/>
        <v>#REF!</v>
      </c>
      <c r="T175" s="131" t="s">
        <v>945</v>
      </c>
      <c r="U175" s="454"/>
      <c r="V175" s="475" t="s">
        <v>1770</v>
      </c>
    </row>
    <row r="176" spans="1:22" s="18" customFormat="1" ht="88.5" hidden="1" customHeight="1">
      <c r="A176" s="487" t="s">
        <v>1999</v>
      </c>
      <c r="B176" s="94" t="s">
        <v>195</v>
      </c>
      <c r="C176" s="21" t="s">
        <v>896</v>
      </c>
      <c r="D176" s="21" t="s">
        <v>1658</v>
      </c>
      <c r="E176" s="22" t="s">
        <v>111</v>
      </c>
      <c r="F176" s="5">
        <v>429</v>
      </c>
      <c r="G176" s="5" t="s">
        <v>85</v>
      </c>
      <c r="H176" s="5" t="e">
        <f>VLOOKUP($A176,#REF!,5,0)</f>
        <v>#REF!</v>
      </c>
      <c r="I176" s="5" t="e">
        <f>VLOOKUP($A176,#REF!,6,0)</f>
        <v>#REF!</v>
      </c>
      <c r="J176" s="5" t="e">
        <f t="shared" si="179"/>
        <v>#REF!</v>
      </c>
      <c r="K176" s="5" t="e">
        <f t="shared" si="180"/>
        <v>#REF!</v>
      </c>
      <c r="L176" s="5" t="e">
        <f t="shared" si="187"/>
        <v>#REF!</v>
      </c>
      <c r="M176" s="5" t="e">
        <f t="shared" si="188"/>
        <v>#REF!</v>
      </c>
      <c r="N176" s="5" t="e">
        <f t="shared" si="183"/>
        <v>#REF!</v>
      </c>
      <c r="O176" s="5" t="e">
        <f t="shared" si="184"/>
        <v>#REF!</v>
      </c>
      <c r="P176" s="5" t="e">
        <f t="shared" si="185"/>
        <v>#REF!</v>
      </c>
      <c r="Q176" s="5" t="e">
        <f t="shared" si="186"/>
        <v>#REF!</v>
      </c>
      <c r="R176" s="5" t="e">
        <f t="shared" si="161"/>
        <v>#REF!</v>
      </c>
      <c r="S176" s="5" t="e">
        <f t="shared" si="162"/>
        <v>#REF!</v>
      </c>
      <c r="T176" s="378" t="s">
        <v>1378</v>
      </c>
      <c r="U176" s="454"/>
      <c r="V176" s="475" t="s">
        <v>1770</v>
      </c>
    </row>
    <row r="177" spans="1:24" s="18" customFormat="1" ht="82.5" hidden="1" customHeight="1">
      <c r="A177" s="487" t="s">
        <v>2000</v>
      </c>
      <c r="B177" s="94" t="s">
        <v>197</v>
      </c>
      <c r="C177" s="21" t="s">
        <v>943</v>
      </c>
      <c r="D177" s="21" t="s">
        <v>1659</v>
      </c>
      <c r="E177" s="22" t="s">
        <v>111</v>
      </c>
      <c r="F177" s="5">
        <v>416</v>
      </c>
      <c r="G177" s="5" t="s">
        <v>85</v>
      </c>
      <c r="H177" s="5" t="e">
        <f>VLOOKUP($A177,#REF!,5,0)</f>
        <v>#REF!</v>
      </c>
      <c r="I177" s="5" t="e">
        <f>VLOOKUP($A177,#REF!,6,0)</f>
        <v>#REF!</v>
      </c>
      <c r="J177" s="5" t="e">
        <f t="shared" si="179"/>
        <v>#REF!</v>
      </c>
      <c r="K177" s="5" t="e">
        <f t="shared" si="180"/>
        <v>#REF!</v>
      </c>
      <c r="L177" s="5" t="e">
        <f t="shared" si="187"/>
        <v>#REF!</v>
      </c>
      <c r="M177" s="5" t="e">
        <f t="shared" si="188"/>
        <v>#REF!</v>
      </c>
      <c r="N177" s="5" t="e">
        <f t="shared" si="183"/>
        <v>#REF!</v>
      </c>
      <c r="O177" s="5" t="e">
        <f t="shared" si="184"/>
        <v>#REF!</v>
      </c>
      <c r="P177" s="5" t="e">
        <f t="shared" si="185"/>
        <v>#REF!</v>
      </c>
      <c r="Q177" s="5" t="e">
        <f t="shared" si="186"/>
        <v>#REF!</v>
      </c>
      <c r="R177" s="5" t="e">
        <f t="shared" si="161"/>
        <v>#REF!</v>
      </c>
      <c r="S177" s="5" t="e">
        <f t="shared" si="162"/>
        <v>#REF!</v>
      </c>
      <c r="T177" s="131" t="s">
        <v>1379</v>
      </c>
      <c r="U177" s="454"/>
      <c r="V177" s="475" t="s">
        <v>1770</v>
      </c>
    </row>
    <row r="178" spans="1:24" s="18" customFormat="1" ht="62.45" hidden="1" customHeight="1">
      <c r="A178" s="487" t="s">
        <v>2001</v>
      </c>
      <c r="B178" s="94" t="s">
        <v>204</v>
      </c>
      <c r="C178" s="21" t="s">
        <v>807</v>
      </c>
      <c r="D178" s="21" t="s">
        <v>1660</v>
      </c>
      <c r="E178" s="22" t="s">
        <v>45</v>
      </c>
      <c r="F178" s="5">
        <v>15947.199999999999</v>
      </c>
      <c r="G178" s="5" t="s">
        <v>85</v>
      </c>
      <c r="H178" s="5" t="e">
        <f>VLOOKUP($A178,#REF!,5,0)</f>
        <v>#REF!</v>
      </c>
      <c r="I178" s="5" t="e">
        <f>VLOOKUP($A178,#REF!,6,0)</f>
        <v>#REF!</v>
      </c>
      <c r="J178" s="5" t="e">
        <f t="shared" si="179"/>
        <v>#REF!</v>
      </c>
      <c r="K178" s="5" t="e">
        <f t="shared" si="180"/>
        <v>#REF!</v>
      </c>
      <c r="L178" s="5" t="e">
        <f t="shared" si="187"/>
        <v>#REF!</v>
      </c>
      <c r="M178" s="5" t="e">
        <f t="shared" si="188"/>
        <v>#REF!</v>
      </c>
      <c r="N178" s="5" t="e">
        <f t="shared" si="183"/>
        <v>#REF!</v>
      </c>
      <c r="O178" s="5" t="e">
        <f t="shared" si="184"/>
        <v>#REF!</v>
      </c>
      <c r="P178" s="5" t="e">
        <f t="shared" si="185"/>
        <v>#REF!</v>
      </c>
      <c r="Q178" s="5" t="e">
        <f t="shared" si="186"/>
        <v>#REF!</v>
      </c>
      <c r="R178" s="5" t="e">
        <f t="shared" si="161"/>
        <v>#REF!</v>
      </c>
      <c r="S178" s="5" t="e">
        <f t="shared" si="162"/>
        <v>#REF!</v>
      </c>
      <c r="T178" s="131" t="s">
        <v>1027</v>
      </c>
      <c r="U178" s="454"/>
      <c r="V178" s="475" t="s">
        <v>1770</v>
      </c>
    </row>
    <row r="179" spans="1:24" s="18" customFormat="1" ht="121.5" hidden="1" customHeight="1">
      <c r="A179" s="487" t="s">
        <v>2002</v>
      </c>
      <c r="B179" s="94" t="s">
        <v>207</v>
      </c>
      <c r="C179" s="21" t="s">
        <v>900</v>
      </c>
      <c r="D179" s="21" t="s">
        <v>898</v>
      </c>
      <c r="E179" s="22" t="s">
        <v>45</v>
      </c>
      <c r="F179" s="5">
        <v>3384.308833333333</v>
      </c>
      <c r="G179" s="5" t="s">
        <v>85</v>
      </c>
      <c r="H179" s="5" t="e">
        <f>VLOOKUP($A179,#REF!,5,0)</f>
        <v>#REF!</v>
      </c>
      <c r="I179" s="5" t="e">
        <f>VLOOKUP($A179,#REF!,6,0)</f>
        <v>#REF!</v>
      </c>
      <c r="J179" s="5" t="e">
        <f t="shared" si="179"/>
        <v>#REF!</v>
      </c>
      <c r="K179" s="5" t="e">
        <f t="shared" si="180"/>
        <v>#REF!</v>
      </c>
      <c r="L179" s="5" t="e">
        <f t="shared" si="187"/>
        <v>#REF!</v>
      </c>
      <c r="M179" s="5" t="e">
        <f t="shared" si="188"/>
        <v>#REF!</v>
      </c>
      <c r="N179" s="5" t="e">
        <f t="shared" si="183"/>
        <v>#REF!</v>
      </c>
      <c r="O179" s="5" t="e">
        <f t="shared" si="184"/>
        <v>#REF!</v>
      </c>
      <c r="P179" s="5" t="e">
        <f t="shared" si="185"/>
        <v>#REF!</v>
      </c>
      <c r="Q179" s="5" t="e">
        <f t="shared" si="186"/>
        <v>#REF!</v>
      </c>
      <c r="R179" s="5" t="e">
        <f t="shared" si="161"/>
        <v>#REF!</v>
      </c>
      <c r="S179" s="5" t="e">
        <f t="shared" si="162"/>
        <v>#REF!</v>
      </c>
      <c r="T179" s="131" t="s">
        <v>899</v>
      </c>
      <c r="U179" s="454"/>
      <c r="V179" s="475" t="s">
        <v>1770</v>
      </c>
    </row>
    <row r="180" spans="1:24" s="18" customFormat="1" ht="111" hidden="1" customHeight="1">
      <c r="A180" s="487" t="s">
        <v>2003</v>
      </c>
      <c r="B180" s="66" t="s">
        <v>208</v>
      </c>
      <c r="C180" s="8" t="s">
        <v>1388</v>
      </c>
      <c r="D180" s="26" t="s">
        <v>1662</v>
      </c>
      <c r="E180" s="9" t="s">
        <v>61</v>
      </c>
      <c r="F180" s="16"/>
      <c r="G180" s="16"/>
      <c r="H180" s="16"/>
      <c r="I180" s="16"/>
      <c r="J180" s="16"/>
      <c r="K180" s="16"/>
      <c r="L180" s="16"/>
      <c r="M180" s="16"/>
      <c r="N180" s="16"/>
      <c r="O180" s="16"/>
      <c r="P180" s="16"/>
      <c r="Q180" s="16"/>
      <c r="R180" s="16"/>
      <c r="S180" s="16"/>
      <c r="T180" s="127"/>
      <c r="U180" s="454"/>
      <c r="V180" s="475" t="s">
        <v>1770</v>
      </c>
    </row>
    <row r="181" spans="1:24" s="18" customFormat="1" ht="19.5" hidden="1" customHeight="1">
      <c r="A181" s="487" t="s">
        <v>2004</v>
      </c>
      <c r="B181" s="67" t="s">
        <v>992</v>
      </c>
      <c r="C181" s="293" t="s">
        <v>1147</v>
      </c>
      <c r="D181" s="142"/>
      <c r="E181" s="2" t="s">
        <v>61</v>
      </c>
      <c r="F181" s="117">
        <v>15732.5</v>
      </c>
      <c r="G181" s="117" t="s">
        <v>85</v>
      </c>
      <c r="H181" s="117" t="e">
        <f>VLOOKUP($A181,#REF!,5,0)</f>
        <v>#REF!</v>
      </c>
      <c r="I181" s="117" t="e">
        <f>VLOOKUP($A181,#REF!,6,0)</f>
        <v>#REF!</v>
      </c>
      <c r="J181" s="117" t="e">
        <f t="shared" ref="J181:J189" si="189">($H181/1.1)*1.3</f>
        <v>#REF!</v>
      </c>
      <c r="K181" s="117" t="e">
        <f t="shared" ref="K181:K189" si="190">($I181/1.1)*1.3</f>
        <v>#REF!</v>
      </c>
      <c r="L181" s="117" t="e">
        <f t="shared" ref="L181:L189" si="191">$H181/1.1</f>
        <v>#REF!</v>
      </c>
      <c r="M181" s="117" t="e">
        <f t="shared" ref="M181:M189" si="192">$I181/1.1</f>
        <v>#REF!</v>
      </c>
      <c r="N181" s="117" t="e">
        <f t="shared" ref="N181:N189" si="193">H181</f>
        <v>#REF!</v>
      </c>
      <c r="O181" s="117" t="e">
        <f t="shared" ref="O181:O189" si="194">I181</f>
        <v>#REF!</v>
      </c>
      <c r="P181" s="117" t="e">
        <f t="shared" ref="P181:P189" si="195">($H181/1.1)*1.3</f>
        <v>#REF!</v>
      </c>
      <c r="Q181" s="117" t="e">
        <f t="shared" ref="Q181:Q189" si="196">($I181/1.1)*1.3</f>
        <v>#REF!</v>
      </c>
      <c r="R181" s="117" t="e">
        <f t="shared" si="161"/>
        <v>#REF!</v>
      </c>
      <c r="S181" s="117" t="e">
        <f t="shared" si="162"/>
        <v>#REF!</v>
      </c>
      <c r="T181" s="128" t="s">
        <v>85</v>
      </c>
      <c r="U181" s="454"/>
      <c r="V181" s="475" t="s">
        <v>1770</v>
      </c>
    </row>
    <row r="182" spans="1:24" s="18" customFormat="1" ht="19.5" hidden="1" customHeight="1">
      <c r="A182" s="487" t="s">
        <v>2005</v>
      </c>
      <c r="B182" s="67" t="s">
        <v>993</v>
      </c>
      <c r="C182" s="7" t="s">
        <v>1387</v>
      </c>
      <c r="D182" s="3"/>
      <c r="E182" s="2" t="s">
        <v>61</v>
      </c>
      <c r="F182" s="117">
        <v>18987.5</v>
      </c>
      <c r="G182" s="117" t="s">
        <v>85</v>
      </c>
      <c r="H182" s="117" t="e">
        <f>VLOOKUP($A182,#REF!,5,0)</f>
        <v>#REF!</v>
      </c>
      <c r="I182" s="117" t="e">
        <f>VLOOKUP($A182,#REF!,6,0)</f>
        <v>#REF!</v>
      </c>
      <c r="J182" s="117" t="e">
        <f t="shared" si="189"/>
        <v>#REF!</v>
      </c>
      <c r="K182" s="117" t="e">
        <f t="shared" si="190"/>
        <v>#REF!</v>
      </c>
      <c r="L182" s="117" t="e">
        <f t="shared" si="191"/>
        <v>#REF!</v>
      </c>
      <c r="M182" s="117" t="e">
        <f t="shared" si="192"/>
        <v>#REF!</v>
      </c>
      <c r="N182" s="117" t="e">
        <f t="shared" si="193"/>
        <v>#REF!</v>
      </c>
      <c r="O182" s="117" t="e">
        <f t="shared" si="194"/>
        <v>#REF!</v>
      </c>
      <c r="P182" s="117" t="e">
        <f t="shared" si="195"/>
        <v>#REF!</v>
      </c>
      <c r="Q182" s="117" t="e">
        <f t="shared" si="196"/>
        <v>#REF!</v>
      </c>
      <c r="R182" s="117" t="e">
        <f t="shared" si="161"/>
        <v>#REF!</v>
      </c>
      <c r="S182" s="117" t="e">
        <f t="shared" si="162"/>
        <v>#REF!</v>
      </c>
      <c r="T182" s="128" t="s">
        <v>85</v>
      </c>
      <c r="U182" s="454"/>
      <c r="V182" s="475" t="s">
        <v>1770</v>
      </c>
    </row>
    <row r="183" spans="1:24" s="18" customFormat="1" ht="19.5" hidden="1" customHeight="1">
      <c r="A183" s="487" t="s">
        <v>2006</v>
      </c>
      <c r="B183" s="67" t="s">
        <v>994</v>
      </c>
      <c r="C183" s="7" t="s">
        <v>1308</v>
      </c>
      <c r="D183" s="3"/>
      <c r="E183" s="2" t="s">
        <v>61</v>
      </c>
      <c r="F183" s="117">
        <v>24412.5</v>
      </c>
      <c r="G183" s="117" t="s">
        <v>85</v>
      </c>
      <c r="H183" s="117" t="e">
        <f>VLOOKUP($A183,#REF!,5,0)</f>
        <v>#REF!</v>
      </c>
      <c r="I183" s="117" t="e">
        <f>VLOOKUP($A183,#REF!,6,0)</f>
        <v>#REF!</v>
      </c>
      <c r="J183" s="117" t="e">
        <f t="shared" si="189"/>
        <v>#REF!</v>
      </c>
      <c r="K183" s="117" t="e">
        <f t="shared" si="190"/>
        <v>#REF!</v>
      </c>
      <c r="L183" s="117" t="e">
        <f t="shared" si="191"/>
        <v>#REF!</v>
      </c>
      <c r="M183" s="117" t="e">
        <f t="shared" si="192"/>
        <v>#REF!</v>
      </c>
      <c r="N183" s="117" t="e">
        <f t="shared" si="193"/>
        <v>#REF!</v>
      </c>
      <c r="O183" s="117" t="e">
        <f t="shared" si="194"/>
        <v>#REF!</v>
      </c>
      <c r="P183" s="117" t="e">
        <f t="shared" si="195"/>
        <v>#REF!</v>
      </c>
      <c r="Q183" s="117" t="e">
        <f t="shared" si="196"/>
        <v>#REF!</v>
      </c>
      <c r="R183" s="117" t="e">
        <f t="shared" si="161"/>
        <v>#REF!</v>
      </c>
      <c r="S183" s="117" t="e">
        <f t="shared" si="162"/>
        <v>#REF!</v>
      </c>
      <c r="T183" s="128" t="s">
        <v>85</v>
      </c>
      <c r="U183" s="454"/>
      <c r="V183" s="475" t="s">
        <v>1770</v>
      </c>
    </row>
    <row r="184" spans="1:24" s="18" customFormat="1" ht="23.25" hidden="1" customHeight="1">
      <c r="A184" s="487" t="s">
        <v>2007</v>
      </c>
      <c r="B184" s="67" t="s">
        <v>1310</v>
      </c>
      <c r="C184" s="7" t="s">
        <v>1309</v>
      </c>
      <c r="D184" s="3"/>
      <c r="E184" s="2" t="s">
        <v>61</v>
      </c>
      <c r="F184" s="117">
        <v>35003.75</v>
      </c>
      <c r="G184" s="117" t="s">
        <v>85</v>
      </c>
      <c r="H184" s="117" t="e">
        <f>VLOOKUP($A184,#REF!,5,0)</f>
        <v>#REF!</v>
      </c>
      <c r="I184" s="117" t="e">
        <f>VLOOKUP($A184,#REF!,6,0)</f>
        <v>#REF!</v>
      </c>
      <c r="J184" s="117" t="e">
        <f t="shared" si="189"/>
        <v>#REF!</v>
      </c>
      <c r="K184" s="117" t="e">
        <f t="shared" si="190"/>
        <v>#REF!</v>
      </c>
      <c r="L184" s="117" t="e">
        <f t="shared" si="191"/>
        <v>#REF!</v>
      </c>
      <c r="M184" s="117" t="e">
        <f t="shared" si="192"/>
        <v>#REF!</v>
      </c>
      <c r="N184" s="117" t="e">
        <f t="shared" si="193"/>
        <v>#REF!</v>
      </c>
      <c r="O184" s="117" t="e">
        <f t="shared" si="194"/>
        <v>#REF!</v>
      </c>
      <c r="P184" s="117" t="e">
        <f t="shared" si="195"/>
        <v>#REF!</v>
      </c>
      <c r="Q184" s="117" t="e">
        <f t="shared" si="196"/>
        <v>#REF!</v>
      </c>
      <c r="R184" s="117" t="e">
        <f t="shared" si="161"/>
        <v>#REF!</v>
      </c>
      <c r="S184" s="117" t="e">
        <f t="shared" si="162"/>
        <v>#REF!</v>
      </c>
      <c r="T184" s="128"/>
      <c r="U184" s="454"/>
      <c r="V184" s="475" t="s">
        <v>1770</v>
      </c>
    </row>
    <row r="185" spans="1:24" s="18" customFormat="1" ht="87.75" hidden="1" customHeight="1">
      <c r="A185" s="41" t="s">
        <v>2008</v>
      </c>
      <c r="B185" s="67" t="s">
        <v>213</v>
      </c>
      <c r="C185" s="3" t="s">
        <v>897</v>
      </c>
      <c r="D185" s="3" t="s">
        <v>1663</v>
      </c>
      <c r="E185" s="2" t="s">
        <v>61</v>
      </c>
      <c r="F185" s="117">
        <v>15732.5</v>
      </c>
      <c r="G185" s="117" t="s">
        <v>85</v>
      </c>
      <c r="H185" s="117" t="e">
        <f>VLOOKUP($A185,#REF!,5,0)</f>
        <v>#REF!</v>
      </c>
      <c r="I185" s="117" t="e">
        <f>VLOOKUP($A185,#REF!,6,0)</f>
        <v>#REF!</v>
      </c>
      <c r="J185" s="117" t="e">
        <f t="shared" si="189"/>
        <v>#REF!</v>
      </c>
      <c r="K185" s="117" t="e">
        <f t="shared" si="190"/>
        <v>#REF!</v>
      </c>
      <c r="L185" s="117" t="e">
        <f t="shared" si="191"/>
        <v>#REF!</v>
      </c>
      <c r="M185" s="117" t="e">
        <f t="shared" si="192"/>
        <v>#REF!</v>
      </c>
      <c r="N185" s="117" t="e">
        <f t="shared" si="193"/>
        <v>#REF!</v>
      </c>
      <c r="O185" s="117" t="e">
        <f t="shared" si="194"/>
        <v>#REF!</v>
      </c>
      <c r="P185" s="117" t="e">
        <f t="shared" si="195"/>
        <v>#REF!</v>
      </c>
      <c r="Q185" s="117" t="e">
        <f t="shared" si="196"/>
        <v>#REF!</v>
      </c>
      <c r="R185" s="117" t="e">
        <f t="shared" si="161"/>
        <v>#REF!</v>
      </c>
      <c r="S185" s="117" t="e">
        <f t="shared" si="162"/>
        <v>#REF!</v>
      </c>
      <c r="T185" s="128"/>
      <c r="U185" s="455"/>
      <c r="V185" s="475" t="s">
        <v>1770</v>
      </c>
      <c r="X185" s="41"/>
    </row>
    <row r="186" spans="1:24" s="18" customFormat="1" ht="99.75" hidden="1" customHeight="1">
      <c r="A186" s="41" t="s">
        <v>2009</v>
      </c>
      <c r="B186" s="67" t="s">
        <v>809</v>
      </c>
      <c r="C186" s="3" t="s">
        <v>1362</v>
      </c>
      <c r="D186" s="3" t="s">
        <v>1664</v>
      </c>
      <c r="E186" s="2" t="s">
        <v>45</v>
      </c>
      <c r="F186" s="117">
        <v>24743.5</v>
      </c>
      <c r="G186" s="117" t="s">
        <v>85</v>
      </c>
      <c r="H186" s="117" t="e">
        <f>VLOOKUP($A186,#REF!,5,0)</f>
        <v>#REF!</v>
      </c>
      <c r="I186" s="117" t="e">
        <f>VLOOKUP($A186,#REF!,6,0)</f>
        <v>#REF!</v>
      </c>
      <c r="J186" s="117" t="e">
        <f t="shared" si="189"/>
        <v>#REF!</v>
      </c>
      <c r="K186" s="117" t="e">
        <f t="shared" si="190"/>
        <v>#REF!</v>
      </c>
      <c r="L186" s="117" t="e">
        <f t="shared" si="191"/>
        <v>#REF!</v>
      </c>
      <c r="M186" s="117" t="e">
        <f t="shared" si="192"/>
        <v>#REF!</v>
      </c>
      <c r="N186" s="117" t="e">
        <f t="shared" si="193"/>
        <v>#REF!</v>
      </c>
      <c r="O186" s="117" t="e">
        <f t="shared" si="194"/>
        <v>#REF!</v>
      </c>
      <c r="P186" s="117" t="e">
        <f t="shared" si="195"/>
        <v>#REF!</v>
      </c>
      <c r="Q186" s="117" t="e">
        <f t="shared" si="196"/>
        <v>#REF!</v>
      </c>
      <c r="R186" s="117" t="e">
        <f t="shared" si="161"/>
        <v>#REF!</v>
      </c>
      <c r="S186" s="117" t="e">
        <f t="shared" si="162"/>
        <v>#REF!</v>
      </c>
      <c r="T186" s="129" t="s">
        <v>1367</v>
      </c>
      <c r="U186" s="454"/>
      <c r="V186" s="475" t="s">
        <v>1770</v>
      </c>
    </row>
    <row r="187" spans="1:24" s="18" customFormat="1" ht="99.75" hidden="1" customHeight="1">
      <c r="A187" s="41" t="s">
        <v>2010</v>
      </c>
      <c r="B187" s="67" t="s">
        <v>810</v>
      </c>
      <c r="C187" s="3" t="s">
        <v>1349</v>
      </c>
      <c r="D187" s="3" t="s">
        <v>1665</v>
      </c>
      <c r="E187" s="2" t="s">
        <v>1347</v>
      </c>
      <c r="F187" s="117">
        <v>19303</v>
      </c>
      <c r="G187" s="117" t="s">
        <v>85</v>
      </c>
      <c r="H187" s="117" t="e">
        <f>VLOOKUP($A187,#REF!,5,0)</f>
        <v>#REF!</v>
      </c>
      <c r="I187" s="117" t="e">
        <f>VLOOKUP($A187,#REF!,6,0)</f>
        <v>#REF!</v>
      </c>
      <c r="J187" s="117" t="e">
        <f t="shared" si="189"/>
        <v>#REF!</v>
      </c>
      <c r="K187" s="117" t="e">
        <f t="shared" si="190"/>
        <v>#REF!</v>
      </c>
      <c r="L187" s="117" t="e">
        <f t="shared" si="191"/>
        <v>#REF!</v>
      </c>
      <c r="M187" s="117" t="e">
        <f t="shared" si="192"/>
        <v>#REF!</v>
      </c>
      <c r="N187" s="117" t="e">
        <f t="shared" si="193"/>
        <v>#REF!</v>
      </c>
      <c r="O187" s="117" t="e">
        <f t="shared" si="194"/>
        <v>#REF!</v>
      </c>
      <c r="P187" s="117" t="e">
        <f t="shared" si="195"/>
        <v>#REF!</v>
      </c>
      <c r="Q187" s="117" t="e">
        <f t="shared" si="196"/>
        <v>#REF!</v>
      </c>
      <c r="R187" s="117" t="e">
        <f t="shared" si="161"/>
        <v>#REF!</v>
      </c>
      <c r="S187" s="117" t="e">
        <f t="shared" si="162"/>
        <v>#REF!</v>
      </c>
      <c r="T187" s="129" t="s">
        <v>1374</v>
      </c>
      <c r="U187" s="454"/>
      <c r="V187" s="475" t="s">
        <v>1770</v>
      </c>
    </row>
    <row r="188" spans="1:24" s="18" customFormat="1" ht="60.75" hidden="1" customHeight="1">
      <c r="A188" s="41" t="s">
        <v>2011</v>
      </c>
      <c r="B188" s="67" t="s">
        <v>811</v>
      </c>
      <c r="C188" s="3" t="s">
        <v>1346</v>
      </c>
      <c r="D188" s="3" t="s">
        <v>1666</v>
      </c>
      <c r="E188" s="2" t="s">
        <v>45</v>
      </c>
      <c r="F188" s="117">
        <v>4450</v>
      </c>
      <c r="G188" s="117" t="s">
        <v>85</v>
      </c>
      <c r="H188" s="117" t="e">
        <f>VLOOKUP($A188,#REF!,5,0)</f>
        <v>#REF!</v>
      </c>
      <c r="I188" s="117" t="e">
        <f>VLOOKUP($A188,#REF!,6,0)</f>
        <v>#REF!</v>
      </c>
      <c r="J188" s="117" t="e">
        <f t="shared" si="189"/>
        <v>#REF!</v>
      </c>
      <c r="K188" s="117" t="e">
        <f t="shared" si="190"/>
        <v>#REF!</v>
      </c>
      <c r="L188" s="117" t="e">
        <f t="shared" si="191"/>
        <v>#REF!</v>
      </c>
      <c r="M188" s="117" t="e">
        <f t="shared" si="192"/>
        <v>#REF!</v>
      </c>
      <c r="N188" s="117" t="e">
        <f t="shared" si="193"/>
        <v>#REF!</v>
      </c>
      <c r="O188" s="117" t="e">
        <f t="shared" si="194"/>
        <v>#REF!</v>
      </c>
      <c r="P188" s="117" t="e">
        <f t="shared" si="195"/>
        <v>#REF!</v>
      </c>
      <c r="Q188" s="117" t="e">
        <f t="shared" si="196"/>
        <v>#REF!</v>
      </c>
      <c r="R188" s="117" t="e">
        <f t="shared" si="161"/>
        <v>#REF!</v>
      </c>
      <c r="S188" s="117" t="e">
        <f t="shared" si="162"/>
        <v>#REF!</v>
      </c>
      <c r="T188" s="129" t="s">
        <v>1351</v>
      </c>
      <c r="U188" s="454"/>
      <c r="V188" s="475" t="s">
        <v>1770</v>
      </c>
    </row>
    <row r="189" spans="1:24" s="18" customFormat="1" ht="94.5" hidden="1" customHeight="1">
      <c r="A189" s="41" t="s">
        <v>2012</v>
      </c>
      <c r="B189" s="67" t="s">
        <v>892</v>
      </c>
      <c r="C189" s="3" t="s">
        <v>51</v>
      </c>
      <c r="D189" s="3" t="s">
        <v>1692</v>
      </c>
      <c r="E189" s="2" t="s">
        <v>52</v>
      </c>
      <c r="F189" s="117">
        <v>6659.5199999999995</v>
      </c>
      <c r="G189" s="117" t="s">
        <v>85</v>
      </c>
      <c r="H189" s="117" t="e">
        <f>VLOOKUP($A189,#REF!,5,0)</f>
        <v>#REF!</v>
      </c>
      <c r="I189" s="117" t="e">
        <f>VLOOKUP($A189,#REF!,6,0)</f>
        <v>#REF!</v>
      </c>
      <c r="J189" s="117" t="e">
        <f t="shared" si="189"/>
        <v>#REF!</v>
      </c>
      <c r="K189" s="117" t="e">
        <f t="shared" si="190"/>
        <v>#REF!</v>
      </c>
      <c r="L189" s="117" t="e">
        <f t="shared" si="191"/>
        <v>#REF!</v>
      </c>
      <c r="M189" s="117" t="e">
        <f t="shared" si="192"/>
        <v>#REF!</v>
      </c>
      <c r="N189" s="117" t="e">
        <f t="shared" si="193"/>
        <v>#REF!</v>
      </c>
      <c r="O189" s="117" t="e">
        <f t="shared" si="194"/>
        <v>#REF!</v>
      </c>
      <c r="P189" s="117" t="e">
        <f t="shared" si="195"/>
        <v>#REF!</v>
      </c>
      <c r="Q189" s="117" t="e">
        <f t="shared" si="196"/>
        <v>#REF!</v>
      </c>
      <c r="R189" s="117" t="e">
        <f t="shared" si="161"/>
        <v>#REF!</v>
      </c>
      <c r="S189" s="117" t="e">
        <f t="shared" si="162"/>
        <v>#REF!</v>
      </c>
      <c r="T189" s="128" t="s">
        <v>85</v>
      </c>
      <c r="U189" s="454"/>
      <c r="V189" s="475" t="s">
        <v>1770</v>
      </c>
    </row>
    <row r="190" spans="1:24" s="18" customFormat="1" ht="39.75" hidden="1" customHeight="1">
      <c r="A190" s="41" t="s">
        <v>2013</v>
      </c>
      <c r="B190" s="67" t="s">
        <v>910</v>
      </c>
      <c r="C190" s="3" t="s">
        <v>60</v>
      </c>
      <c r="D190" s="3" t="s">
        <v>169</v>
      </c>
      <c r="E190" s="2"/>
      <c r="F190" s="117">
        <v>0</v>
      </c>
      <c r="G190" s="117"/>
      <c r="H190" s="117"/>
      <c r="I190" s="117"/>
      <c r="J190" s="117"/>
      <c r="K190" s="117"/>
      <c r="L190" s="117"/>
      <c r="M190" s="117"/>
      <c r="N190" s="117"/>
      <c r="O190" s="117"/>
      <c r="P190" s="117"/>
      <c r="Q190" s="117"/>
      <c r="R190" s="117">
        <f t="shared" si="161"/>
        <v>0</v>
      </c>
      <c r="S190" s="117">
        <f t="shared" si="162"/>
        <v>0</v>
      </c>
      <c r="T190" s="129"/>
      <c r="U190" s="454"/>
      <c r="V190" s="475" t="s">
        <v>1770</v>
      </c>
    </row>
    <row r="191" spans="1:24" s="18" customFormat="1" ht="39.75" hidden="1" customHeight="1">
      <c r="A191" s="41" t="s">
        <v>2014</v>
      </c>
      <c r="B191" s="67" t="s">
        <v>1372</v>
      </c>
      <c r="C191" s="3" t="s">
        <v>1371</v>
      </c>
      <c r="D191" s="3"/>
      <c r="E191" s="2" t="s">
        <v>3</v>
      </c>
      <c r="F191" s="117">
        <v>8524.7999999999993</v>
      </c>
      <c r="G191" s="117"/>
      <c r="H191" s="117" t="e">
        <f>VLOOKUP($A191,#REF!,5,0)</f>
        <v>#REF!</v>
      </c>
      <c r="I191" s="117" t="e">
        <f>VLOOKUP($A191,#REF!,6,0)</f>
        <v>#REF!</v>
      </c>
      <c r="J191" s="117" t="e">
        <f t="shared" ref="J191:J197" si="197">($H191/1.1)*1.3</f>
        <v>#REF!</v>
      </c>
      <c r="K191" s="117" t="e">
        <f t="shared" ref="K191:K197" si="198">($I191/1.1)*1.3</f>
        <v>#REF!</v>
      </c>
      <c r="L191" s="117" t="e">
        <f t="shared" ref="L191:L198" si="199">$H191/1.1</f>
        <v>#REF!</v>
      </c>
      <c r="M191" s="117" t="e">
        <f t="shared" ref="M191:M198" si="200">$I191/1.1</f>
        <v>#REF!</v>
      </c>
      <c r="N191" s="117" t="e">
        <f t="shared" ref="N191:N198" si="201">H191</f>
        <v>#REF!</v>
      </c>
      <c r="O191" s="117" t="e">
        <f t="shared" ref="O191:O198" si="202">I191</f>
        <v>#REF!</v>
      </c>
      <c r="P191" s="117" t="e">
        <f t="shared" ref="P191:P198" si="203">($H191/1.1)*1.3</f>
        <v>#REF!</v>
      </c>
      <c r="Q191" s="117" t="e">
        <f t="shared" ref="Q191:Q198" si="204">($I191/1.1)*1.3</f>
        <v>#REF!</v>
      </c>
      <c r="R191" s="117" t="e">
        <f t="shared" si="161"/>
        <v>#REF!</v>
      </c>
      <c r="S191" s="117" t="e">
        <f t="shared" si="162"/>
        <v>#REF!</v>
      </c>
      <c r="T191" s="129" t="s">
        <v>1028</v>
      </c>
      <c r="U191" s="454"/>
      <c r="V191" s="475" t="s">
        <v>1770</v>
      </c>
    </row>
    <row r="192" spans="1:24" s="18" customFormat="1" ht="39.75" hidden="1" customHeight="1">
      <c r="A192" s="41" t="s">
        <v>2015</v>
      </c>
      <c r="B192" s="67" t="s">
        <v>1373</v>
      </c>
      <c r="C192" s="3" t="s">
        <v>134</v>
      </c>
      <c r="D192" s="3"/>
      <c r="E192" s="2" t="s">
        <v>3</v>
      </c>
      <c r="F192" s="117">
        <v>10252.799999999999</v>
      </c>
      <c r="G192" s="117"/>
      <c r="H192" s="117" t="e">
        <f>VLOOKUP($A192,#REF!,5,0)</f>
        <v>#REF!</v>
      </c>
      <c r="I192" s="117" t="e">
        <f>VLOOKUP($A192,#REF!,6,0)</f>
        <v>#REF!</v>
      </c>
      <c r="J192" s="117" t="e">
        <f t="shared" si="197"/>
        <v>#REF!</v>
      </c>
      <c r="K192" s="117" t="e">
        <f t="shared" si="198"/>
        <v>#REF!</v>
      </c>
      <c r="L192" s="117" t="e">
        <f t="shared" si="199"/>
        <v>#REF!</v>
      </c>
      <c r="M192" s="117" t="e">
        <f t="shared" si="200"/>
        <v>#REF!</v>
      </c>
      <c r="N192" s="117" t="e">
        <f t="shared" si="201"/>
        <v>#REF!</v>
      </c>
      <c r="O192" s="117" t="e">
        <f t="shared" si="202"/>
        <v>#REF!</v>
      </c>
      <c r="P192" s="117" t="e">
        <f t="shared" si="203"/>
        <v>#REF!</v>
      </c>
      <c r="Q192" s="117" t="e">
        <f t="shared" si="204"/>
        <v>#REF!</v>
      </c>
      <c r="R192" s="117" t="e">
        <f t="shared" si="161"/>
        <v>#REF!</v>
      </c>
      <c r="S192" s="117" t="e">
        <f t="shared" si="162"/>
        <v>#REF!</v>
      </c>
      <c r="T192" s="129" t="s">
        <v>1028</v>
      </c>
      <c r="U192" s="454"/>
      <c r="V192" s="475" t="s">
        <v>1770</v>
      </c>
    </row>
    <row r="193" spans="1:22" s="18" customFormat="1" ht="121.5" hidden="1" customHeight="1">
      <c r="A193" s="41" t="s">
        <v>2016</v>
      </c>
      <c r="B193" s="67" t="s">
        <v>911</v>
      </c>
      <c r="C193" s="54" t="s">
        <v>422</v>
      </c>
      <c r="D193" s="54" t="s">
        <v>1667</v>
      </c>
      <c r="E193" s="68" t="s">
        <v>5</v>
      </c>
      <c r="F193" s="117">
        <v>27830</v>
      </c>
      <c r="G193" s="117" t="s">
        <v>85</v>
      </c>
      <c r="H193" s="117" t="e">
        <f>VLOOKUP($A193,#REF!,5,0)</f>
        <v>#REF!</v>
      </c>
      <c r="I193" s="117" t="e">
        <f>VLOOKUP($A193,#REF!,6,0)</f>
        <v>#REF!</v>
      </c>
      <c r="J193" s="117" t="e">
        <f t="shared" si="197"/>
        <v>#REF!</v>
      </c>
      <c r="K193" s="117" t="e">
        <f t="shared" si="198"/>
        <v>#REF!</v>
      </c>
      <c r="L193" s="117" t="e">
        <f t="shared" si="199"/>
        <v>#REF!</v>
      </c>
      <c r="M193" s="117" t="e">
        <f t="shared" si="200"/>
        <v>#REF!</v>
      </c>
      <c r="N193" s="117" t="e">
        <f t="shared" si="201"/>
        <v>#REF!</v>
      </c>
      <c r="O193" s="117" t="e">
        <f t="shared" si="202"/>
        <v>#REF!</v>
      </c>
      <c r="P193" s="117" t="e">
        <f t="shared" si="203"/>
        <v>#REF!</v>
      </c>
      <c r="Q193" s="117" t="e">
        <f t="shared" si="204"/>
        <v>#REF!</v>
      </c>
      <c r="R193" s="117" t="e">
        <f t="shared" si="161"/>
        <v>#REF!</v>
      </c>
      <c r="S193" s="117" t="e">
        <f t="shared" si="162"/>
        <v>#REF!</v>
      </c>
      <c r="T193" s="128" t="s">
        <v>85</v>
      </c>
      <c r="U193" s="454"/>
      <c r="V193" s="475" t="s">
        <v>1770</v>
      </c>
    </row>
    <row r="194" spans="1:22" s="18" customFormat="1" ht="95.25" hidden="1" customHeight="1">
      <c r="A194" s="41" t="s">
        <v>2017</v>
      </c>
      <c r="B194" s="67" t="s">
        <v>912</v>
      </c>
      <c r="C194" s="87" t="s">
        <v>963</v>
      </c>
      <c r="D194" s="24" t="s">
        <v>1668</v>
      </c>
      <c r="E194" s="68" t="s">
        <v>5</v>
      </c>
      <c r="F194" s="117">
        <v>230816.88</v>
      </c>
      <c r="G194" s="117" t="s">
        <v>85</v>
      </c>
      <c r="H194" s="117" t="e">
        <f>VLOOKUP($A194,#REF!,5,0)</f>
        <v>#REF!</v>
      </c>
      <c r="I194" s="117" t="e">
        <f>VLOOKUP($A194,#REF!,6,0)</f>
        <v>#REF!</v>
      </c>
      <c r="J194" s="117" t="e">
        <f t="shared" si="197"/>
        <v>#REF!</v>
      </c>
      <c r="K194" s="117" t="e">
        <f t="shared" si="198"/>
        <v>#REF!</v>
      </c>
      <c r="L194" s="117" t="e">
        <f t="shared" si="199"/>
        <v>#REF!</v>
      </c>
      <c r="M194" s="117" t="e">
        <f t="shared" si="200"/>
        <v>#REF!</v>
      </c>
      <c r="N194" s="117" t="e">
        <f t="shared" si="201"/>
        <v>#REF!</v>
      </c>
      <c r="O194" s="117" t="e">
        <f t="shared" si="202"/>
        <v>#REF!</v>
      </c>
      <c r="P194" s="117" t="e">
        <f t="shared" si="203"/>
        <v>#REF!</v>
      </c>
      <c r="Q194" s="117" t="e">
        <f t="shared" si="204"/>
        <v>#REF!</v>
      </c>
      <c r="R194" s="117" t="e">
        <f t="shared" si="161"/>
        <v>#REF!</v>
      </c>
      <c r="S194" s="117" t="e">
        <f t="shared" si="162"/>
        <v>#REF!</v>
      </c>
      <c r="T194" s="129"/>
      <c r="U194" s="456"/>
      <c r="V194" s="475" t="s">
        <v>1770</v>
      </c>
    </row>
    <row r="195" spans="1:22" s="18" customFormat="1" ht="111" hidden="1" customHeight="1">
      <c r="A195" s="41" t="s">
        <v>2018</v>
      </c>
      <c r="B195" s="67" t="s">
        <v>940</v>
      </c>
      <c r="C195" s="87" t="s">
        <v>962</v>
      </c>
      <c r="D195" s="24" t="s">
        <v>1669</v>
      </c>
      <c r="E195" s="68" t="s">
        <v>5</v>
      </c>
      <c r="F195" s="117">
        <v>219276.03599999999</v>
      </c>
      <c r="G195" s="117" t="s">
        <v>85</v>
      </c>
      <c r="H195" s="117" t="e">
        <f>VLOOKUP($A195,#REF!,5,0)</f>
        <v>#REF!</v>
      </c>
      <c r="I195" s="117" t="e">
        <f>VLOOKUP($A195,#REF!,6,0)</f>
        <v>#REF!</v>
      </c>
      <c r="J195" s="117" t="e">
        <f t="shared" si="197"/>
        <v>#REF!</v>
      </c>
      <c r="K195" s="117" t="e">
        <f t="shared" si="198"/>
        <v>#REF!</v>
      </c>
      <c r="L195" s="117" t="e">
        <f t="shared" si="199"/>
        <v>#REF!</v>
      </c>
      <c r="M195" s="117" t="e">
        <f t="shared" si="200"/>
        <v>#REF!</v>
      </c>
      <c r="N195" s="117" t="e">
        <f t="shared" si="201"/>
        <v>#REF!</v>
      </c>
      <c r="O195" s="117" t="e">
        <f t="shared" si="202"/>
        <v>#REF!</v>
      </c>
      <c r="P195" s="117" t="e">
        <f t="shared" si="203"/>
        <v>#REF!</v>
      </c>
      <c r="Q195" s="117" t="e">
        <f t="shared" si="204"/>
        <v>#REF!</v>
      </c>
      <c r="R195" s="117" t="e">
        <f t="shared" si="161"/>
        <v>#REF!</v>
      </c>
      <c r="S195" s="117" t="e">
        <f t="shared" si="162"/>
        <v>#REF!</v>
      </c>
      <c r="T195" s="129"/>
      <c r="U195" s="456"/>
      <c r="V195" s="475" t="s">
        <v>1770</v>
      </c>
    </row>
    <row r="196" spans="1:22" s="18" customFormat="1" ht="85.5" hidden="1" customHeight="1">
      <c r="A196" s="41" t="s">
        <v>2019</v>
      </c>
      <c r="B196" s="67" t="s">
        <v>965</v>
      </c>
      <c r="C196" s="87" t="s">
        <v>964</v>
      </c>
      <c r="D196" s="24" t="s">
        <v>1670</v>
      </c>
      <c r="E196" s="68" t="s">
        <v>5</v>
      </c>
      <c r="F196" s="117">
        <v>27567</v>
      </c>
      <c r="G196" s="117" t="s">
        <v>85</v>
      </c>
      <c r="H196" s="117" t="e">
        <f>VLOOKUP($A196,#REF!,5,0)</f>
        <v>#REF!</v>
      </c>
      <c r="I196" s="117" t="e">
        <f>VLOOKUP($A196,#REF!,6,0)</f>
        <v>#REF!</v>
      </c>
      <c r="J196" s="117" t="e">
        <f t="shared" si="197"/>
        <v>#REF!</v>
      </c>
      <c r="K196" s="117" t="e">
        <f t="shared" si="198"/>
        <v>#REF!</v>
      </c>
      <c r="L196" s="117" t="e">
        <f t="shared" si="199"/>
        <v>#REF!</v>
      </c>
      <c r="M196" s="117" t="e">
        <f t="shared" si="200"/>
        <v>#REF!</v>
      </c>
      <c r="N196" s="117" t="e">
        <f t="shared" si="201"/>
        <v>#REF!</v>
      </c>
      <c r="O196" s="117" t="e">
        <f t="shared" si="202"/>
        <v>#REF!</v>
      </c>
      <c r="P196" s="117" t="e">
        <f t="shared" si="203"/>
        <v>#REF!</v>
      </c>
      <c r="Q196" s="117" t="e">
        <f t="shared" si="204"/>
        <v>#REF!</v>
      </c>
      <c r="R196" s="117" t="e">
        <f t="shared" si="161"/>
        <v>#REF!</v>
      </c>
      <c r="S196" s="117" t="e">
        <f t="shared" si="162"/>
        <v>#REF!</v>
      </c>
      <c r="T196" s="128"/>
      <c r="U196" s="454"/>
      <c r="V196" s="475" t="s">
        <v>1770</v>
      </c>
    </row>
    <row r="197" spans="1:22" s="18" customFormat="1" ht="109.15" hidden="1" customHeight="1">
      <c r="A197" s="41" t="s">
        <v>2020</v>
      </c>
      <c r="B197" s="67" t="s">
        <v>995</v>
      </c>
      <c r="C197" s="86" t="s">
        <v>893</v>
      </c>
      <c r="D197" s="24" t="s">
        <v>1671</v>
      </c>
      <c r="E197" s="62" t="s">
        <v>4</v>
      </c>
      <c r="F197" s="117">
        <v>307500</v>
      </c>
      <c r="G197" s="117" t="s">
        <v>85</v>
      </c>
      <c r="H197" s="117" t="e">
        <f>VLOOKUP($A197,#REF!,5,0)</f>
        <v>#REF!</v>
      </c>
      <c r="I197" s="117" t="e">
        <f>VLOOKUP($A197,#REF!,6,0)</f>
        <v>#REF!</v>
      </c>
      <c r="J197" s="117" t="e">
        <f t="shared" si="197"/>
        <v>#REF!</v>
      </c>
      <c r="K197" s="117" t="e">
        <f t="shared" si="198"/>
        <v>#REF!</v>
      </c>
      <c r="L197" s="117" t="e">
        <f t="shared" si="199"/>
        <v>#REF!</v>
      </c>
      <c r="M197" s="117" t="e">
        <f t="shared" si="200"/>
        <v>#REF!</v>
      </c>
      <c r="N197" s="117" t="e">
        <f t="shared" si="201"/>
        <v>#REF!</v>
      </c>
      <c r="O197" s="117" t="e">
        <f t="shared" si="202"/>
        <v>#REF!</v>
      </c>
      <c r="P197" s="117" t="e">
        <f t="shared" si="203"/>
        <v>#REF!</v>
      </c>
      <c r="Q197" s="117" t="e">
        <f t="shared" si="204"/>
        <v>#REF!</v>
      </c>
      <c r="R197" s="117" t="e">
        <f t="shared" si="161"/>
        <v>#REF!</v>
      </c>
      <c r="S197" s="117" t="e">
        <f t="shared" si="162"/>
        <v>#REF!</v>
      </c>
      <c r="T197" s="128" t="s">
        <v>85</v>
      </c>
      <c r="U197" s="454"/>
      <c r="V197" s="475" t="s">
        <v>1770</v>
      </c>
    </row>
    <row r="198" spans="1:22" s="18" customFormat="1" ht="39" hidden="1" customHeight="1">
      <c r="A198" s="41" t="s">
        <v>2021</v>
      </c>
      <c r="B198" s="67" t="s">
        <v>1350</v>
      </c>
      <c r="C198" s="3" t="s">
        <v>69</v>
      </c>
      <c r="D198" s="3" t="s">
        <v>1672</v>
      </c>
      <c r="E198" s="2" t="s">
        <v>66</v>
      </c>
      <c r="F198" s="117">
        <v>2469.75</v>
      </c>
      <c r="G198" s="33" t="s">
        <v>85</v>
      </c>
      <c r="H198" s="117" t="e">
        <f>VLOOKUP($A198,#REF!,5,0)</f>
        <v>#REF!</v>
      </c>
      <c r="I198" s="33" t="e">
        <f>VLOOKUP($A198,#REF!,6,0)</f>
        <v>#REF!</v>
      </c>
      <c r="J198" s="117" t="e">
        <f>($H198/1.1)*1.3</f>
        <v>#REF!</v>
      </c>
      <c r="K198" s="33" t="e">
        <f>($I198/1.1)*1.3</f>
        <v>#REF!</v>
      </c>
      <c r="L198" s="117" t="e">
        <f t="shared" si="199"/>
        <v>#REF!</v>
      </c>
      <c r="M198" s="33" t="e">
        <f t="shared" si="200"/>
        <v>#REF!</v>
      </c>
      <c r="N198" s="117" t="e">
        <f t="shared" si="201"/>
        <v>#REF!</v>
      </c>
      <c r="O198" s="33" t="e">
        <f t="shared" si="202"/>
        <v>#REF!</v>
      </c>
      <c r="P198" s="117" t="e">
        <f t="shared" si="203"/>
        <v>#REF!</v>
      </c>
      <c r="Q198" s="33" t="e">
        <f t="shared" si="204"/>
        <v>#REF!</v>
      </c>
      <c r="R198" s="117" t="e">
        <f t="shared" si="161"/>
        <v>#REF!</v>
      </c>
      <c r="S198" s="33" t="e">
        <f t="shared" si="162"/>
        <v>#REF!</v>
      </c>
      <c r="T198" s="128" t="s">
        <v>85</v>
      </c>
      <c r="U198" s="454"/>
      <c r="V198" s="475" t="s">
        <v>1770</v>
      </c>
    </row>
    <row r="199" spans="1:22" s="18" customFormat="1" ht="96" hidden="1" customHeight="1" thickBot="1">
      <c r="A199" s="41"/>
      <c r="B199" s="674" t="s">
        <v>1678</v>
      </c>
      <c r="C199" s="675"/>
      <c r="D199" s="675"/>
      <c r="E199" s="675"/>
      <c r="F199" s="675"/>
      <c r="G199" s="675"/>
      <c r="H199" s="675"/>
      <c r="I199" s="675"/>
      <c r="J199" s="675"/>
      <c r="K199" s="675"/>
      <c r="L199" s="675"/>
      <c r="M199" s="675"/>
      <c r="N199" s="675"/>
      <c r="O199" s="675"/>
      <c r="P199" s="675"/>
      <c r="Q199" s="675"/>
      <c r="R199" s="675"/>
      <c r="S199" s="675"/>
      <c r="T199" s="675"/>
      <c r="U199" s="454"/>
      <c r="V199" s="475" t="s">
        <v>1770</v>
      </c>
    </row>
    <row r="200" spans="1:22" s="18" customFormat="1" ht="26.25" hidden="1" customHeight="1">
      <c r="A200" s="41"/>
      <c r="B200" s="660" t="s">
        <v>1208</v>
      </c>
      <c r="C200" s="661"/>
      <c r="D200" s="661"/>
      <c r="E200" s="661"/>
      <c r="F200" s="661"/>
      <c r="G200" s="661"/>
      <c r="H200" s="483"/>
      <c r="I200" s="483"/>
      <c r="J200" s="483"/>
      <c r="K200" s="483"/>
      <c r="L200" s="483"/>
      <c r="M200" s="483"/>
      <c r="N200" s="483"/>
      <c r="O200" s="483"/>
      <c r="P200" s="483"/>
      <c r="Q200" s="483"/>
      <c r="R200" s="483"/>
      <c r="S200" s="483"/>
      <c r="T200" s="478"/>
      <c r="U200" s="454"/>
      <c r="V200" s="475" t="s">
        <v>1770</v>
      </c>
    </row>
    <row r="201" spans="1:22" s="18" customFormat="1" ht="29.25" hidden="1" customHeight="1">
      <c r="A201" s="41"/>
      <c r="B201" s="673" t="s">
        <v>673</v>
      </c>
      <c r="C201" s="659"/>
      <c r="D201" s="659"/>
      <c r="E201" s="105"/>
      <c r="F201" s="106"/>
      <c r="G201" s="106"/>
      <c r="H201" s="106"/>
      <c r="I201" s="106"/>
      <c r="J201" s="106"/>
      <c r="K201" s="106"/>
      <c r="L201" s="106"/>
      <c r="M201" s="106"/>
      <c r="N201" s="106"/>
      <c r="O201" s="106"/>
      <c r="P201" s="106"/>
      <c r="Q201" s="106"/>
      <c r="R201" s="106"/>
      <c r="S201" s="106"/>
      <c r="T201" s="106"/>
      <c r="U201" s="454"/>
      <c r="V201" s="475" t="s">
        <v>1770</v>
      </c>
    </row>
    <row r="202" spans="1:22" s="18" customFormat="1" ht="72.75" hidden="1" customHeight="1">
      <c r="A202" s="41" t="s">
        <v>15</v>
      </c>
      <c r="B202" s="498" t="s">
        <v>423</v>
      </c>
      <c r="C202" s="70" t="s">
        <v>1673</v>
      </c>
      <c r="D202" s="71" t="s">
        <v>1675</v>
      </c>
      <c r="E202" s="55" t="s">
        <v>66</v>
      </c>
      <c r="F202" s="69">
        <v>123.03999999999999</v>
      </c>
      <c r="G202" s="63">
        <v>32</v>
      </c>
      <c r="H202" s="69" t="e">
        <f>VLOOKUP($A202,#REF!,5,0)</f>
        <v>#REF!</v>
      </c>
      <c r="I202" s="63" t="e">
        <f>VLOOKUP($A202,#REF!,6,0)</f>
        <v>#REF!</v>
      </c>
      <c r="J202" s="69" t="e">
        <f t="shared" ref="J202:J204" si="205">(($H202-$I202)/1.1)*1.3+$M202</f>
        <v>#REF!</v>
      </c>
      <c r="K202" s="63" t="e">
        <f t="shared" ref="K202:K204" si="206">$I202</f>
        <v>#REF!</v>
      </c>
      <c r="L202" s="69" t="e">
        <f t="shared" ref="L202:L204" si="207">($H202-$I202)/1.1+$M202</f>
        <v>#REF!</v>
      </c>
      <c r="M202" s="63" t="e">
        <f t="shared" ref="M202:M204" si="208">$I202</f>
        <v>#REF!</v>
      </c>
      <c r="N202" s="69" t="e">
        <f t="shared" ref="N202:N204" si="209">H202</f>
        <v>#REF!</v>
      </c>
      <c r="O202" s="63" t="e">
        <f t="shared" ref="O202:O204" si="210">I202</f>
        <v>#REF!</v>
      </c>
      <c r="P202" s="69" t="e">
        <f t="shared" ref="P202:P204" si="211">(($H202-$I202)/1.1)*1.3+$M202</f>
        <v>#REF!</v>
      </c>
      <c r="Q202" s="63" t="e">
        <f t="shared" ref="Q202:Q204" si="212">$I202</f>
        <v>#REF!</v>
      </c>
      <c r="R202" s="69" t="e">
        <f t="shared" ref="R202:R204" si="213">($H202-$I202)/1.1+$M202</f>
        <v>#REF!</v>
      </c>
      <c r="S202" s="63" t="e">
        <f t="shared" ref="S202:S204" si="214">$I202</f>
        <v>#REF!</v>
      </c>
      <c r="T202" s="129"/>
      <c r="U202" s="703" t="s">
        <v>2318</v>
      </c>
      <c r="V202" s="475" t="s">
        <v>1770</v>
      </c>
    </row>
    <row r="203" spans="1:22" s="18" customFormat="1" ht="69" hidden="1" customHeight="1">
      <c r="A203" s="41" t="s">
        <v>16</v>
      </c>
      <c r="B203" s="498" t="s">
        <v>424</v>
      </c>
      <c r="C203" s="70" t="s">
        <v>1674</v>
      </c>
      <c r="D203" s="71" t="s">
        <v>1675</v>
      </c>
      <c r="E203" s="55" t="s">
        <v>66</v>
      </c>
      <c r="F203" s="69">
        <v>126</v>
      </c>
      <c r="G203" s="63">
        <v>81</v>
      </c>
      <c r="H203" s="69" t="e">
        <f>VLOOKUP($A203,#REF!,5,0)</f>
        <v>#REF!</v>
      </c>
      <c r="I203" s="63" t="e">
        <f>VLOOKUP($A203,#REF!,6,0)</f>
        <v>#REF!</v>
      </c>
      <c r="J203" s="69" t="e">
        <f t="shared" si="205"/>
        <v>#REF!</v>
      </c>
      <c r="K203" s="63" t="e">
        <f t="shared" si="206"/>
        <v>#REF!</v>
      </c>
      <c r="L203" s="69" t="e">
        <f t="shared" si="207"/>
        <v>#REF!</v>
      </c>
      <c r="M203" s="63" t="e">
        <f t="shared" si="208"/>
        <v>#REF!</v>
      </c>
      <c r="N203" s="69" t="e">
        <f t="shared" si="209"/>
        <v>#REF!</v>
      </c>
      <c r="O203" s="63" t="e">
        <f t="shared" si="210"/>
        <v>#REF!</v>
      </c>
      <c r="P203" s="69" t="e">
        <f t="shared" si="211"/>
        <v>#REF!</v>
      </c>
      <c r="Q203" s="63" t="e">
        <f t="shared" si="212"/>
        <v>#REF!</v>
      </c>
      <c r="R203" s="69" t="e">
        <f t="shared" si="213"/>
        <v>#REF!</v>
      </c>
      <c r="S203" s="63" t="e">
        <f t="shared" si="214"/>
        <v>#REF!</v>
      </c>
      <c r="T203" s="129"/>
      <c r="U203" s="703" t="s">
        <v>2318</v>
      </c>
      <c r="V203" s="475" t="s">
        <v>1770</v>
      </c>
    </row>
    <row r="204" spans="1:22" s="18" customFormat="1" ht="90.75" hidden="1" customHeight="1">
      <c r="A204" s="41" t="s">
        <v>17</v>
      </c>
      <c r="B204" s="498" t="s">
        <v>425</v>
      </c>
      <c r="C204" s="3" t="s">
        <v>693</v>
      </c>
      <c r="D204" s="71" t="s">
        <v>1675</v>
      </c>
      <c r="E204" s="2" t="s">
        <v>66</v>
      </c>
      <c r="F204" s="69">
        <v>155.77999999999997</v>
      </c>
      <c r="G204" s="6">
        <v>252</v>
      </c>
      <c r="H204" s="69" t="e">
        <f>VLOOKUP($A204,#REF!,5,0)</f>
        <v>#REF!</v>
      </c>
      <c r="I204" s="6" t="e">
        <f>VLOOKUP($A204,#REF!,6,0)</f>
        <v>#REF!</v>
      </c>
      <c r="J204" s="69" t="e">
        <f t="shared" si="205"/>
        <v>#REF!</v>
      </c>
      <c r="K204" s="6" t="e">
        <f t="shared" si="206"/>
        <v>#REF!</v>
      </c>
      <c r="L204" s="69" t="e">
        <f t="shared" si="207"/>
        <v>#REF!</v>
      </c>
      <c r="M204" s="6" t="e">
        <f t="shared" si="208"/>
        <v>#REF!</v>
      </c>
      <c r="N204" s="69" t="e">
        <f t="shared" si="209"/>
        <v>#REF!</v>
      </c>
      <c r="O204" s="6" t="e">
        <f t="shared" si="210"/>
        <v>#REF!</v>
      </c>
      <c r="P204" s="69" t="e">
        <f t="shared" si="211"/>
        <v>#REF!</v>
      </c>
      <c r="Q204" s="6" t="e">
        <f t="shared" si="212"/>
        <v>#REF!</v>
      </c>
      <c r="R204" s="69" t="e">
        <f t="shared" si="213"/>
        <v>#REF!</v>
      </c>
      <c r="S204" s="6" t="e">
        <f t="shared" si="214"/>
        <v>#REF!</v>
      </c>
      <c r="T204" s="129"/>
      <c r="U204" s="454" t="s">
        <v>2318</v>
      </c>
      <c r="V204" s="475" t="s">
        <v>1770</v>
      </c>
    </row>
    <row r="205" spans="1:22" s="18" customFormat="1" ht="55.5" hidden="1" customHeight="1">
      <c r="A205" s="41" t="s">
        <v>28</v>
      </c>
      <c r="B205" s="42" t="s">
        <v>426</v>
      </c>
      <c r="C205" s="70" t="s">
        <v>1186</v>
      </c>
      <c r="D205" s="71" t="s">
        <v>1676</v>
      </c>
      <c r="E205" s="55" t="s">
        <v>66</v>
      </c>
      <c r="F205" s="69">
        <v>332</v>
      </c>
      <c r="G205" s="63"/>
      <c r="H205" s="69" t="e">
        <f>VLOOKUP($A205,#REF!,5,0)</f>
        <v>#REF!</v>
      </c>
      <c r="I205" s="63" t="e">
        <f>VLOOKUP($A205,#REF!,6,0)</f>
        <v>#REF!</v>
      </c>
      <c r="J205" s="69" t="e">
        <f t="shared" ref="J205:J207" si="215">($H205/1.1)*1.3</f>
        <v>#REF!</v>
      </c>
      <c r="K205" s="63" t="e">
        <f t="shared" ref="K205:K207" si="216">($I205/1.1)*1.3</f>
        <v>#REF!</v>
      </c>
      <c r="L205" s="69" t="e">
        <f t="shared" ref="L205:L229" si="217">$H205/1.1</f>
        <v>#REF!</v>
      </c>
      <c r="M205" s="63" t="e">
        <f t="shared" ref="M205:M229" si="218">$I205/1.1</f>
        <v>#REF!</v>
      </c>
      <c r="N205" s="69" t="e">
        <f t="shared" ref="N205:N207" si="219">H205</f>
        <v>#REF!</v>
      </c>
      <c r="O205" s="63" t="e">
        <f t="shared" ref="O205:O207" si="220">I205</f>
        <v>#REF!</v>
      </c>
      <c r="P205" s="69" t="e">
        <f t="shared" ref="P205:P207" si="221">($H205/1.1)*1.3</f>
        <v>#REF!</v>
      </c>
      <c r="Q205" s="63" t="e">
        <f t="shared" ref="Q205:Q207" si="222">($I205/1.1)*1.3</f>
        <v>#REF!</v>
      </c>
      <c r="R205" s="69" t="e">
        <f t="shared" ref="R205:R207" si="223">$H205/1.1</f>
        <v>#REF!</v>
      </c>
      <c r="S205" s="63" t="e">
        <f t="shared" ref="S205:S207" si="224">$I205/1.1</f>
        <v>#REF!</v>
      </c>
      <c r="T205" s="217"/>
      <c r="U205" s="454"/>
      <c r="V205" s="475" t="s">
        <v>1770</v>
      </c>
    </row>
    <row r="206" spans="1:22" s="18" customFormat="1" ht="94.5" hidden="1">
      <c r="A206" s="41" t="s">
        <v>29</v>
      </c>
      <c r="B206" s="42" t="s">
        <v>427</v>
      </c>
      <c r="C206" s="253" t="s">
        <v>1331</v>
      </c>
      <c r="D206" s="218" t="s">
        <v>1135</v>
      </c>
      <c r="E206" s="55" t="s">
        <v>66</v>
      </c>
      <c r="F206" s="69">
        <v>690.19</v>
      </c>
      <c r="G206" s="63"/>
      <c r="H206" s="69" t="e">
        <f>VLOOKUP($A206,#REF!,5,0)</f>
        <v>#REF!</v>
      </c>
      <c r="I206" s="63" t="e">
        <f>VLOOKUP($A206,#REF!,6,0)</f>
        <v>#REF!</v>
      </c>
      <c r="J206" s="69" t="e">
        <f t="shared" si="215"/>
        <v>#REF!</v>
      </c>
      <c r="K206" s="63" t="e">
        <f t="shared" si="216"/>
        <v>#REF!</v>
      </c>
      <c r="L206" s="69" t="e">
        <f t="shared" si="217"/>
        <v>#REF!</v>
      </c>
      <c r="M206" s="63" t="e">
        <f t="shared" si="218"/>
        <v>#REF!</v>
      </c>
      <c r="N206" s="69" t="e">
        <f t="shared" si="219"/>
        <v>#REF!</v>
      </c>
      <c r="O206" s="63" t="e">
        <f t="shared" si="220"/>
        <v>#REF!</v>
      </c>
      <c r="P206" s="69" t="e">
        <f t="shared" si="221"/>
        <v>#REF!</v>
      </c>
      <c r="Q206" s="63" t="e">
        <f t="shared" si="222"/>
        <v>#REF!</v>
      </c>
      <c r="R206" s="69" t="e">
        <f t="shared" si="223"/>
        <v>#REF!</v>
      </c>
      <c r="S206" s="63" t="e">
        <f t="shared" si="224"/>
        <v>#REF!</v>
      </c>
      <c r="T206" s="132"/>
      <c r="U206" s="454"/>
      <c r="V206" s="475" t="s">
        <v>1770</v>
      </c>
    </row>
    <row r="207" spans="1:22" s="18" customFormat="1" ht="63.75" hidden="1" customHeight="1">
      <c r="A207" s="41" t="s">
        <v>30</v>
      </c>
      <c r="B207" s="42" t="s">
        <v>428</v>
      </c>
      <c r="C207" s="70" t="s">
        <v>1332</v>
      </c>
      <c r="D207" s="138" t="s">
        <v>1677</v>
      </c>
      <c r="E207" s="55" t="s">
        <v>65</v>
      </c>
      <c r="F207" s="69">
        <v>1398.19</v>
      </c>
      <c r="G207" s="63"/>
      <c r="H207" s="69" t="e">
        <f>VLOOKUP($A207,#REF!,5,0)</f>
        <v>#REF!</v>
      </c>
      <c r="I207" s="63" t="e">
        <f>VLOOKUP($A207,#REF!,6,0)</f>
        <v>#REF!</v>
      </c>
      <c r="J207" s="69" t="e">
        <f t="shared" si="215"/>
        <v>#REF!</v>
      </c>
      <c r="K207" s="63" t="e">
        <f t="shared" si="216"/>
        <v>#REF!</v>
      </c>
      <c r="L207" s="69" t="e">
        <f t="shared" si="217"/>
        <v>#REF!</v>
      </c>
      <c r="M207" s="63" t="e">
        <f t="shared" si="218"/>
        <v>#REF!</v>
      </c>
      <c r="N207" s="69" t="e">
        <f t="shared" si="219"/>
        <v>#REF!</v>
      </c>
      <c r="O207" s="63" t="e">
        <f t="shared" si="220"/>
        <v>#REF!</v>
      </c>
      <c r="P207" s="69" t="e">
        <f t="shared" si="221"/>
        <v>#REF!</v>
      </c>
      <c r="Q207" s="63" t="e">
        <f t="shared" si="222"/>
        <v>#REF!</v>
      </c>
      <c r="R207" s="69" t="e">
        <f t="shared" si="223"/>
        <v>#REF!</v>
      </c>
      <c r="S207" s="63" t="e">
        <f t="shared" si="224"/>
        <v>#REF!</v>
      </c>
      <c r="T207" s="217" t="s">
        <v>1311</v>
      </c>
      <c r="U207" s="454"/>
      <c r="V207" s="475" t="s">
        <v>1770</v>
      </c>
    </row>
    <row r="208" spans="1:22" s="18" customFormat="1" ht="105.75" hidden="1" customHeight="1">
      <c r="A208" s="41" t="s">
        <v>1477</v>
      </c>
      <c r="B208" s="107" t="s">
        <v>430</v>
      </c>
      <c r="C208" s="8" t="s">
        <v>815</v>
      </c>
      <c r="D208" s="8" t="s">
        <v>1679</v>
      </c>
      <c r="E208" s="9"/>
      <c r="F208" s="16"/>
      <c r="G208" s="10"/>
      <c r="H208" s="16"/>
      <c r="I208" s="10"/>
      <c r="J208" s="16"/>
      <c r="K208" s="10"/>
      <c r="L208" s="16"/>
      <c r="M208" s="10"/>
      <c r="N208" s="16"/>
      <c r="O208" s="10"/>
      <c r="P208" s="16"/>
      <c r="Q208" s="10"/>
      <c r="R208" s="16"/>
      <c r="S208" s="10"/>
      <c r="T208" s="130"/>
      <c r="U208" s="454"/>
      <c r="V208" s="475" t="s">
        <v>1770</v>
      </c>
    </row>
    <row r="209" spans="1:22" s="18" customFormat="1" ht="38.25" hidden="1" customHeight="1">
      <c r="A209" s="41" t="s">
        <v>2022</v>
      </c>
      <c r="B209" s="96" t="s">
        <v>996</v>
      </c>
      <c r="C209" s="7" t="s">
        <v>796</v>
      </c>
      <c r="D209" s="21"/>
      <c r="E209" s="2" t="s">
        <v>66</v>
      </c>
      <c r="F209" s="213">
        <v>204.68184000000002</v>
      </c>
      <c r="G209" s="219">
        <v>19.428159999999998</v>
      </c>
      <c r="H209" s="213" t="e">
        <f>VLOOKUP($A209,#REF!,5,0)</f>
        <v>#REF!</v>
      </c>
      <c r="I209" s="219" t="e">
        <f>VLOOKUP($A209,#REF!,6,0)</f>
        <v>#REF!</v>
      </c>
      <c r="J209" s="213" t="e">
        <f t="shared" ref="J209:J229" si="225">($H209/1.1)*1.3</f>
        <v>#REF!</v>
      </c>
      <c r="K209" s="219" t="e">
        <f t="shared" ref="K209:K229" si="226">($I209/1.1)*1.3</f>
        <v>#REF!</v>
      </c>
      <c r="L209" s="213" t="e">
        <f t="shared" si="217"/>
        <v>#REF!</v>
      </c>
      <c r="M209" s="219" t="e">
        <f t="shared" si="218"/>
        <v>#REF!</v>
      </c>
      <c r="N209" s="213" t="e">
        <f t="shared" ref="N209:N229" si="227">H209</f>
        <v>#REF!</v>
      </c>
      <c r="O209" s="219" t="e">
        <f t="shared" ref="O209:O229" si="228">I209</f>
        <v>#REF!</v>
      </c>
      <c r="P209" s="213" t="e">
        <f t="shared" ref="P209:P229" si="229">($H209/1.1)*1.3</f>
        <v>#REF!</v>
      </c>
      <c r="Q209" s="219" t="e">
        <f t="shared" ref="Q209:Q229" si="230">($I209/1.1)*1.3</f>
        <v>#REF!</v>
      </c>
      <c r="R209" s="213" t="e">
        <f t="shared" ref="R209:R229" si="231">$H209/1.1</f>
        <v>#REF!</v>
      </c>
      <c r="S209" s="219" t="e">
        <f t="shared" ref="S209:S229" si="232">$I209/1.1</f>
        <v>#REF!</v>
      </c>
      <c r="T209" s="129"/>
      <c r="U209" s="454"/>
      <c r="V209" s="475" t="s">
        <v>1770</v>
      </c>
    </row>
    <row r="210" spans="1:22" s="18" customFormat="1" ht="38.25" hidden="1" customHeight="1">
      <c r="A210" s="41" t="s">
        <v>2023</v>
      </c>
      <c r="B210" s="96" t="s">
        <v>997</v>
      </c>
      <c r="C210" s="7" t="s">
        <v>797</v>
      </c>
      <c r="D210" s="21"/>
      <c r="E210" s="2" t="s">
        <v>66</v>
      </c>
      <c r="F210" s="213">
        <v>221.20885000000001</v>
      </c>
      <c r="G210" s="219">
        <v>22.191149999999997</v>
      </c>
      <c r="H210" s="213" t="e">
        <f>VLOOKUP($A210,#REF!,5,0)</f>
        <v>#REF!</v>
      </c>
      <c r="I210" s="219" t="e">
        <f>VLOOKUP($A210,#REF!,6,0)</f>
        <v>#REF!</v>
      </c>
      <c r="J210" s="213" t="e">
        <f t="shared" si="225"/>
        <v>#REF!</v>
      </c>
      <c r="K210" s="219" t="e">
        <f t="shared" si="226"/>
        <v>#REF!</v>
      </c>
      <c r="L210" s="213" t="e">
        <f t="shared" si="217"/>
        <v>#REF!</v>
      </c>
      <c r="M210" s="219" t="e">
        <f t="shared" si="218"/>
        <v>#REF!</v>
      </c>
      <c r="N210" s="213" t="e">
        <f t="shared" si="227"/>
        <v>#REF!</v>
      </c>
      <c r="O210" s="219" t="e">
        <f t="shared" si="228"/>
        <v>#REF!</v>
      </c>
      <c r="P210" s="213" t="e">
        <f t="shared" si="229"/>
        <v>#REF!</v>
      </c>
      <c r="Q210" s="219" t="e">
        <f t="shared" si="230"/>
        <v>#REF!</v>
      </c>
      <c r="R210" s="213" t="e">
        <f t="shared" si="231"/>
        <v>#REF!</v>
      </c>
      <c r="S210" s="219" t="e">
        <f t="shared" si="232"/>
        <v>#REF!</v>
      </c>
      <c r="T210" s="129"/>
      <c r="U210" s="454"/>
      <c r="V210" s="475" t="s">
        <v>1770</v>
      </c>
    </row>
    <row r="211" spans="1:22" s="18" customFormat="1" ht="38.25" hidden="1" customHeight="1">
      <c r="A211" s="41" t="s">
        <v>2024</v>
      </c>
      <c r="B211" s="96" t="s">
        <v>998</v>
      </c>
      <c r="C211" s="7" t="s">
        <v>798</v>
      </c>
      <c r="D211" s="21"/>
      <c r="E211" s="2" t="s">
        <v>66</v>
      </c>
      <c r="F211" s="213">
        <v>238.18926000000002</v>
      </c>
      <c r="G211" s="219">
        <v>30.61074</v>
      </c>
      <c r="H211" s="213" t="e">
        <f>VLOOKUP($A211,#REF!,5,0)</f>
        <v>#REF!</v>
      </c>
      <c r="I211" s="219" t="e">
        <f>VLOOKUP($A211,#REF!,6,0)</f>
        <v>#REF!</v>
      </c>
      <c r="J211" s="213" t="e">
        <f t="shared" si="225"/>
        <v>#REF!</v>
      </c>
      <c r="K211" s="219" t="e">
        <f t="shared" si="226"/>
        <v>#REF!</v>
      </c>
      <c r="L211" s="213" t="e">
        <f t="shared" si="217"/>
        <v>#REF!</v>
      </c>
      <c r="M211" s="219" t="e">
        <f t="shared" si="218"/>
        <v>#REF!</v>
      </c>
      <c r="N211" s="213" t="e">
        <f t="shared" si="227"/>
        <v>#REF!</v>
      </c>
      <c r="O211" s="219" t="e">
        <f t="shared" si="228"/>
        <v>#REF!</v>
      </c>
      <c r="P211" s="213" t="e">
        <f t="shared" si="229"/>
        <v>#REF!</v>
      </c>
      <c r="Q211" s="219" t="e">
        <f t="shared" si="230"/>
        <v>#REF!</v>
      </c>
      <c r="R211" s="213" t="e">
        <f t="shared" si="231"/>
        <v>#REF!</v>
      </c>
      <c r="S211" s="219" t="e">
        <f t="shared" si="232"/>
        <v>#REF!</v>
      </c>
      <c r="T211" s="129"/>
      <c r="U211" s="454"/>
      <c r="V211" s="475" t="s">
        <v>1770</v>
      </c>
    </row>
    <row r="212" spans="1:22" s="18" customFormat="1" ht="38.25" hidden="1" customHeight="1">
      <c r="A212" s="41" t="s">
        <v>2025</v>
      </c>
      <c r="B212" s="96" t="s">
        <v>999</v>
      </c>
      <c r="C212" s="7" t="s">
        <v>799</v>
      </c>
      <c r="D212" s="21"/>
      <c r="E212" s="2" t="s">
        <v>66</v>
      </c>
      <c r="F212" s="213">
        <v>263.81103333333334</v>
      </c>
      <c r="G212" s="219">
        <v>37.578966666666666</v>
      </c>
      <c r="H212" s="213" t="e">
        <f>VLOOKUP($A212,#REF!,5,0)</f>
        <v>#REF!</v>
      </c>
      <c r="I212" s="219" t="e">
        <f>VLOOKUP($A212,#REF!,6,0)</f>
        <v>#REF!</v>
      </c>
      <c r="J212" s="213" t="e">
        <f t="shared" si="225"/>
        <v>#REF!</v>
      </c>
      <c r="K212" s="219" t="e">
        <f t="shared" si="226"/>
        <v>#REF!</v>
      </c>
      <c r="L212" s="213" t="e">
        <f t="shared" si="217"/>
        <v>#REF!</v>
      </c>
      <c r="M212" s="219" t="e">
        <f t="shared" si="218"/>
        <v>#REF!</v>
      </c>
      <c r="N212" s="213" t="e">
        <f t="shared" si="227"/>
        <v>#REF!</v>
      </c>
      <c r="O212" s="219" t="e">
        <f t="shared" si="228"/>
        <v>#REF!</v>
      </c>
      <c r="P212" s="213" t="e">
        <f t="shared" si="229"/>
        <v>#REF!</v>
      </c>
      <c r="Q212" s="219" t="e">
        <f t="shared" si="230"/>
        <v>#REF!</v>
      </c>
      <c r="R212" s="213" t="e">
        <f t="shared" si="231"/>
        <v>#REF!</v>
      </c>
      <c r="S212" s="219" t="e">
        <f t="shared" si="232"/>
        <v>#REF!</v>
      </c>
      <c r="T212" s="129"/>
      <c r="U212" s="454"/>
      <c r="V212" s="475" t="s">
        <v>1770</v>
      </c>
    </row>
    <row r="213" spans="1:22" s="18" customFormat="1" ht="38.25" hidden="1" customHeight="1">
      <c r="A213" s="41" t="s">
        <v>2026</v>
      </c>
      <c r="B213" s="96" t="s">
        <v>1000</v>
      </c>
      <c r="C213" s="7" t="s">
        <v>800</v>
      </c>
      <c r="D213" s="21"/>
      <c r="E213" s="2" t="s">
        <v>66</v>
      </c>
      <c r="F213" s="213">
        <v>294.22800333333333</v>
      </c>
      <c r="G213" s="219">
        <v>51.401996666666669</v>
      </c>
      <c r="H213" s="213" t="e">
        <f>VLOOKUP($A213,#REF!,5,0)</f>
        <v>#REF!</v>
      </c>
      <c r="I213" s="219" t="e">
        <f>VLOOKUP($A213,#REF!,6,0)</f>
        <v>#REF!</v>
      </c>
      <c r="J213" s="213" t="e">
        <f t="shared" si="225"/>
        <v>#REF!</v>
      </c>
      <c r="K213" s="219" t="e">
        <f t="shared" si="226"/>
        <v>#REF!</v>
      </c>
      <c r="L213" s="213" t="e">
        <f t="shared" si="217"/>
        <v>#REF!</v>
      </c>
      <c r="M213" s="219" t="e">
        <f t="shared" si="218"/>
        <v>#REF!</v>
      </c>
      <c r="N213" s="213" t="e">
        <f t="shared" si="227"/>
        <v>#REF!</v>
      </c>
      <c r="O213" s="219" t="e">
        <f t="shared" si="228"/>
        <v>#REF!</v>
      </c>
      <c r="P213" s="213" t="e">
        <f t="shared" si="229"/>
        <v>#REF!</v>
      </c>
      <c r="Q213" s="219" t="e">
        <f t="shared" si="230"/>
        <v>#REF!</v>
      </c>
      <c r="R213" s="213" t="e">
        <f t="shared" si="231"/>
        <v>#REF!</v>
      </c>
      <c r="S213" s="219" t="e">
        <f t="shared" si="232"/>
        <v>#REF!</v>
      </c>
      <c r="T213" s="129"/>
      <c r="U213" s="454"/>
      <c r="V213" s="475" t="s">
        <v>1770</v>
      </c>
    </row>
    <row r="214" spans="1:22" s="18" customFormat="1" ht="42.75" hidden="1" customHeight="1">
      <c r="A214" s="41" t="s">
        <v>1478</v>
      </c>
      <c r="B214" s="96" t="s">
        <v>431</v>
      </c>
      <c r="C214" s="124" t="s">
        <v>855</v>
      </c>
      <c r="D214" s="3" t="s">
        <v>1688</v>
      </c>
      <c r="E214" s="2" t="s">
        <v>45</v>
      </c>
      <c r="F214" s="213">
        <v>113</v>
      </c>
      <c r="G214" s="219"/>
      <c r="H214" s="213" t="e">
        <f>VLOOKUP($A214,#REF!,5,0)</f>
        <v>#REF!</v>
      </c>
      <c r="I214" s="219" t="e">
        <f>VLOOKUP($A214,#REF!,6,0)</f>
        <v>#REF!</v>
      </c>
      <c r="J214" s="213" t="e">
        <f t="shared" si="225"/>
        <v>#REF!</v>
      </c>
      <c r="K214" s="219" t="e">
        <f t="shared" si="226"/>
        <v>#REF!</v>
      </c>
      <c r="L214" s="213" t="e">
        <f t="shared" si="217"/>
        <v>#REF!</v>
      </c>
      <c r="M214" s="219" t="e">
        <f t="shared" si="218"/>
        <v>#REF!</v>
      </c>
      <c r="N214" s="213" t="e">
        <f t="shared" si="227"/>
        <v>#REF!</v>
      </c>
      <c r="O214" s="219" t="e">
        <f t="shared" si="228"/>
        <v>#REF!</v>
      </c>
      <c r="P214" s="213" t="e">
        <f t="shared" si="229"/>
        <v>#REF!</v>
      </c>
      <c r="Q214" s="219" t="e">
        <f t="shared" si="230"/>
        <v>#REF!</v>
      </c>
      <c r="R214" s="213" t="e">
        <f t="shared" si="231"/>
        <v>#REF!</v>
      </c>
      <c r="S214" s="219" t="e">
        <f t="shared" si="232"/>
        <v>#REF!</v>
      </c>
      <c r="T214" s="129"/>
      <c r="U214" s="454"/>
      <c r="V214" s="475" t="s">
        <v>1770</v>
      </c>
    </row>
    <row r="215" spans="1:22" s="18" customFormat="1" ht="59.25" hidden="1" customHeight="1">
      <c r="A215" s="41" t="s">
        <v>1479</v>
      </c>
      <c r="B215" s="96" t="s">
        <v>433</v>
      </c>
      <c r="C215" s="3" t="s">
        <v>818</v>
      </c>
      <c r="D215" s="3" t="s">
        <v>1680</v>
      </c>
      <c r="E215" s="2" t="s">
        <v>54</v>
      </c>
      <c r="F215" s="213">
        <v>294</v>
      </c>
      <c r="G215" s="219"/>
      <c r="H215" s="213" t="e">
        <f>VLOOKUP($A215,#REF!,5,0)</f>
        <v>#REF!</v>
      </c>
      <c r="I215" s="219" t="e">
        <f>VLOOKUP($A215,#REF!,6,0)</f>
        <v>#REF!</v>
      </c>
      <c r="J215" s="213" t="e">
        <f t="shared" si="225"/>
        <v>#REF!</v>
      </c>
      <c r="K215" s="219" t="e">
        <f t="shared" si="226"/>
        <v>#REF!</v>
      </c>
      <c r="L215" s="213" t="e">
        <f t="shared" si="217"/>
        <v>#REF!</v>
      </c>
      <c r="M215" s="219" t="e">
        <f t="shared" si="218"/>
        <v>#REF!</v>
      </c>
      <c r="N215" s="213" t="e">
        <f t="shared" si="227"/>
        <v>#REF!</v>
      </c>
      <c r="O215" s="219" t="e">
        <f t="shared" si="228"/>
        <v>#REF!</v>
      </c>
      <c r="P215" s="213" t="e">
        <f t="shared" si="229"/>
        <v>#REF!</v>
      </c>
      <c r="Q215" s="219" t="e">
        <f t="shared" si="230"/>
        <v>#REF!</v>
      </c>
      <c r="R215" s="213" t="e">
        <f t="shared" si="231"/>
        <v>#REF!</v>
      </c>
      <c r="S215" s="219" t="e">
        <f t="shared" si="232"/>
        <v>#REF!</v>
      </c>
      <c r="T215" s="129"/>
      <c r="U215" s="454"/>
      <c r="V215" s="475" t="s">
        <v>1770</v>
      </c>
    </row>
    <row r="216" spans="1:22" s="18" customFormat="1" ht="45" hidden="1" customHeight="1">
      <c r="A216" s="41" t="s">
        <v>1480</v>
      </c>
      <c r="B216" s="96" t="s">
        <v>434</v>
      </c>
      <c r="C216" s="124" t="s">
        <v>1211</v>
      </c>
      <c r="D216" s="3" t="s">
        <v>1681</v>
      </c>
      <c r="E216" s="2" t="s">
        <v>45</v>
      </c>
      <c r="F216" s="213">
        <v>169.5</v>
      </c>
      <c r="G216" s="219"/>
      <c r="H216" s="213" t="e">
        <f>VLOOKUP($A216,#REF!,5,0)</f>
        <v>#REF!</v>
      </c>
      <c r="I216" s="219" t="e">
        <f>VLOOKUP($A216,#REF!,6,0)</f>
        <v>#REF!</v>
      </c>
      <c r="J216" s="213" t="e">
        <f t="shared" si="225"/>
        <v>#REF!</v>
      </c>
      <c r="K216" s="219" t="e">
        <f t="shared" si="226"/>
        <v>#REF!</v>
      </c>
      <c r="L216" s="213" t="e">
        <f t="shared" si="217"/>
        <v>#REF!</v>
      </c>
      <c r="M216" s="219" t="e">
        <f t="shared" si="218"/>
        <v>#REF!</v>
      </c>
      <c r="N216" s="213" t="e">
        <f t="shared" si="227"/>
        <v>#REF!</v>
      </c>
      <c r="O216" s="219" t="e">
        <f t="shared" si="228"/>
        <v>#REF!</v>
      </c>
      <c r="P216" s="213" t="e">
        <f t="shared" si="229"/>
        <v>#REF!</v>
      </c>
      <c r="Q216" s="219" t="e">
        <f t="shared" si="230"/>
        <v>#REF!</v>
      </c>
      <c r="R216" s="213" t="e">
        <f t="shared" si="231"/>
        <v>#REF!</v>
      </c>
      <c r="S216" s="219" t="e">
        <f t="shared" si="232"/>
        <v>#REF!</v>
      </c>
      <c r="T216" s="129"/>
      <c r="U216" s="454"/>
      <c r="V216" s="475" t="s">
        <v>1770</v>
      </c>
    </row>
    <row r="217" spans="1:22" s="18" customFormat="1" ht="45" hidden="1" customHeight="1">
      <c r="A217" s="41" t="s">
        <v>1482</v>
      </c>
      <c r="B217" s="220" t="s">
        <v>435</v>
      </c>
      <c r="C217" s="124" t="s">
        <v>820</v>
      </c>
      <c r="D217" s="21" t="s">
        <v>1682</v>
      </c>
      <c r="E217" s="22" t="s">
        <v>45</v>
      </c>
      <c r="F217" s="213">
        <v>30509</v>
      </c>
      <c r="G217" s="219"/>
      <c r="H217" s="213" t="e">
        <f>VLOOKUP($A217,#REF!,5,0)</f>
        <v>#REF!</v>
      </c>
      <c r="I217" s="219" t="e">
        <f>VLOOKUP($A217,#REF!,6,0)</f>
        <v>#REF!</v>
      </c>
      <c r="J217" s="213" t="e">
        <f t="shared" si="225"/>
        <v>#REF!</v>
      </c>
      <c r="K217" s="219" t="e">
        <f t="shared" si="226"/>
        <v>#REF!</v>
      </c>
      <c r="L217" s="213" t="e">
        <f t="shared" si="217"/>
        <v>#REF!</v>
      </c>
      <c r="M217" s="219" t="e">
        <f t="shared" si="218"/>
        <v>#REF!</v>
      </c>
      <c r="N217" s="213" t="e">
        <f t="shared" si="227"/>
        <v>#REF!</v>
      </c>
      <c r="O217" s="219" t="e">
        <f t="shared" si="228"/>
        <v>#REF!</v>
      </c>
      <c r="P217" s="213" t="e">
        <f t="shared" si="229"/>
        <v>#REF!</v>
      </c>
      <c r="Q217" s="219" t="e">
        <f t="shared" si="230"/>
        <v>#REF!</v>
      </c>
      <c r="R217" s="213" t="e">
        <f t="shared" si="231"/>
        <v>#REF!</v>
      </c>
      <c r="S217" s="219" t="e">
        <f t="shared" si="232"/>
        <v>#REF!</v>
      </c>
      <c r="T217" s="129"/>
      <c r="U217" s="454"/>
      <c r="V217" s="475" t="s">
        <v>1770</v>
      </c>
    </row>
    <row r="218" spans="1:22" s="18" customFormat="1" ht="43.5" hidden="1" customHeight="1">
      <c r="A218" s="41" t="s">
        <v>1483</v>
      </c>
      <c r="B218" s="220" t="s">
        <v>436</v>
      </c>
      <c r="C218" s="124" t="s">
        <v>821</v>
      </c>
      <c r="D218" s="21" t="s">
        <v>1683</v>
      </c>
      <c r="E218" s="22" t="s">
        <v>45</v>
      </c>
      <c r="F218" s="213">
        <v>34190</v>
      </c>
      <c r="G218" s="219"/>
      <c r="H218" s="213" t="e">
        <f>VLOOKUP($A218,#REF!,5,0)</f>
        <v>#REF!</v>
      </c>
      <c r="I218" s="219" t="e">
        <f>VLOOKUP($A218,#REF!,6,0)</f>
        <v>#REF!</v>
      </c>
      <c r="J218" s="213" t="e">
        <f t="shared" si="225"/>
        <v>#REF!</v>
      </c>
      <c r="K218" s="219" t="e">
        <f t="shared" si="226"/>
        <v>#REF!</v>
      </c>
      <c r="L218" s="213" t="e">
        <f t="shared" si="217"/>
        <v>#REF!</v>
      </c>
      <c r="M218" s="219" t="e">
        <f t="shared" si="218"/>
        <v>#REF!</v>
      </c>
      <c r="N218" s="213" t="e">
        <f t="shared" si="227"/>
        <v>#REF!</v>
      </c>
      <c r="O218" s="219" t="e">
        <f t="shared" si="228"/>
        <v>#REF!</v>
      </c>
      <c r="P218" s="213" t="e">
        <f t="shared" si="229"/>
        <v>#REF!</v>
      </c>
      <c r="Q218" s="219" t="e">
        <f t="shared" si="230"/>
        <v>#REF!</v>
      </c>
      <c r="R218" s="213" t="e">
        <f t="shared" si="231"/>
        <v>#REF!</v>
      </c>
      <c r="S218" s="219" t="e">
        <f t="shared" si="232"/>
        <v>#REF!</v>
      </c>
      <c r="T218" s="129"/>
      <c r="U218" s="454"/>
      <c r="V218" s="475" t="s">
        <v>1770</v>
      </c>
    </row>
    <row r="219" spans="1:22" s="18" customFormat="1" ht="48.75" hidden="1" customHeight="1">
      <c r="A219" s="41" t="s">
        <v>1484</v>
      </c>
      <c r="B219" s="220" t="s">
        <v>437</v>
      </c>
      <c r="C219" s="124" t="s">
        <v>1212</v>
      </c>
      <c r="D219" s="21" t="s">
        <v>1684</v>
      </c>
      <c r="E219" s="22" t="s">
        <v>45</v>
      </c>
      <c r="F219" s="213">
        <v>3228</v>
      </c>
      <c r="G219" s="219"/>
      <c r="H219" s="213" t="e">
        <f>VLOOKUP($A219,#REF!,5,0)</f>
        <v>#REF!</v>
      </c>
      <c r="I219" s="219" t="e">
        <f>VLOOKUP($A219,#REF!,6,0)</f>
        <v>#REF!</v>
      </c>
      <c r="J219" s="213" t="e">
        <f t="shared" si="225"/>
        <v>#REF!</v>
      </c>
      <c r="K219" s="219" t="e">
        <f t="shared" si="226"/>
        <v>#REF!</v>
      </c>
      <c r="L219" s="213" t="e">
        <f t="shared" si="217"/>
        <v>#REF!</v>
      </c>
      <c r="M219" s="219" t="e">
        <f t="shared" si="218"/>
        <v>#REF!</v>
      </c>
      <c r="N219" s="213" t="e">
        <f t="shared" si="227"/>
        <v>#REF!</v>
      </c>
      <c r="O219" s="219" t="e">
        <f t="shared" si="228"/>
        <v>#REF!</v>
      </c>
      <c r="P219" s="213" t="e">
        <f t="shared" si="229"/>
        <v>#REF!</v>
      </c>
      <c r="Q219" s="219" t="e">
        <f t="shared" si="230"/>
        <v>#REF!</v>
      </c>
      <c r="R219" s="213" t="e">
        <f t="shared" si="231"/>
        <v>#REF!</v>
      </c>
      <c r="S219" s="219" t="e">
        <f t="shared" si="232"/>
        <v>#REF!</v>
      </c>
      <c r="T219" s="129"/>
      <c r="U219" s="454"/>
      <c r="V219" s="475" t="s">
        <v>1770</v>
      </c>
    </row>
    <row r="220" spans="1:22" s="18" customFormat="1" ht="48.75" hidden="1" customHeight="1">
      <c r="A220" s="41" t="s">
        <v>1486</v>
      </c>
      <c r="B220" s="220" t="s">
        <v>438</v>
      </c>
      <c r="C220" s="124" t="s">
        <v>1213</v>
      </c>
      <c r="D220" s="21" t="s">
        <v>1684</v>
      </c>
      <c r="E220" s="22" t="s">
        <v>45</v>
      </c>
      <c r="F220" s="213">
        <v>3738</v>
      </c>
      <c r="G220" s="219"/>
      <c r="H220" s="213" t="e">
        <f>VLOOKUP($A220,#REF!,5,0)</f>
        <v>#REF!</v>
      </c>
      <c r="I220" s="219" t="e">
        <f>VLOOKUP($A220,#REF!,6,0)</f>
        <v>#REF!</v>
      </c>
      <c r="J220" s="213" t="e">
        <f t="shared" si="225"/>
        <v>#REF!</v>
      </c>
      <c r="K220" s="219" t="e">
        <f t="shared" si="226"/>
        <v>#REF!</v>
      </c>
      <c r="L220" s="213" t="e">
        <f t="shared" si="217"/>
        <v>#REF!</v>
      </c>
      <c r="M220" s="219" t="e">
        <f t="shared" si="218"/>
        <v>#REF!</v>
      </c>
      <c r="N220" s="213" t="e">
        <f t="shared" si="227"/>
        <v>#REF!</v>
      </c>
      <c r="O220" s="219" t="e">
        <f t="shared" si="228"/>
        <v>#REF!</v>
      </c>
      <c r="P220" s="213" t="e">
        <f t="shared" si="229"/>
        <v>#REF!</v>
      </c>
      <c r="Q220" s="219" t="e">
        <f t="shared" si="230"/>
        <v>#REF!</v>
      </c>
      <c r="R220" s="213" t="e">
        <f t="shared" si="231"/>
        <v>#REF!</v>
      </c>
      <c r="S220" s="219" t="e">
        <f t="shared" si="232"/>
        <v>#REF!</v>
      </c>
      <c r="T220" s="129"/>
      <c r="U220" s="454"/>
      <c r="V220" s="475" t="s">
        <v>1770</v>
      </c>
    </row>
    <row r="221" spans="1:22" s="18" customFormat="1" ht="94.5" hidden="1">
      <c r="A221" s="41" t="s">
        <v>1487</v>
      </c>
      <c r="B221" s="96" t="s">
        <v>439</v>
      </c>
      <c r="C221" s="3" t="s">
        <v>78</v>
      </c>
      <c r="D221" s="3" t="s">
        <v>1685</v>
      </c>
      <c r="E221" s="2" t="s">
        <v>66</v>
      </c>
      <c r="F221" s="213">
        <v>65.56</v>
      </c>
      <c r="G221" s="219"/>
      <c r="H221" s="213" t="e">
        <f>VLOOKUP($A221,#REF!,5,0)</f>
        <v>#REF!</v>
      </c>
      <c r="I221" s="219" t="e">
        <f>VLOOKUP($A221,#REF!,6,0)</f>
        <v>#REF!</v>
      </c>
      <c r="J221" s="213" t="e">
        <f t="shared" si="225"/>
        <v>#REF!</v>
      </c>
      <c r="K221" s="219" t="e">
        <f t="shared" si="226"/>
        <v>#REF!</v>
      </c>
      <c r="L221" s="213" t="e">
        <f t="shared" si="217"/>
        <v>#REF!</v>
      </c>
      <c r="M221" s="219" t="e">
        <f t="shared" si="218"/>
        <v>#REF!</v>
      </c>
      <c r="N221" s="213" t="e">
        <f t="shared" si="227"/>
        <v>#REF!</v>
      </c>
      <c r="O221" s="219" t="e">
        <f t="shared" si="228"/>
        <v>#REF!</v>
      </c>
      <c r="P221" s="213" t="e">
        <f t="shared" si="229"/>
        <v>#REF!</v>
      </c>
      <c r="Q221" s="219" t="e">
        <f t="shared" si="230"/>
        <v>#REF!</v>
      </c>
      <c r="R221" s="213" t="e">
        <f t="shared" si="231"/>
        <v>#REF!</v>
      </c>
      <c r="S221" s="219" t="e">
        <f t="shared" si="232"/>
        <v>#REF!</v>
      </c>
      <c r="T221" s="128"/>
      <c r="U221" s="454"/>
      <c r="V221" s="475" t="s">
        <v>1770</v>
      </c>
    </row>
    <row r="222" spans="1:22" s="18" customFormat="1" ht="94.5" hidden="1">
      <c r="A222" s="41" t="s">
        <v>1489</v>
      </c>
      <c r="B222" s="96" t="s">
        <v>440</v>
      </c>
      <c r="C222" s="3" t="s">
        <v>79</v>
      </c>
      <c r="D222" s="3" t="s">
        <v>1685</v>
      </c>
      <c r="E222" s="2" t="s">
        <v>66</v>
      </c>
      <c r="F222" s="213">
        <v>149.25</v>
      </c>
      <c r="G222" s="219"/>
      <c r="H222" s="213" t="e">
        <f>VLOOKUP($A222,#REF!,5,0)</f>
        <v>#REF!</v>
      </c>
      <c r="I222" s="219" t="e">
        <f>VLOOKUP($A222,#REF!,6,0)</f>
        <v>#REF!</v>
      </c>
      <c r="J222" s="213" t="e">
        <f t="shared" si="225"/>
        <v>#REF!</v>
      </c>
      <c r="K222" s="219" t="e">
        <f t="shared" si="226"/>
        <v>#REF!</v>
      </c>
      <c r="L222" s="213" t="e">
        <f t="shared" si="217"/>
        <v>#REF!</v>
      </c>
      <c r="M222" s="219" t="e">
        <f t="shared" si="218"/>
        <v>#REF!</v>
      </c>
      <c r="N222" s="213" t="e">
        <f t="shared" si="227"/>
        <v>#REF!</v>
      </c>
      <c r="O222" s="219" t="e">
        <f t="shared" si="228"/>
        <v>#REF!</v>
      </c>
      <c r="P222" s="213" t="e">
        <f t="shared" si="229"/>
        <v>#REF!</v>
      </c>
      <c r="Q222" s="219" t="e">
        <f t="shared" si="230"/>
        <v>#REF!</v>
      </c>
      <c r="R222" s="213" t="e">
        <f t="shared" si="231"/>
        <v>#REF!</v>
      </c>
      <c r="S222" s="219" t="e">
        <f t="shared" si="232"/>
        <v>#REF!</v>
      </c>
      <c r="T222" s="128"/>
      <c r="U222" s="454"/>
      <c r="V222" s="475" t="s">
        <v>1770</v>
      </c>
    </row>
    <row r="223" spans="1:22" s="18" customFormat="1" ht="59.25" hidden="1" customHeight="1">
      <c r="A223" s="41" t="s">
        <v>1491</v>
      </c>
      <c r="B223" s="96" t="s">
        <v>441</v>
      </c>
      <c r="C223" s="3" t="s">
        <v>80</v>
      </c>
      <c r="D223" s="3" t="s">
        <v>1686</v>
      </c>
      <c r="E223" s="2" t="s">
        <v>66</v>
      </c>
      <c r="F223" s="213">
        <v>249.98</v>
      </c>
      <c r="G223" s="219"/>
      <c r="H223" s="213" t="e">
        <f>VLOOKUP($A223,#REF!,5,0)</f>
        <v>#REF!</v>
      </c>
      <c r="I223" s="219" t="e">
        <f>VLOOKUP($A223,#REF!,6,0)</f>
        <v>#REF!</v>
      </c>
      <c r="J223" s="213" t="e">
        <f t="shared" si="225"/>
        <v>#REF!</v>
      </c>
      <c r="K223" s="219" t="e">
        <f t="shared" si="226"/>
        <v>#REF!</v>
      </c>
      <c r="L223" s="213" t="e">
        <f t="shared" si="217"/>
        <v>#REF!</v>
      </c>
      <c r="M223" s="219" t="e">
        <f t="shared" si="218"/>
        <v>#REF!</v>
      </c>
      <c r="N223" s="213" t="e">
        <f t="shared" si="227"/>
        <v>#REF!</v>
      </c>
      <c r="O223" s="219" t="e">
        <f t="shared" si="228"/>
        <v>#REF!</v>
      </c>
      <c r="P223" s="213" t="e">
        <f t="shared" si="229"/>
        <v>#REF!</v>
      </c>
      <c r="Q223" s="219" t="e">
        <f t="shared" si="230"/>
        <v>#REF!</v>
      </c>
      <c r="R223" s="213" t="e">
        <f t="shared" si="231"/>
        <v>#REF!</v>
      </c>
      <c r="S223" s="219" t="e">
        <f t="shared" si="232"/>
        <v>#REF!</v>
      </c>
      <c r="T223" s="128"/>
      <c r="U223" s="454"/>
      <c r="V223" s="475" t="s">
        <v>1770</v>
      </c>
    </row>
    <row r="224" spans="1:22" s="18" customFormat="1" ht="75.75" hidden="1" customHeight="1">
      <c r="A224" s="41" t="s">
        <v>1495</v>
      </c>
      <c r="B224" s="96" t="s">
        <v>442</v>
      </c>
      <c r="C224" s="3" t="s">
        <v>242</v>
      </c>
      <c r="D224" s="3" t="s">
        <v>918</v>
      </c>
      <c r="E224" s="65" t="s">
        <v>66</v>
      </c>
      <c r="F224" s="213">
        <v>866.28</v>
      </c>
      <c r="G224" s="219"/>
      <c r="H224" s="213" t="e">
        <f>VLOOKUP($A224,#REF!,5,0)</f>
        <v>#REF!</v>
      </c>
      <c r="I224" s="219" t="e">
        <f>VLOOKUP($A224,#REF!,6,0)</f>
        <v>#REF!</v>
      </c>
      <c r="J224" s="213" t="e">
        <f t="shared" si="225"/>
        <v>#REF!</v>
      </c>
      <c r="K224" s="219" t="e">
        <f t="shared" si="226"/>
        <v>#REF!</v>
      </c>
      <c r="L224" s="213" t="e">
        <f t="shared" si="217"/>
        <v>#REF!</v>
      </c>
      <c r="M224" s="219" t="e">
        <f t="shared" si="218"/>
        <v>#REF!</v>
      </c>
      <c r="N224" s="213" t="e">
        <f t="shared" si="227"/>
        <v>#REF!</v>
      </c>
      <c r="O224" s="219" t="e">
        <f t="shared" si="228"/>
        <v>#REF!</v>
      </c>
      <c r="P224" s="213" t="e">
        <f t="shared" si="229"/>
        <v>#REF!</v>
      </c>
      <c r="Q224" s="219" t="e">
        <f t="shared" si="230"/>
        <v>#REF!</v>
      </c>
      <c r="R224" s="213" t="e">
        <f t="shared" si="231"/>
        <v>#REF!</v>
      </c>
      <c r="S224" s="219" t="e">
        <f t="shared" si="232"/>
        <v>#REF!</v>
      </c>
      <c r="T224" s="133"/>
      <c r="U224" s="454"/>
      <c r="V224" s="475" t="s">
        <v>1770</v>
      </c>
    </row>
    <row r="225" spans="1:22" s="18" customFormat="1" ht="52.5" hidden="1" customHeight="1">
      <c r="A225" s="41" t="s">
        <v>1496</v>
      </c>
      <c r="B225" s="96" t="s">
        <v>443</v>
      </c>
      <c r="C225" s="3" t="s">
        <v>82</v>
      </c>
      <c r="D225" s="3" t="s">
        <v>1687</v>
      </c>
      <c r="E225" s="2" t="s">
        <v>66</v>
      </c>
      <c r="F225" s="213">
        <v>227.98</v>
      </c>
      <c r="G225" s="219"/>
      <c r="H225" s="213" t="e">
        <f>VLOOKUP($A225,#REF!,5,0)</f>
        <v>#REF!</v>
      </c>
      <c r="I225" s="219" t="e">
        <f>VLOOKUP($A225,#REF!,6,0)</f>
        <v>#REF!</v>
      </c>
      <c r="J225" s="213" t="e">
        <f t="shared" si="225"/>
        <v>#REF!</v>
      </c>
      <c r="K225" s="219" t="e">
        <f t="shared" si="226"/>
        <v>#REF!</v>
      </c>
      <c r="L225" s="213" t="e">
        <f t="shared" si="217"/>
        <v>#REF!</v>
      </c>
      <c r="M225" s="219" t="e">
        <f t="shared" si="218"/>
        <v>#REF!</v>
      </c>
      <c r="N225" s="213" t="e">
        <f t="shared" si="227"/>
        <v>#REF!</v>
      </c>
      <c r="O225" s="219" t="e">
        <f t="shared" si="228"/>
        <v>#REF!</v>
      </c>
      <c r="P225" s="213" t="e">
        <f t="shared" si="229"/>
        <v>#REF!</v>
      </c>
      <c r="Q225" s="219" t="e">
        <f t="shared" si="230"/>
        <v>#REF!</v>
      </c>
      <c r="R225" s="213" t="e">
        <f t="shared" si="231"/>
        <v>#REF!</v>
      </c>
      <c r="S225" s="219" t="e">
        <f t="shared" si="232"/>
        <v>#REF!</v>
      </c>
      <c r="T225" s="128"/>
      <c r="U225" s="454"/>
      <c r="V225" s="475" t="s">
        <v>1770</v>
      </c>
    </row>
    <row r="226" spans="1:22" s="18" customFormat="1" ht="105" hidden="1" customHeight="1">
      <c r="A226" s="41" t="s">
        <v>1497</v>
      </c>
      <c r="B226" s="96" t="s">
        <v>445</v>
      </c>
      <c r="C226" s="86" t="s">
        <v>55</v>
      </c>
      <c r="D226" s="24" t="s">
        <v>416</v>
      </c>
      <c r="E226" s="62" t="s">
        <v>56</v>
      </c>
      <c r="F226" s="213">
        <v>245.8</v>
      </c>
      <c r="G226" s="219"/>
      <c r="H226" s="213" t="e">
        <f>VLOOKUP($A226,#REF!,5,0)</f>
        <v>#REF!</v>
      </c>
      <c r="I226" s="219" t="e">
        <f>VLOOKUP($A226,#REF!,6,0)</f>
        <v>#REF!</v>
      </c>
      <c r="J226" s="213" t="e">
        <f t="shared" si="225"/>
        <v>#REF!</v>
      </c>
      <c r="K226" s="219" t="e">
        <f t="shared" si="226"/>
        <v>#REF!</v>
      </c>
      <c r="L226" s="213" t="e">
        <f t="shared" si="217"/>
        <v>#REF!</v>
      </c>
      <c r="M226" s="219" t="e">
        <f t="shared" si="218"/>
        <v>#REF!</v>
      </c>
      <c r="N226" s="213" t="e">
        <f t="shared" si="227"/>
        <v>#REF!</v>
      </c>
      <c r="O226" s="219" t="e">
        <f t="shared" si="228"/>
        <v>#REF!</v>
      </c>
      <c r="P226" s="213" t="e">
        <f t="shared" si="229"/>
        <v>#REF!</v>
      </c>
      <c r="Q226" s="219" t="e">
        <f t="shared" si="230"/>
        <v>#REF!</v>
      </c>
      <c r="R226" s="213" t="e">
        <f t="shared" si="231"/>
        <v>#REF!</v>
      </c>
      <c r="S226" s="219" t="e">
        <f t="shared" si="232"/>
        <v>#REF!</v>
      </c>
      <c r="T226" s="125"/>
      <c r="U226" s="454"/>
      <c r="V226" s="475" t="s">
        <v>1770</v>
      </c>
    </row>
    <row r="227" spans="1:22" s="18" customFormat="1" ht="96.75" hidden="1" customHeight="1">
      <c r="A227" s="41" t="s">
        <v>1842</v>
      </c>
      <c r="B227" s="96" t="s">
        <v>447</v>
      </c>
      <c r="C227" s="24" t="s">
        <v>417</v>
      </c>
      <c r="D227" s="24" t="s">
        <v>418</v>
      </c>
      <c r="E227" s="62" t="s">
        <v>56</v>
      </c>
      <c r="F227" s="213">
        <v>385.5</v>
      </c>
      <c r="G227" s="219"/>
      <c r="H227" s="213" t="e">
        <f>VLOOKUP($A227,#REF!,5,0)</f>
        <v>#REF!</v>
      </c>
      <c r="I227" s="219" t="e">
        <f>VLOOKUP($A227,#REF!,6,0)</f>
        <v>#REF!</v>
      </c>
      <c r="J227" s="213" t="e">
        <f t="shared" si="225"/>
        <v>#REF!</v>
      </c>
      <c r="K227" s="219" t="e">
        <f t="shared" si="226"/>
        <v>#REF!</v>
      </c>
      <c r="L227" s="213" t="e">
        <f t="shared" si="217"/>
        <v>#REF!</v>
      </c>
      <c r="M227" s="219" t="e">
        <f t="shared" si="218"/>
        <v>#REF!</v>
      </c>
      <c r="N227" s="213" t="e">
        <f t="shared" si="227"/>
        <v>#REF!</v>
      </c>
      <c r="O227" s="219" t="e">
        <f t="shared" si="228"/>
        <v>#REF!</v>
      </c>
      <c r="P227" s="213" t="e">
        <f t="shared" si="229"/>
        <v>#REF!</v>
      </c>
      <c r="Q227" s="219" t="e">
        <f t="shared" si="230"/>
        <v>#REF!</v>
      </c>
      <c r="R227" s="213" t="e">
        <f t="shared" si="231"/>
        <v>#REF!</v>
      </c>
      <c r="S227" s="219" t="e">
        <f t="shared" si="232"/>
        <v>#REF!</v>
      </c>
      <c r="T227" s="125"/>
      <c r="U227" s="454"/>
      <c r="V227" s="475" t="s">
        <v>1770</v>
      </c>
    </row>
    <row r="228" spans="1:22" s="18" customFormat="1" ht="50.25" hidden="1" customHeight="1">
      <c r="A228" s="41" t="s">
        <v>2027</v>
      </c>
      <c r="B228" s="96" t="s">
        <v>449</v>
      </c>
      <c r="C228" s="74" t="s">
        <v>306</v>
      </c>
      <c r="D228" s="74" t="s">
        <v>349</v>
      </c>
      <c r="E228" s="65" t="s">
        <v>1</v>
      </c>
      <c r="F228" s="213">
        <v>949.86</v>
      </c>
      <c r="G228" s="219"/>
      <c r="H228" s="213" t="e">
        <f>VLOOKUP($A228,#REF!,5,0)</f>
        <v>#REF!</v>
      </c>
      <c r="I228" s="219" t="e">
        <f>VLOOKUP($A228,#REF!,6,0)</f>
        <v>#REF!</v>
      </c>
      <c r="J228" s="213" t="e">
        <f t="shared" si="225"/>
        <v>#REF!</v>
      </c>
      <c r="K228" s="219" t="e">
        <f t="shared" si="226"/>
        <v>#REF!</v>
      </c>
      <c r="L228" s="213" t="e">
        <f t="shared" si="217"/>
        <v>#REF!</v>
      </c>
      <c r="M228" s="219" t="e">
        <f t="shared" si="218"/>
        <v>#REF!</v>
      </c>
      <c r="N228" s="213" t="e">
        <f t="shared" si="227"/>
        <v>#REF!</v>
      </c>
      <c r="O228" s="219" t="e">
        <f t="shared" si="228"/>
        <v>#REF!</v>
      </c>
      <c r="P228" s="213" t="e">
        <f t="shared" si="229"/>
        <v>#REF!</v>
      </c>
      <c r="Q228" s="219" t="e">
        <f t="shared" si="230"/>
        <v>#REF!</v>
      </c>
      <c r="R228" s="213" t="e">
        <f t="shared" si="231"/>
        <v>#REF!</v>
      </c>
      <c r="S228" s="219" t="e">
        <f t="shared" si="232"/>
        <v>#REF!</v>
      </c>
      <c r="T228" s="125"/>
      <c r="U228" s="454"/>
      <c r="V228" s="475" t="s">
        <v>1770</v>
      </c>
    </row>
    <row r="229" spans="1:22" s="18" customFormat="1" ht="102" hidden="1" customHeight="1">
      <c r="A229" s="41" t="s">
        <v>2028</v>
      </c>
      <c r="B229" s="479" t="s">
        <v>451</v>
      </c>
      <c r="C229" s="334" t="s">
        <v>53</v>
      </c>
      <c r="D229" s="335" t="s">
        <v>419</v>
      </c>
      <c r="E229" s="336" t="s">
        <v>54</v>
      </c>
      <c r="F229" s="213">
        <v>531.5</v>
      </c>
      <c r="G229" s="338"/>
      <c r="H229" s="213" t="e">
        <f>VLOOKUP($A229,#REF!,5,0)</f>
        <v>#REF!</v>
      </c>
      <c r="I229" s="338" t="e">
        <f>VLOOKUP($A229,#REF!,6,0)</f>
        <v>#REF!</v>
      </c>
      <c r="J229" s="213" t="e">
        <f t="shared" si="225"/>
        <v>#REF!</v>
      </c>
      <c r="K229" s="338" t="e">
        <f t="shared" si="226"/>
        <v>#REF!</v>
      </c>
      <c r="L229" s="213" t="e">
        <f t="shared" si="217"/>
        <v>#REF!</v>
      </c>
      <c r="M229" s="338" t="e">
        <f t="shared" si="218"/>
        <v>#REF!</v>
      </c>
      <c r="N229" s="213" t="e">
        <f t="shared" si="227"/>
        <v>#REF!</v>
      </c>
      <c r="O229" s="338" t="e">
        <f t="shared" si="228"/>
        <v>#REF!</v>
      </c>
      <c r="P229" s="213" t="e">
        <f t="shared" si="229"/>
        <v>#REF!</v>
      </c>
      <c r="Q229" s="338" t="e">
        <f t="shared" si="230"/>
        <v>#REF!</v>
      </c>
      <c r="R229" s="213" t="e">
        <f t="shared" si="231"/>
        <v>#REF!</v>
      </c>
      <c r="S229" s="338" t="e">
        <f t="shared" si="232"/>
        <v>#REF!</v>
      </c>
      <c r="T229" s="269" t="s">
        <v>572</v>
      </c>
      <c r="U229" s="454"/>
      <c r="V229" s="475" t="s">
        <v>1770</v>
      </c>
    </row>
    <row r="230" spans="1:22" s="18" customFormat="1" ht="31.5" hidden="1" customHeight="1">
      <c r="A230" s="41"/>
      <c r="B230" s="673" t="s">
        <v>691</v>
      </c>
      <c r="C230" s="659"/>
      <c r="D230" s="659"/>
      <c r="E230" s="659"/>
      <c r="F230" s="659"/>
      <c r="G230" s="659"/>
      <c r="H230" s="482"/>
      <c r="I230" s="482"/>
      <c r="J230" s="482"/>
      <c r="K230" s="482"/>
      <c r="L230" s="482"/>
      <c r="M230" s="482"/>
      <c r="N230" s="482"/>
      <c r="O230" s="482"/>
      <c r="P230" s="482"/>
      <c r="Q230" s="482"/>
      <c r="R230" s="482"/>
      <c r="S230" s="482"/>
      <c r="T230" s="477"/>
      <c r="U230" s="454"/>
      <c r="V230" s="475" t="s">
        <v>1770</v>
      </c>
    </row>
    <row r="231" spans="1:22" s="18" customFormat="1" ht="106.5" hidden="1" customHeight="1">
      <c r="A231" s="41" t="s">
        <v>2029</v>
      </c>
      <c r="B231" s="340" t="s">
        <v>453</v>
      </c>
      <c r="C231" s="341" t="s">
        <v>1755</v>
      </c>
      <c r="D231" s="342" t="s">
        <v>1689</v>
      </c>
      <c r="E231" s="343"/>
      <c r="F231" s="344"/>
      <c r="G231" s="343"/>
      <c r="H231" s="344"/>
      <c r="I231" s="343"/>
      <c r="J231" s="344"/>
      <c r="K231" s="343"/>
      <c r="L231" s="344"/>
      <c r="M231" s="343"/>
      <c r="N231" s="344"/>
      <c r="O231" s="343"/>
      <c r="P231" s="344"/>
      <c r="Q231" s="343"/>
      <c r="R231" s="344"/>
      <c r="S231" s="343"/>
      <c r="T231" s="345"/>
      <c r="U231" s="454"/>
      <c r="V231" s="475" t="s">
        <v>1770</v>
      </c>
    </row>
    <row r="232" spans="1:22" s="18" customFormat="1" ht="18.75" hidden="1" customHeight="1">
      <c r="A232" s="41" t="s">
        <v>2030</v>
      </c>
      <c r="B232" s="42" t="s">
        <v>823</v>
      </c>
      <c r="C232" s="75" t="s">
        <v>700</v>
      </c>
      <c r="D232" s="54"/>
      <c r="E232" s="55" t="s">
        <v>45</v>
      </c>
      <c r="F232" s="69">
        <v>19368.97</v>
      </c>
      <c r="G232" s="69" t="s">
        <v>85</v>
      </c>
      <c r="H232" s="69" t="e">
        <f>VLOOKUP($A232,#REF!,5,0)</f>
        <v>#REF!</v>
      </c>
      <c r="I232" s="69" t="e">
        <f>VLOOKUP($A232,#REF!,6,0)</f>
        <v>#REF!</v>
      </c>
      <c r="J232" s="69" t="e">
        <f t="shared" ref="J232:J241" si="233">($H232/1.1)*1.3</f>
        <v>#REF!</v>
      </c>
      <c r="K232" s="69" t="e">
        <f t="shared" ref="K232:K241" si="234">($I232/1.1)*1.3</f>
        <v>#REF!</v>
      </c>
      <c r="L232" s="69" t="e">
        <f t="shared" ref="L232:L241" si="235">$H232/1.1</f>
        <v>#REF!</v>
      </c>
      <c r="M232" s="69" t="e">
        <f t="shared" ref="M232:M241" si="236">$I232/1.1</f>
        <v>#REF!</v>
      </c>
      <c r="N232" s="69" t="e">
        <f t="shared" ref="N232:N241" si="237">H232</f>
        <v>#REF!</v>
      </c>
      <c r="O232" s="69" t="e">
        <f t="shared" ref="O232:O241" si="238">I232</f>
        <v>#REF!</v>
      </c>
      <c r="P232" s="69" t="e">
        <f t="shared" ref="P232:P241" si="239">($H232/1.1)*1.3</f>
        <v>#REF!</v>
      </c>
      <c r="Q232" s="69" t="e">
        <f t="shared" ref="Q232:Q241" si="240">($I232/1.1)*1.3</f>
        <v>#REF!</v>
      </c>
      <c r="R232" s="69" t="e">
        <f t="shared" ref="R232:R241" si="241">$H232/1.1</f>
        <v>#REF!</v>
      </c>
      <c r="S232" s="69" t="e">
        <f t="shared" ref="S232:S241" si="242">$I232/1.1</f>
        <v>#REF!</v>
      </c>
      <c r="T232" s="134" t="s">
        <v>85</v>
      </c>
      <c r="U232" s="454"/>
      <c r="V232" s="475" t="s">
        <v>1770</v>
      </c>
    </row>
    <row r="233" spans="1:22" s="18" customFormat="1" ht="18.75" hidden="1" customHeight="1">
      <c r="A233" s="41" t="s">
        <v>2031</v>
      </c>
      <c r="B233" s="42" t="s">
        <v>824</v>
      </c>
      <c r="C233" s="75" t="s">
        <v>23</v>
      </c>
      <c r="D233" s="54"/>
      <c r="E233" s="55" t="s">
        <v>45</v>
      </c>
      <c r="F233" s="69">
        <v>27963.15</v>
      </c>
      <c r="G233" s="69" t="s">
        <v>85</v>
      </c>
      <c r="H233" s="69" t="e">
        <f>VLOOKUP($A233,#REF!,5,0)</f>
        <v>#REF!</v>
      </c>
      <c r="I233" s="69" t="e">
        <f>VLOOKUP($A233,#REF!,6,0)</f>
        <v>#REF!</v>
      </c>
      <c r="J233" s="69" t="e">
        <f t="shared" si="233"/>
        <v>#REF!</v>
      </c>
      <c r="K233" s="69" t="e">
        <f t="shared" si="234"/>
        <v>#REF!</v>
      </c>
      <c r="L233" s="69" t="e">
        <f t="shared" si="235"/>
        <v>#REF!</v>
      </c>
      <c r="M233" s="69" t="e">
        <f t="shared" si="236"/>
        <v>#REF!</v>
      </c>
      <c r="N233" s="69" t="e">
        <f t="shared" si="237"/>
        <v>#REF!</v>
      </c>
      <c r="O233" s="69" t="e">
        <f t="shared" si="238"/>
        <v>#REF!</v>
      </c>
      <c r="P233" s="69" t="e">
        <f t="shared" si="239"/>
        <v>#REF!</v>
      </c>
      <c r="Q233" s="69" t="e">
        <f t="shared" si="240"/>
        <v>#REF!</v>
      </c>
      <c r="R233" s="69" t="e">
        <f t="shared" si="241"/>
        <v>#REF!</v>
      </c>
      <c r="S233" s="69" t="e">
        <f t="shared" si="242"/>
        <v>#REF!</v>
      </c>
      <c r="T233" s="134" t="s">
        <v>85</v>
      </c>
      <c r="U233" s="454"/>
      <c r="V233" s="475" t="s">
        <v>1770</v>
      </c>
    </row>
    <row r="234" spans="1:22" s="18" customFormat="1" ht="18.75" hidden="1" customHeight="1">
      <c r="A234" s="41" t="s">
        <v>2032</v>
      </c>
      <c r="B234" s="42" t="s">
        <v>825</v>
      </c>
      <c r="C234" s="75" t="s">
        <v>24</v>
      </c>
      <c r="D234" s="54"/>
      <c r="E234" s="55" t="s">
        <v>45</v>
      </c>
      <c r="F234" s="69">
        <v>34073.15</v>
      </c>
      <c r="G234" s="69" t="s">
        <v>85</v>
      </c>
      <c r="H234" s="69" t="e">
        <f>VLOOKUP($A234,#REF!,5,0)</f>
        <v>#REF!</v>
      </c>
      <c r="I234" s="69" t="e">
        <f>VLOOKUP($A234,#REF!,6,0)</f>
        <v>#REF!</v>
      </c>
      <c r="J234" s="69" t="e">
        <f t="shared" si="233"/>
        <v>#REF!</v>
      </c>
      <c r="K234" s="69" t="e">
        <f t="shared" si="234"/>
        <v>#REF!</v>
      </c>
      <c r="L234" s="69" t="e">
        <f t="shared" si="235"/>
        <v>#REF!</v>
      </c>
      <c r="M234" s="69" t="e">
        <f t="shared" si="236"/>
        <v>#REF!</v>
      </c>
      <c r="N234" s="69" t="e">
        <f t="shared" si="237"/>
        <v>#REF!</v>
      </c>
      <c r="O234" s="69" t="e">
        <f t="shared" si="238"/>
        <v>#REF!</v>
      </c>
      <c r="P234" s="69" t="e">
        <f t="shared" si="239"/>
        <v>#REF!</v>
      </c>
      <c r="Q234" s="69" t="e">
        <f t="shared" si="240"/>
        <v>#REF!</v>
      </c>
      <c r="R234" s="69" t="e">
        <f t="shared" si="241"/>
        <v>#REF!</v>
      </c>
      <c r="S234" s="69" t="e">
        <f t="shared" si="242"/>
        <v>#REF!</v>
      </c>
      <c r="T234" s="134" t="s">
        <v>85</v>
      </c>
      <c r="U234" s="454"/>
      <c r="V234" s="475" t="s">
        <v>1770</v>
      </c>
    </row>
    <row r="235" spans="1:22" s="18" customFormat="1" ht="18.75" hidden="1" customHeight="1">
      <c r="A235" s="41" t="s">
        <v>2033</v>
      </c>
      <c r="B235" s="42" t="s">
        <v>826</v>
      </c>
      <c r="C235" s="75" t="s">
        <v>25</v>
      </c>
      <c r="D235" s="54"/>
      <c r="E235" s="55" t="s">
        <v>45</v>
      </c>
      <c r="F235" s="69">
        <v>43450.15</v>
      </c>
      <c r="G235" s="69" t="s">
        <v>85</v>
      </c>
      <c r="H235" s="69" t="e">
        <f>VLOOKUP($A235,#REF!,5,0)</f>
        <v>#REF!</v>
      </c>
      <c r="I235" s="69" t="e">
        <f>VLOOKUP($A235,#REF!,6,0)</f>
        <v>#REF!</v>
      </c>
      <c r="J235" s="69" t="e">
        <f t="shared" si="233"/>
        <v>#REF!</v>
      </c>
      <c r="K235" s="69" t="e">
        <f t="shared" si="234"/>
        <v>#REF!</v>
      </c>
      <c r="L235" s="69" t="e">
        <f t="shared" si="235"/>
        <v>#REF!</v>
      </c>
      <c r="M235" s="69" t="e">
        <f t="shared" si="236"/>
        <v>#REF!</v>
      </c>
      <c r="N235" s="69" t="e">
        <f t="shared" si="237"/>
        <v>#REF!</v>
      </c>
      <c r="O235" s="69" t="e">
        <f t="shared" si="238"/>
        <v>#REF!</v>
      </c>
      <c r="P235" s="69" t="e">
        <f t="shared" si="239"/>
        <v>#REF!</v>
      </c>
      <c r="Q235" s="69" t="e">
        <f t="shared" si="240"/>
        <v>#REF!</v>
      </c>
      <c r="R235" s="69" t="e">
        <f t="shared" si="241"/>
        <v>#REF!</v>
      </c>
      <c r="S235" s="69" t="e">
        <f t="shared" si="242"/>
        <v>#REF!</v>
      </c>
      <c r="T235" s="134" t="s">
        <v>85</v>
      </c>
      <c r="U235" s="454"/>
      <c r="V235" s="475" t="s">
        <v>1770</v>
      </c>
    </row>
    <row r="236" spans="1:22" s="18" customFormat="1" ht="110.25" hidden="1">
      <c r="A236" s="41" t="s">
        <v>2034</v>
      </c>
      <c r="B236" s="42" t="s">
        <v>454</v>
      </c>
      <c r="C236" s="3" t="s">
        <v>1756</v>
      </c>
      <c r="D236" s="3" t="s">
        <v>1757</v>
      </c>
      <c r="E236" s="2" t="s">
        <v>45</v>
      </c>
      <c r="F236" s="69">
        <v>5384.5</v>
      </c>
      <c r="G236" s="5" t="s">
        <v>85</v>
      </c>
      <c r="H236" s="69" t="e">
        <f>VLOOKUP($A236,#REF!,5,0)</f>
        <v>#REF!</v>
      </c>
      <c r="I236" s="5" t="e">
        <f>VLOOKUP($A236,#REF!,6,0)</f>
        <v>#REF!</v>
      </c>
      <c r="J236" s="69" t="e">
        <f t="shared" si="233"/>
        <v>#REF!</v>
      </c>
      <c r="K236" s="5" t="e">
        <f t="shared" si="234"/>
        <v>#REF!</v>
      </c>
      <c r="L236" s="69" t="e">
        <f t="shared" si="235"/>
        <v>#REF!</v>
      </c>
      <c r="M236" s="5" t="e">
        <f t="shared" si="236"/>
        <v>#REF!</v>
      </c>
      <c r="N236" s="69" t="e">
        <f t="shared" si="237"/>
        <v>#REF!</v>
      </c>
      <c r="O236" s="5" t="e">
        <f t="shared" si="238"/>
        <v>#REF!</v>
      </c>
      <c r="P236" s="69" t="e">
        <f t="shared" si="239"/>
        <v>#REF!</v>
      </c>
      <c r="Q236" s="5" t="e">
        <f t="shared" si="240"/>
        <v>#REF!</v>
      </c>
      <c r="R236" s="69" t="e">
        <f t="shared" si="241"/>
        <v>#REF!</v>
      </c>
      <c r="S236" s="5" t="e">
        <f t="shared" si="242"/>
        <v>#REF!</v>
      </c>
      <c r="T236" s="125"/>
      <c r="U236" s="454"/>
      <c r="V236" s="475" t="s">
        <v>1770</v>
      </c>
    </row>
    <row r="237" spans="1:22" s="18" customFormat="1" ht="46.5" hidden="1" customHeight="1">
      <c r="A237" s="41" t="s">
        <v>2035</v>
      </c>
      <c r="B237" s="42" t="s">
        <v>455</v>
      </c>
      <c r="C237" s="74" t="s">
        <v>348</v>
      </c>
      <c r="D237" s="74" t="s">
        <v>701</v>
      </c>
      <c r="E237" s="65" t="s">
        <v>1</v>
      </c>
      <c r="F237" s="69">
        <v>798.5</v>
      </c>
      <c r="G237" s="5" t="s">
        <v>85</v>
      </c>
      <c r="H237" s="69" t="e">
        <f>VLOOKUP($A237,#REF!,5,0)</f>
        <v>#REF!</v>
      </c>
      <c r="I237" s="5" t="e">
        <f>VLOOKUP($A237,#REF!,6,0)</f>
        <v>#REF!</v>
      </c>
      <c r="J237" s="69" t="e">
        <f t="shared" si="233"/>
        <v>#REF!</v>
      </c>
      <c r="K237" s="5" t="e">
        <f t="shared" si="234"/>
        <v>#REF!</v>
      </c>
      <c r="L237" s="69" t="e">
        <f t="shared" si="235"/>
        <v>#REF!</v>
      </c>
      <c r="M237" s="5" t="e">
        <f t="shared" si="236"/>
        <v>#REF!</v>
      </c>
      <c r="N237" s="69" t="e">
        <f t="shared" si="237"/>
        <v>#REF!</v>
      </c>
      <c r="O237" s="5" t="e">
        <f t="shared" si="238"/>
        <v>#REF!</v>
      </c>
      <c r="P237" s="69" t="e">
        <f t="shared" si="239"/>
        <v>#REF!</v>
      </c>
      <c r="Q237" s="5" t="e">
        <f t="shared" si="240"/>
        <v>#REF!</v>
      </c>
      <c r="R237" s="69" t="e">
        <f t="shared" si="241"/>
        <v>#REF!</v>
      </c>
      <c r="S237" s="5" t="e">
        <f t="shared" si="242"/>
        <v>#REF!</v>
      </c>
      <c r="T237" s="125"/>
      <c r="U237" s="454"/>
      <c r="V237" s="475" t="s">
        <v>1770</v>
      </c>
    </row>
    <row r="238" spans="1:22" s="18" customFormat="1" ht="93.75" hidden="1" customHeight="1">
      <c r="A238" s="41" t="s">
        <v>2036</v>
      </c>
      <c r="B238" s="42" t="s">
        <v>456</v>
      </c>
      <c r="C238" s="3" t="s">
        <v>832</v>
      </c>
      <c r="D238" s="54" t="s">
        <v>1690</v>
      </c>
      <c r="E238" s="55" t="s">
        <v>64</v>
      </c>
      <c r="F238" s="69">
        <v>8900</v>
      </c>
      <c r="G238" s="5" t="s">
        <v>85</v>
      </c>
      <c r="H238" s="69" t="e">
        <f>VLOOKUP($A238,#REF!,5,0)</f>
        <v>#REF!</v>
      </c>
      <c r="I238" s="5" t="e">
        <f>VLOOKUP($A238,#REF!,6,0)</f>
        <v>#REF!</v>
      </c>
      <c r="J238" s="69" t="e">
        <f t="shared" si="233"/>
        <v>#REF!</v>
      </c>
      <c r="K238" s="5" t="e">
        <f t="shared" si="234"/>
        <v>#REF!</v>
      </c>
      <c r="L238" s="69" t="e">
        <f t="shared" si="235"/>
        <v>#REF!</v>
      </c>
      <c r="M238" s="5" t="e">
        <f t="shared" si="236"/>
        <v>#REF!</v>
      </c>
      <c r="N238" s="69" t="e">
        <f t="shared" si="237"/>
        <v>#REF!</v>
      </c>
      <c r="O238" s="5" t="e">
        <f t="shared" si="238"/>
        <v>#REF!</v>
      </c>
      <c r="P238" s="69" t="e">
        <f t="shared" si="239"/>
        <v>#REF!</v>
      </c>
      <c r="Q238" s="5" t="e">
        <f t="shared" si="240"/>
        <v>#REF!</v>
      </c>
      <c r="R238" s="69" t="e">
        <f t="shared" si="241"/>
        <v>#REF!</v>
      </c>
      <c r="S238" s="5" t="e">
        <f t="shared" si="242"/>
        <v>#REF!</v>
      </c>
      <c r="T238" s="125"/>
      <c r="U238" s="454"/>
      <c r="V238" s="475" t="s">
        <v>1770</v>
      </c>
    </row>
    <row r="239" spans="1:22" s="18" customFormat="1" ht="115.5" hidden="1" customHeight="1">
      <c r="A239" s="41" t="s">
        <v>2037</v>
      </c>
      <c r="B239" s="42" t="s">
        <v>457</v>
      </c>
      <c r="C239" s="3" t="s">
        <v>833</v>
      </c>
      <c r="D239" s="3" t="s">
        <v>1691</v>
      </c>
      <c r="E239" s="2" t="s">
        <v>392</v>
      </c>
      <c r="F239" s="69">
        <v>1860.1</v>
      </c>
      <c r="G239" s="5" t="s">
        <v>85</v>
      </c>
      <c r="H239" s="69" t="e">
        <f>VLOOKUP($A239,#REF!,5,0)</f>
        <v>#REF!</v>
      </c>
      <c r="I239" s="5" t="e">
        <f>VLOOKUP($A239,#REF!,6,0)</f>
        <v>#REF!</v>
      </c>
      <c r="J239" s="69" t="e">
        <f t="shared" si="233"/>
        <v>#REF!</v>
      </c>
      <c r="K239" s="5" t="e">
        <f t="shared" si="234"/>
        <v>#REF!</v>
      </c>
      <c r="L239" s="69" t="e">
        <f t="shared" si="235"/>
        <v>#REF!</v>
      </c>
      <c r="M239" s="5" t="e">
        <f t="shared" si="236"/>
        <v>#REF!</v>
      </c>
      <c r="N239" s="69" t="e">
        <f t="shared" si="237"/>
        <v>#REF!</v>
      </c>
      <c r="O239" s="5" t="e">
        <f t="shared" si="238"/>
        <v>#REF!</v>
      </c>
      <c r="P239" s="69" t="e">
        <f t="shared" si="239"/>
        <v>#REF!</v>
      </c>
      <c r="Q239" s="5" t="e">
        <f t="shared" si="240"/>
        <v>#REF!</v>
      </c>
      <c r="R239" s="69" t="e">
        <f t="shared" si="241"/>
        <v>#REF!</v>
      </c>
      <c r="S239" s="5" t="e">
        <f t="shared" si="242"/>
        <v>#REF!</v>
      </c>
      <c r="T239" s="125"/>
      <c r="U239" s="454"/>
      <c r="V239" s="475" t="s">
        <v>1770</v>
      </c>
    </row>
    <row r="240" spans="1:22" s="18" customFormat="1" ht="94.5" hidden="1">
      <c r="A240" s="41" t="s">
        <v>2038</v>
      </c>
      <c r="B240" s="42" t="s">
        <v>458</v>
      </c>
      <c r="C240" s="54" t="s">
        <v>834</v>
      </c>
      <c r="D240" s="54" t="s">
        <v>1220</v>
      </c>
      <c r="E240" s="55" t="s">
        <v>392</v>
      </c>
      <c r="F240" s="69">
        <v>600</v>
      </c>
      <c r="G240" s="5" t="s">
        <v>85</v>
      </c>
      <c r="H240" s="69" t="e">
        <f>VLOOKUP($A240,#REF!,5,0)</f>
        <v>#REF!</v>
      </c>
      <c r="I240" s="5" t="e">
        <f>VLOOKUP($A240,#REF!,6,0)</f>
        <v>#REF!</v>
      </c>
      <c r="J240" s="69" t="e">
        <f t="shared" si="233"/>
        <v>#REF!</v>
      </c>
      <c r="K240" s="5" t="e">
        <f t="shared" si="234"/>
        <v>#REF!</v>
      </c>
      <c r="L240" s="69" t="e">
        <f t="shared" si="235"/>
        <v>#REF!</v>
      </c>
      <c r="M240" s="5" t="e">
        <f t="shared" si="236"/>
        <v>#REF!</v>
      </c>
      <c r="N240" s="69" t="e">
        <f t="shared" si="237"/>
        <v>#REF!</v>
      </c>
      <c r="O240" s="5" t="e">
        <f t="shared" si="238"/>
        <v>#REF!</v>
      </c>
      <c r="P240" s="69" t="e">
        <f t="shared" si="239"/>
        <v>#REF!</v>
      </c>
      <c r="Q240" s="5" t="e">
        <f t="shared" si="240"/>
        <v>#REF!</v>
      </c>
      <c r="R240" s="69" t="e">
        <f t="shared" si="241"/>
        <v>#REF!</v>
      </c>
      <c r="S240" s="5" t="e">
        <f t="shared" si="242"/>
        <v>#REF!</v>
      </c>
      <c r="T240" s="125"/>
      <c r="U240" s="454"/>
      <c r="V240" s="475" t="s">
        <v>1770</v>
      </c>
    </row>
    <row r="241" spans="1:22" s="18" customFormat="1" ht="94.5" hidden="1">
      <c r="A241" s="41" t="s">
        <v>2039</v>
      </c>
      <c r="B241" s="42" t="s">
        <v>461</v>
      </c>
      <c r="C241" s="74" t="s">
        <v>347</v>
      </c>
      <c r="D241" s="54" t="s">
        <v>1369</v>
      </c>
      <c r="E241" s="65" t="s">
        <v>1</v>
      </c>
      <c r="F241" s="69">
        <v>772.2</v>
      </c>
      <c r="G241" s="5" t="s">
        <v>85</v>
      </c>
      <c r="H241" s="69" t="e">
        <f>VLOOKUP($A241,#REF!,5,0)</f>
        <v>#REF!</v>
      </c>
      <c r="I241" s="5" t="e">
        <f>VLOOKUP($A241,#REF!,6,0)</f>
        <v>#REF!</v>
      </c>
      <c r="J241" s="69" t="e">
        <f t="shared" si="233"/>
        <v>#REF!</v>
      </c>
      <c r="K241" s="5" t="e">
        <f t="shared" si="234"/>
        <v>#REF!</v>
      </c>
      <c r="L241" s="69" t="e">
        <f t="shared" si="235"/>
        <v>#REF!</v>
      </c>
      <c r="M241" s="5" t="e">
        <f t="shared" si="236"/>
        <v>#REF!</v>
      </c>
      <c r="N241" s="69" t="e">
        <f t="shared" si="237"/>
        <v>#REF!</v>
      </c>
      <c r="O241" s="5" t="e">
        <f t="shared" si="238"/>
        <v>#REF!</v>
      </c>
      <c r="P241" s="69" t="e">
        <f t="shared" si="239"/>
        <v>#REF!</v>
      </c>
      <c r="Q241" s="5" t="e">
        <f t="shared" si="240"/>
        <v>#REF!</v>
      </c>
      <c r="R241" s="69" t="e">
        <f t="shared" si="241"/>
        <v>#REF!</v>
      </c>
      <c r="S241" s="5" t="e">
        <f t="shared" si="242"/>
        <v>#REF!</v>
      </c>
      <c r="T241" s="125"/>
      <c r="U241" s="454"/>
      <c r="V241" s="475" t="s">
        <v>1770</v>
      </c>
    </row>
    <row r="242" spans="1:22" s="18" customFormat="1" ht="94.5" hidden="1">
      <c r="A242" s="41" t="s">
        <v>2040</v>
      </c>
      <c r="B242" s="107" t="s">
        <v>464</v>
      </c>
      <c r="C242" s="8" t="s">
        <v>1370</v>
      </c>
      <c r="D242" s="8" t="s">
        <v>1753</v>
      </c>
      <c r="E242" s="9"/>
      <c r="F242" s="16"/>
      <c r="G242" s="16"/>
      <c r="H242" s="16"/>
      <c r="I242" s="16"/>
      <c r="J242" s="16"/>
      <c r="K242" s="16"/>
      <c r="L242" s="16"/>
      <c r="M242" s="16"/>
      <c r="N242" s="16"/>
      <c r="O242" s="16"/>
      <c r="P242" s="16"/>
      <c r="Q242" s="16"/>
      <c r="R242" s="16"/>
      <c r="S242" s="16"/>
      <c r="T242" s="127"/>
      <c r="U242" s="459" t="s">
        <v>1737</v>
      </c>
      <c r="V242" s="475" t="s">
        <v>1770</v>
      </c>
    </row>
    <row r="243" spans="1:22" s="18" customFormat="1" ht="94.5" hidden="1">
      <c r="A243" s="41" t="s">
        <v>2041</v>
      </c>
      <c r="B243" s="76" t="s">
        <v>827</v>
      </c>
      <c r="C243" s="7" t="s">
        <v>1588</v>
      </c>
      <c r="D243" s="3"/>
      <c r="E243" s="2" t="s">
        <v>45</v>
      </c>
      <c r="F243" s="5">
        <v>93450.769295664853</v>
      </c>
      <c r="G243" s="5" t="s">
        <v>85</v>
      </c>
      <c r="H243" s="5" t="e">
        <f>VLOOKUP($A243,#REF!,5,0)</f>
        <v>#REF!</v>
      </c>
      <c r="I243" s="5" t="e">
        <f>VLOOKUP($A243,#REF!,6,0)</f>
        <v>#REF!</v>
      </c>
      <c r="J243" s="5" t="e">
        <f t="shared" ref="J243:J250" si="243">($H243/1.1)*1.3</f>
        <v>#REF!</v>
      </c>
      <c r="K243" s="5" t="e">
        <f t="shared" ref="K243:K250" si="244">($I243/1.1)*1.3</f>
        <v>#REF!</v>
      </c>
      <c r="L243" s="5" t="e">
        <f t="shared" ref="L243:L250" si="245">$H243/1.1</f>
        <v>#REF!</v>
      </c>
      <c r="M243" s="5" t="e">
        <f t="shared" ref="M243:M250" si="246">$I243/1.1</f>
        <v>#REF!</v>
      </c>
      <c r="N243" s="5" t="e">
        <f t="shared" ref="N243:N250" si="247">H243</f>
        <v>#REF!</v>
      </c>
      <c r="O243" s="5" t="e">
        <f t="shared" ref="O243:O250" si="248">I243</f>
        <v>#REF!</v>
      </c>
      <c r="P243" s="5" t="e">
        <f t="shared" ref="P243:P250" si="249">($H243/1.1)*1.3</f>
        <v>#REF!</v>
      </c>
      <c r="Q243" s="5" t="e">
        <f t="shared" ref="Q243:Q250" si="250">($I243/1.1)*1.3</f>
        <v>#REF!</v>
      </c>
      <c r="R243" s="5" t="e">
        <f t="shared" ref="R243:R250" si="251">$H243/1.1</f>
        <v>#REF!</v>
      </c>
      <c r="S243" s="5" t="e">
        <f t="shared" ref="S243:S250" si="252">$I243/1.1</f>
        <v>#REF!</v>
      </c>
      <c r="T243" s="128" t="s">
        <v>85</v>
      </c>
      <c r="U243" s="454"/>
      <c r="V243" s="475" t="s">
        <v>1770</v>
      </c>
    </row>
    <row r="244" spans="1:22" s="18" customFormat="1" ht="94.5" hidden="1">
      <c r="A244" s="41" t="s">
        <v>2042</v>
      </c>
      <c r="B244" s="76" t="s">
        <v>828</v>
      </c>
      <c r="C244" s="7" t="s">
        <v>1589</v>
      </c>
      <c r="D244" s="3"/>
      <c r="E244" s="2" t="s">
        <v>45</v>
      </c>
      <c r="F244" s="5">
        <v>222837.13782899882</v>
      </c>
      <c r="G244" s="5" t="s">
        <v>85</v>
      </c>
      <c r="H244" s="5" t="e">
        <f>VLOOKUP($A244,#REF!,5,0)</f>
        <v>#REF!</v>
      </c>
      <c r="I244" s="5" t="e">
        <f>VLOOKUP($A244,#REF!,6,0)</f>
        <v>#REF!</v>
      </c>
      <c r="J244" s="5" t="e">
        <f t="shared" si="243"/>
        <v>#REF!</v>
      </c>
      <c r="K244" s="5" t="e">
        <f t="shared" si="244"/>
        <v>#REF!</v>
      </c>
      <c r="L244" s="5" t="e">
        <f t="shared" si="245"/>
        <v>#REF!</v>
      </c>
      <c r="M244" s="5" t="e">
        <f t="shared" si="246"/>
        <v>#REF!</v>
      </c>
      <c r="N244" s="5" t="e">
        <f t="shared" si="247"/>
        <v>#REF!</v>
      </c>
      <c r="O244" s="5" t="e">
        <f t="shared" si="248"/>
        <v>#REF!</v>
      </c>
      <c r="P244" s="5" t="e">
        <f t="shared" si="249"/>
        <v>#REF!</v>
      </c>
      <c r="Q244" s="5" t="e">
        <f t="shared" si="250"/>
        <v>#REF!</v>
      </c>
      <c r="R244" s="5" t="e">
        <f t="shared" si="251"/>
        <v>#REF!</v>
      </c>
      <c r="S244" s="5" t="e">
        <f t="shared" si="252"/>
        <v>#REF!</v>
      </c>
      <c r="T244" s="128" t="s">
        <v>85</v>
      </c>
      <c r="U244" s="454"/>
      <c r="V244" s="475" t="s">
        <v>1770</v>
      </c>
    </row>
    <row r="245" spans="1:22" s="18" customFormat="1" ht="94.5" hidden="1">
      <c r="A245" s="41" t="s">
        <v>2043</v>
      </c>
      <c r="B245" s="76" t="s">
        <v>829</v>
      </c>
      <c r="C245" s="7" t="s">
        <v>1736</v>
      </c>
      <c r="D245" s="3"/>
      <c r="E245" s="2" t="s">
        <v>45</v>
      </c>
      <c r="F245" s="5">
        <v>331979.24902899883</v>
      </c>
      <c r="G245" s="5" t="s">
        <v>85</v>
      </c>
      <c r="H245" s="5" t="e">
        <f>VLOOKUP($A245,#REF!,5,0)</f>
        <v>#REF!</v>
      </c>
      <c r="I245" s="5" t="e">
        <f>VLOOKUP($A245,#REF!,6,0)</f>
        <v>#REF!</v>
      </c>
      <c r="J245" s="5" t="e">
        <f t="shared" si="243"/>
        <v>#REF!</v>
      </c>
      <c r="K245" s="5" t="e">
        <f t="shared" si="244"/>
        <v>#REF!</v>
      </c>
      <c r="L245" s="5" t="e">
        <f t="shared" si="245"/>
        <v>#REF!</v>
      </c>
      <c r="M245" s="5" t="e">
        <f t="shared" si="246"/>
        <v>#REF!</v>
      </c>
      <c r="N245" s="5" t="e">
        <f t="shared" si="247"/>
        <v>#REF!</v>
      </c>
      <c r="O245" s="5" t="e">
        <f t="shared" si="248"/>
        <v>#REF!</v>
      </c>
      <c r="P245" s="5" t="e">
        <f t="shared" si="249"/>
        <v>#REF!</v>
      </c>
      <c r="Q245" s="5" t="e">
        <f t="shared" si="250"/>
        <v>#REF!</v>
      </c>
      <c r="R245" s="5" t="e">
        <f t="shared" si="251"/>
        <v>#REF!</v>
      </c>
      <c r="S245" s="5" t="e">
        <f t="shared" si="252"/>
        <v>#REF!</v>
      </c>
      <c r="T245" s="128" t="s">
        <v>85</v>
      </c>
      <c r="U245" s="454"/>
      <c r="V245" s="475" t="s">
        <v>1770</v>
      </c>
    </row>
    <row r="246" spans="1:22" s="18" customFormat="1" ht="94.5" hidden="1">
      <c r="A246" s="41" t="s">
        <v>2044</v>
      </c>
      <c r="B246" s="93" t="s">
        <v>467</v>
      </c>
      <c r="C246" s="3" t="s">
        <v>73</v>
      </c>
      <c r="D246" s="3" t="s">
        <v>1694</v>
      </c>
      <c r="E246" s="2" t="s">
        <v>45</v>
      </c>
      <c r="F246" s="5">
        <v>1087.74</v>
      </c>
      <c r="G246" s="5" t="s">
        <v>85</v>
      </c>
      <c r="H246" s="5" t="e">
        <f>VLOOKUP($A246,#REF!,5,0)</f>
        <v>#REF!</v>
      </c>
      <c r="I246" s="5" t="e">
        <f>VLOOKUP($A246,#REF!,6,0)</f>
        <v>#REF!</v>
      </c>
      <c r="J246" s="5" t="e">
        <f t="shared" si="243"/>
        <v>#REF!</v>
      </c>
      <c r="K246" s="5" t="e">
        <f t="shared" si="244"/>
        <v>#REF!</v>
      </c>
      <c r="L246" s="5" t="e">
        <f t="shared" si="245"/>
        <v>#REF!</v>
      </c>
      <c r="M246" s="5" t="e">
        <f t="shared" si="246"/>
        <v>#REF!</v>
      </c>
      <c r="N246" s="5" t="e">
        <f t="shared" si="247"/>
        <v>#REF!</v>
      </c>
      <c r="O246" s="5" t="e">
        <f t="shared" si="248"/>
        <v>#REF!</v>
      </c>
      <c r="P246" s="5" t="e">
        <f t="shared" si="249"/>
        <v>#REF!</v>
      </c>
      <c r="Q246" s="5" t="e">
        <f t="shared" si="250"/>
        <v>#REF!</v>
      </c>
      <c r="R246" s="5" t="e">
        <f t="shared" si="251"/>
        <v>#REF!</v>
      </c>
      <c r="S246" s="5" t="e">
        <f t="shared" si="252"/>
        <v>#REF!</v>
      </c>
      <c r="T246" s="129" t="s">
        <v>1285</v>
      </c>
      <c r="U246" s="454"/>
      <c r="V246" s="475" t="s">
        <v>1770</v>
      </c>
    </row>
    <row r="247" spans="1:22" s="18" customFormat="1" ht="94.5" hidden="1">
      <c r="A247" s="41" t="s">
        <v>2045</v>
      </c>
      <c r="B247" s="93" t="s">
        <v>469</v>
      </c>
      <c r="C247" s="3" t="s">
        <v>72</v>
      </c>
      <c r="D247" s="3" t="s">
        <v>1695</v>
      </c>
      <c r="E247" s="2" t="s">
        <v>45</v>
      </c>
      <c r="F247" s="5">
        <v>2124.5699999999997</v>
      </c>
      <c r="G247" s="5" t="s">
        <v>85</v>
      </c>
      <c r="H247" s="5" t="e">
        <f>VLOOKUP($A247,#REF!,5,0)</f>
        <v>#REF!</v>
      </c>
      <c r="I247" s="5" t="e">
        <f>VLOOKUP($A247,#REF!,6,0)</f>
        <v>#REF!</v>
      </c>
      <c r="J247" s="5" t="e">
        <f t="shared" si="243"/>
        <v>#REF!</v>
      </c>
      <c r="K247" s="5" t="e">
        <f t="shared" si="244"/>
        <v>#REF!</v>
      </c>
      <c r="L247" s="5" t="e">
        <f t="shared" si="245"/>
        <v>#REF!</v>
      </c>
      <c r="M247" s="5" t="e">
        <f t="shared" si="246"/>
        <v>#REF!</v>
      </c>
      <c r="N247" s="5" t="e">
        <f t="shared" si="247"/>
        <v>#REF!</v>
      </c>
      <c r="O247" s="5" t="e">
        <f t="shared" si="248"/>
        <v>#REF!</v>
      </c>
      <c r="P247" s="5" t="e">
        <f t="shared" si="249"/>
        <v>#REF!</v>
      </c>
      <c r="Q247" s="5" t="e">
        <f t="shared" si="250"/>
        <v>#REF!</v>
      </c>
      <c r="R247" s="5" t="e">
        <f t="shared" si="251"/>
        <v>#REF!</v>
      </c>
      <c r="S247" s="5" t="e">
        <f t="shared" si="252"/>
        <v>#REF!</v>
      </c>
      <c r="T247" s="129" t="s">
        <v>1285</v>
      </c>
      <c r="U247" s="454"/>
      <c r="V247" s="475" t="s">
        <v>1770</v>
      </c>
    </row>
    <row r="248" spans="1:22" s="18" customFormat="1" ht="94.5" hidden="1">
      <c r="A248" s="41" t="s">
        <v>2046</v>
      </c>
      <c r="B248" s="93" t="s">
        <v>470</v>
      </c>
      <c r="C248" s="21" t="s">
        <v>794</v>
      </c>
      <c r="D248" s="21" t="s">
        <v>1696</v>
      </c>
      <c r="E248" s="22" t="s">
        <v>676</v>
      </c>
      <c r="F248" s="5">
        <v>2844.98</v>
      </c>
      <c r="G248" s="5" t="s">
        <v>85</v>
      </c>
      <c r="H248" s="5" t="e">
        <f>VLOOKUP($A248,#REF!,5,0)</f>
        <v>#REF!</v>
      </c>
      <c r="I248" s="5" t="e">
        <f>VLOOKUP($A248,#REF!,6,0)</f>
        <v>#REF!</v>
      </c>
      <c r="J248" s="5" t="e">
        <f t="shared" si="243"/>
        <v>#REF!</v>
      </c>
      <c r="K248" s="5" t="e">
        <f t="shared" si="244"/>
        <v>#REF!</v>
      </c>
      <c r="L248" s="5" t="e">
        <f t="shared" si="245"/>
        <v>#REF!</v>
      </c>
      <c r="M248" s="5" t="e">
        <f t="shared" si="246"/>
        <v>#REF!</v>
      </c>
      <c r="N248" s="5" t="e">
        <f t="shared" si="247"/>
        <v>#REF!</v>
      </c>
      <c r="O248" s="5" t="e">
        <f t="shared" si="248"/>
        <v>#REF!</v>
      </c>
      <c r="P248" s="5" t="e">
        <f t="shared" si="249"/>
        <v>#REF!</v>
      </c>
      <c r="Q248" s="5" t="e">
        <f t="shared" si="250"/>
        <v>#REF!</v>
      </c>
      <c r="R248" s="5" t="e">
        <f t="shared" si="251"/>
        <v>#REF!</v>
      </c>
      <c r="S248" s="5" t="e">
        <f t="shared" si="252"/>
        <v>#REF!</v>
      </c>
      <c r="T248" s="129"/>
      <c r="U248" s="454"/>
      <c r="V248" s="475" t="s">
        <v>1770</v>
      </c>
    </row>
    <row r="249" spans="1:22" s="18" customFormat="1" ht="94.5" hidden="1">
      <c r="A249" s="41" t="s">
        <v>2047</v>
      </c>
      <c r="B249" s="93" t="s">
        <v>471</v>
      </c>
      <c r="C249" s="21" t="s">
        <v>795</v>
      </c>
      <c r="D249" s="21" t="s">
        <v>1696</v>
      </c>
      <c r="E249" s="22" t="s">
        <v>676</v>
      </c>
      <c r="F249" s="5">
        <v>4344.66</v>
      </c>
      <c r="G249" s="5" t="s">
        <v>85</v>
      </c>
      <c r="H249" s="5" t="e">
        <f>VLOOKUP($A249,#REF!,5,0)</f>
        <v>#REF!</v>
      </c>
      <c r="I249" s="5" t="e">
        <f>VLOOKUP($A249,#REF!,6,0)</f>
        <v>#REF!</v>
      </c>
      <c r="J249" s="5" t="e">
        <f t="shared" si="243"/>
        <v>#REF!</v>
      </c>
      <c r="K249" s="5" t="e">
        <f t="shared" si="244"/>
        <v>#REF!</v>
      </c>
      <c r="L249" s="5" t="e">
        <f t="shared" si="245"/>
        <v>#REF!</v>
      </c>
      <c r="M249" s="5" t="e">
        <f t="shared" si="246"/>
        <v>#REF!</v>
      </c>
      <c r="N249" s="5" t="e">
        <f t="shared" si="247"/>
        <v>#REF!</v>
      </c>
      <c r="O249" s="5" t="e">
        <f t="shared" si="248"/>
        <v>#REF!</v>
      </c>
      <c r="P249" s="5" t="e">
        <f t="shared" si="249"/>
        <v>#REF!</v>
      </c>
      <c r="Q249" s="5" t="e">
        <f t="shared" si="250"/>
        <v>#REF!</v>
      </c>
      <c r="R249" s="5" t="e">
        <f t="shared" si="251"/>
        <v>#REF!</v>
      </c>
      <c r="S249" s="5" t="e">
        <f t="shared" si="252"/>
        <v>#REF!</v>
      </c>
      <c r="T249" s="129"/>
      <c r="U249" s="454"/>
      <c r="V249" s="475" t="s">
        <v>1770</v>
      </c>
    </row>
    <row r="250" spans="1:22" s="18" customFormat="1" ht="94.5" hidden="1">
      <c r="A250" s="41" t="s">
        <v>2048</v>
      </c>
      <c r="B250" s="496" t="s">
        <v>472</v>
      </c>
      <c r="C250" s="484" t="s">
        <v>677</v>
      </c>
      <c r="D250" s="484" t="s">
        <v>1697</v>
      </c>
      <c r="E250" s="303" t="s">
        <v>792</v>
      </c>
      <c r="F250" s="5">
        <v>318.96999999999997</v>
      </c>
      <c r="G250" s="117" t="s">
        <v>85</v>
      </c>
      <c r="H250" s="5" t="e">
        <f>VLOOKUP($A250,#REF!,5,0)</f>
        <v>#REF!</v>
      </c>
      <c r="I250" s="117" t="e">
        <f>VLOOKUP($A250,#REF!,6,0)</f>
        <v>#REF!</v>
      </c>
      <c r="J250" s="5" t="e">
        <f t="shared" si="243"/>
        <v>#REF!</v>
      </c>
      <c r="K250" s="117" t="e">
        <f t="shared" si="244"/>
        <v>#REF!</v>
      </c>
      <c r="L250" s="5" t="e">
        <f t="shared" si="245"/>
        <v>#REF!</v>
      </c>
      <c r="M250" s="117" t="e">
        <f t="shared" si="246"/>
        <v>#REF!</v>
      </c>
      <c r="N250" s="5" t="e">
        <f t="shared" si="247"/>
        <v>#REF!</v>
      </c>
      <c r="O250" s="117" t="e">
        <f t="shared" si="248"/>
        <v>#REF!</v>
      </c>
      <c r="P250" s="5" t="e">
        <f t="shared" si="249"/>
        <v>#REF!</v>
      </c>
      <c r="Q250" s="117" t="e">
        <f t="shared" si="250"/>
        <v>#REF!</v>
      </c>
      <c r="R250" s="5" t="e">
        <f t="shared" si="251"/>
        <v>#REF!</v>
      </c>
      <c r="S250" s="117" t="e">
        <f t="shared" si="252"/>
        <v>#REF!</v>
      </c>
      <c r="T250" s="269"/>
      <c r="U250" s="457"/>
      <c r="V250" s="475" t="s">
        <v>1770</v>
      </c>
    </row>
    <row r="251" spans="1:22" s="18" customFormat="1" ht="27.75" hidden="1" customHeight="1">
      <c r="A251" s="41"/>
      <c r="B251" s="673" t="s">
        <v>560</v>
      </c>
      <c r="C251" s="659"/>
      <c r="D251" s="659"/>
      <c r="E251" s="659"/>
      <c r="F251" s="659"/>
      <c r="G251" s="659"/>
      <c r="H251" s="482"/>
      <c r="I251" s="482"/>
      <c r="J251" s="482"/>
      <c r="K251" s="482"/>
      <c r="L251" s="482"/>
      <c r="M251" s="482"/>
      <c r="N251" s="482"/>
      <c r="O251" s="482"/>
      <c r="P251" s="482"/>
      <c r="Q251" s="482"/>
      <c r="R251" s="482"/>
      <c r="S251" s="482"/>
      <c r="T251" s="477"/>
      <c r="U251" s="454"/>
      <c r="V251" s="475" t="s">
        <v>1770</v>
      </c>
    </row>
    <row r="252" spans="1:22" s="18" customFormat="1" ht="96.75" hidden="1" customHeight="1">
      <c r="A252" s="41" t="s">
        <v>2049</v>
      </c>
      <c r="B252" s="53" t="s">
        <v>490</v>
      </c>
      <c r="C252" s="21" t="s">
        <v>1128</v>
      </c>
      <c r="D252" s="109" t="s">
        <v>1698</v>
      </c>
      <c r="E252" s="55" t="s">
        <v>66</v>
      </c>
      <c r="F252" s="449">
        <v>68.400000000000006</v>
      </c>
      <c r="G252" s="5" t="s">
        <v>85</v>
      </c>
      <c r="H252" s="449" t="e">
        <f>VLOOKUP($A252,#REF!,5,0)</f>
        <v>#REF!</v>
      </c>
      <c r="I252" s="5" t="e">
        <f>VLOOKUP($A252,#REF!,6,0)</f>
        <v>#REF!</v>
      </c>
      <c r="J252" s="449" t="e">
        <f t="shared" ref="J252:J272" si="253">($H252/1.1)*1.3</f>
        <v>#REF!</v>
      </c>
      <c r="K252" s="5" t="e">
        <f t="shared" ref="K252:K272" si="254">($I252/1.1)*1.3</f>
        <v>#REF!</v>
      </c>
      <c r="L252" s="449" t="e">
        <f t="shared" ref="L252:L259" si="255">$H252/1.1</f>
        <v>#REF!</v>
      </c>
      <c r="M252" s="5" t="e">
        <f t="shared" ref="M252:M259" si="256">$I252/1.1</f>
        <v>#REF!</v>
      </c>
      <c r="N252" s="449" t="e">
        <f t="shared" ref="N252:N272" si="257">H252</f>
        <v>#REF!</v>
      </c>
      <c r="O252" s="5" t="e">
        <f t="shared" ref="O252:O272" si="258">I252</f>
        <v>#REF!</v>
      </c>
      <c r="P252" s="449" t="e">
        <f t="shared" ref="P252:P272" si="259">($H252/1.1)*1.3</f>
        <v>#REF!</v>
      </c>
      <c r="Q252" s="5" t="e">
        <f t="shared" ref="Q252:Q272" si="260">($I252/1.1)*1.3</f>
        <v>#REF!</v>
      </c>
      <c r="R252" s="449" t="e">
        <f t="shared" ref="R252:R259" si="261">$H252/1.1</f>
        <v>#REF!</v>
      </c>
      <c r="S252" s="5" t="e">
        <f t="shared" ref="S252:S259" si="262">$I252/1.1</f>
        <v>#REF!</v>
      </c>
      <c r="T252" s="132"/>
      <c r="U252" s="454"/>
      <c r="V252" s="475" t="s">
        <v>1770</v>
      </c>
    </row>
    <row r="253" spans="1:22" s="18" customFormat="1" ht="91.5" hidden="1" customHeight="1">
      <c r="A253" s="41" t="s">
        <v>2050</v>
      </c>
      <c r="B253" s="53" t="s">
        <v>491</v>
      </c>
      <c r="C253" s="21" t="s">
        <v>1129</v>
      </c>
      <c r="D253" s="21" t="s">
        <v>1699</v>
      </c>
      <c r="E253" s="55" t="s">
        <v>66</v>
      </c>
      <c r="F253" s="449">
        <v>123.52</v>
      </c>
      <c r="G253" s="5" t="s">
        <v>85</v>
      </c>
      <c r="H253" s="449" t="e">
        <f>VLOOKUP($A253,#REF!,5,0)</f>
        <v>#REF!</v>
      </c>
      <c r="I253" s="5" t="e">
        <f>VLOOKUP($A253,#REF!,6,0)</f>
        <v>#REF!</v>
      </c>
      <c r="J253" s="449" t="e">
        <f t="shared" si="253"/>
        <v>#REF!</v>
      </c>
      <c r="K253" s="5" t="e">
        <f t="shared" si="254"/>
        <v>#REF!</v>
      </c>
      <c r="L253" s="449" t="e">
        <f t="shared" si="255"/>
        <v>#REF!</v>
      </c>
      <c r="M253" s="5" t="e">
        <f t="shared" si="256"/>
        <v>#REF!</v>
      </c>
      <c r="N253" s="449" t="e">
        <f t="shared" si="257"/>
        <v>#REF!</v>
      </c>
      <c r="O253" s="5" t="e">
        <f t="shared" si="258"/>
        <v>#REF!</v>
      </c>
      <c r="P253" s="449" t="e">
        <f t="shared" si="259"/>
        <v>#REF!</v>
      </c>
      <c r="Q253" s="5" t="e">
        <f t="shared" si="260"/>
        <v>#REF!</v>
      </c>
      <c r="R253" s="449" t="e">
        <f t="shared" si="261"/>
        <v>#REF!</v>
      </c>
      <c r="S253" s="5" t="e">
        <f t="shared" si="262"/>
        <v>#REF!</v>
      </c>
      <c r="T253" s="132"/>
      <c r="U253" s="454"/>
      <c r="V253" s="475" t="s">
        <v>1770</v>
      </c>
    </row>
    <row r="254" spans="1:22" s="18" customFormat="1" ht="91.5" hidden="1" customHeight="1">
      <c r="A254" s="41" t="s">
        <v>2051</v>
      </c>
      <c r="B254" s="53" t="s">
        <v>494</v>
      </c>
      <c r="C254" s="44" t="s">
        <v>1130</v>
      </c>
      <c r="D254" s="23" t="s">
        <v>1700</v>
      </c>
      <c r="E254" s="55" t="s">
        <v>66</v>
      </c>
      <c r="F254" s="449">
        <v>47.92</v>
      </c>
      <c r="G254" s="5" t="s">
        <v>85</v>
      </c>
      <c r="H254" s="449" t="e">
        <f>VLOOKUP($A254,#REF!,5,0)</f>
        <v>#REF!</v>
      </c>
      <c r="I254" s="5" t="e">
        <f>VLOOKUP($A254,#REF!,6,0)</f>
        <v>#REF!</v>
      </c>
      <c r="J254" s="449" t="e">
        <f t="shared" si="253"/>
        <v>#REF!</v>
      </c>
      <c r="K254" s="5" t="e">
        <f t="shared" si="254"/>
        <v>#REF!</v>
      </c>
      <c r="L254" s="449" t="e">
        <f t="shared" si="255"/>
        <v>#REF!</v>
      </c>
      <c r="M254" s="5" t="e">
        <f t="shared" si="256"/>
        <v>#REF!</v>
      </c>
      <c r="N254" s="449" t="e">
        <f t="shared" si="257"/>
        <v>#REF!</v>
      </c>
      <c r="O254" s="5" t="e">
        <f t="shared" si="258"/>
        <v>#REF!</v>
      </c>
      <c r="P254" s="449" t="e">
        <f t="shared" si="259"/>
        <v>#REF!</v>
      </c>
      <c r="Q254" s="5" t="e">
        <f t="shared" si="260"/>
        <v>#REF!</v>
      </c>
      <c r="R254" s="449" t="e">
        <f t="shared" si="261"/>
        <v>#REF!</v>
      </c>
      <c r="S254" s="5" t="e">
        <f t="shared" si="262"/>
        <v>#REF!</v>
      </c>
      <c r="T254" s="132"/>
      <c r="U254" s="454"/>
      <c r="V254" s="475" t="s">
        <v>1770</v>
      </c>
    </row>
    <row r="255" spans="1:22" s="18" customFormat="1" ht="91.5" hidden="1" customHeight="1">
      <c r="A255" s="41" t="s">
        <v>2052</v>
      </c>
      <c r="B255" s="53" t="s">
        <v>497</v>
      </c>
      <c r="C255" s="44" t="s">
        <v>1131</v>
      </c>
      <c r="D255" s="23" t="s">
        <v>1701</v>
      </c>
      <c r="E255" s="55" t="s">
        <v>66</v>
      </c>
      <c r="F255" s="449">
        <v>112.72</v>
      </c>
      <c r="G255" s="5" t="s">
        <v>85</v>
      </c>
      <c r="H255" s="449" t="e">
        <f>VLOOKUP($A255,#REF!,5,0)</f>
        <v>#REF!</v>
      </c>
      <c r="I255" s="5" t="e">
        <f>VLOOKUP($A255,#REF!,6,0)</f>
        <v>#REF!</v>
      </c>
      <c r="J255" s="449" t="e">
        <f t="shared" si="253"/>
        <v>#REF!</v>
      </c>
      <c r="K255" s="5" t="e">
        <f t="shared" si="254"/>
        <v>#REF!</v>
      </c>
      <c r="L255" s="449" t="e">
        <f t="shared" si="255"/>
        <v>#REF!</v>
      </c>
      <c r="M255" s="5" t="e">
        <f t="shared" si="256"/>
        <v>#REF!</v>
      </c>
      <c r="N255" s="449" t="e">
        <f t="shared" si="257"/>
        <v>#REF!</v>
      </c>
      <c r="O255" s="5" t="e">
        <f t="shared" si="258"/>
        <v>#REF!</v>
      </c>
      <c r="P255" s="449" t="e">
        <f t="shared" si="259"/>
        <v>#REF!</v>
      </c>
      <c r="Q255" s="5" t="e">
        <f t="shared" si="260"/>
        <v>#REF!</v>
      </c>
      <c r="R255" s="449" t="e">
        <f t="shared" si="261"/>
        <v>#REF!</v>
      </c>
      <c r="S255" s="5" t="e">
        <f t="shared" si="262"/>
        <v>#REF!</v>
      </c>
      <c r="T255" s="132"/>
      <c r="U255" s="454"/>
      <c r="V255" s="475" t="s">
        <v>1770</v>
      </c>
    </row>
    <row r="256" spans="1:22" s="18" customFormat="1" ht="91.5" hidden="1" customHeight="1">
      <c r="A256" s="41" t="s">
        <v>2053</v>
      </c>
      <c r="B256" s="53" t="s">
        <v>500</v>
      </c>
      <c r="C256" s="44" t="s">
        <v>573</v>
      </c>
      <c r="D256" s="23" t="s">
        <v>1702</v>
      </c>
      <c r="E256" s="55" t="s">
        <v>66</v>
      </c>
      <c r="F256" s="449">
        <v>101.25</v>
      </c>
      <c r="G256" s="5" t="s">
        <v>85</v>
      </c>
      <c r="H256" s="449" t="e">
        <f>VLOOKUP($A256,#REF!,5,0)</f>
        <v>#REF!</v>
      </c>
      <c r="I256" s="5" t="e">
        <f>VLOOKUP($A256,#REF!,6,0)</f>
        <v>#REF!</v>
      </c>
      <c r="J256" s="449" t="e">
        <f t="shared" si="253"/>
        <v>#REF!</v>
      </c>
      <c r="K256" s="5" t="e">
        <f t="shared" si="254"/>
        <v>#REF!</v>
      </c>
      <c r="L256" s="449" t="e">
        <f t="shared" si="255"/>
        <v>#REF!</v>
      </c>
      <c r="M256" s="5" t="e">
        <f t="shared" si="256"/>
        <v>#REF!</v>
      </c>
      <c r="N256" s="449" t="e">
        <f t="shared" si="257"/>
        <v>#REF!</v>
      </c>
      <c r="O256" s="5" t="e">
        <f t="shared" si="258"/>
        <v>#REF!</v>
      </c>
      <c r="P256" s="449" t="e">
        <f t="shared" si="259"/>
        <v>#REF!</v>
      </c>
      <c r="Q256" s="5" t="e">
        <f t="shared" si="260"/>
        <v>#REF!</v>
      </c>
      <c r="R256" s="449" t="e">
        <f t="shared" si="261"/>
        <v>#REF!</v>
      </c>
      <c r="S256" s="5" t="e">
        <f t="shared" si="262"/>
        <v>#REF!</v>
      </c>
      <c r="T256" s="132"/>
      <c r="U256" s="454"/>
      <c r="V256" s="475" t="s">
        <v>1770</v>
      </c>
    </row>
    <row r="257" spans="1:22" s="18" customFormat="1" ht="91.5" hidden="1" customHeight="1">
      <c r="A257" s="41" t="s">
        <v>2054</v>
      </c>
      <c r="B257" s="53" t="s">
        <v>501</v>
      </c>
      <c r="C257" s="44" t="s">
        <v>574</v>
      </c>
      <c r="D257" s="23" t="s">
        <v>1703</v>
      </c>
      <c r="E257" s="55" t="s">
        <v>66</v>
      </c>
      <c r="F257" s="449">
        <v>157.72</v>
      </c>
      <c r="G257" s="5" t="s">
        <v>85</v>
      </c>
      <c r="H257" s="449" t="e">
        <f>VLOOKUP($A257,#REF!,5,0)</f>
        <v>#REF!</v>
      </c>
      <c r="I257" s="5" t="e">
        <f>VLOOKUP($A257,#REF!,6,0)</f>
        <v>#REF!</v>
      </c>
      <c r="J257" s="449" t="e">
        <f t="shared" si="253"/>
        <v>#REF!</v>
      </c>
      <c r="K257" s="5" t="e">
        <f t="shared" si="254"/>
        <v>#REF!</v>
      </c>
      <c r="L257" s="449" t="e">
        <f t="shared" si="255"/>
        <v>#REF!</v>
      </c>
      <c r="M257" s="5" t="e">
        <f t="shared" si="256"/>
        <v>#REF!</v>
      </c>
      <c r="N257" s="449" t="e">
        <f t="shared" si="257"/>
        <v>#REF!</v>
      </c>
      <c r="O257" s="5" t="e">
        <f t="shared" si="258"/>
        <v>#REF!</v>
      </c>
      <c r="P257" s="449" t="e">
        <f t="shared" si="259"/>
        <v>#REF!</v>
      </c>
      <c r="Q257" s="5" t="e">
        <f t="shared" si="260"/>
        <v>#REF!</v>
      </c>
      <c r="R257" s="449" t="e">
        <f t="shared" si="261"/>
        <v>#REF!</v>
      </c>
      <c r="S257" s="5" t="e">
        <f t="shared" si="262"/>
        <v>#REF!</v>
      </c>
      <c r="T257" s="132"/>
      <c r="U257" s="454"/>
      <c r="V257" s="475" t="s">
        <v>1770</v>
      </c>
    </row>
    <row r="258" spans="1:22" s="18" customFormat="1" ht="91.5" hidden="1" customHeight="1">
      <c r="A258" s="41" t="s">
        <v>2055</v>
      </c>
      <c r="B258" s="53" t="s">
        <v>502</v>
      </c>
      <c r="C258" s="44" t="s">
        <v>1132</v>
      </c>
      <c r="D258" s="23" t="s">
        <v>1704</v>
      </c>
      <c r="E258" s="55" t="s">
        <v>66</v>
      </c>
      <c r="F258" s="449">
        <v>82.12</v>
      </c>
      <c r="G258" s="5" t="s">
        <v>85</v>
      </c>
      <c r="H258" s="449" t="e">
        <f>VLOOKUP($A258,#REF!,5,0)</f>
        <v>#REF!</v>
      </c>
      <c r="I258" s="5" t="e">
        <f>VLOOKUP($A258,#REF!,6,0)</f>
        <v>#REF!</v>
      </c>
      <c r="J258" s="449" t="e">
        <f t="shared" si="253"/>
        <v>#REF!</v>
      </c>
      <c r="K258" s="5" t="e">
        <f t="shared" si="254"/>
        <v>#REF!</v>
      </c>
      <c r="L258" s="449" t="e">
        <f t="shared" si="255"/>
        <v>#REF!</v>
      </c>
      <c r="M258" s="5" t="e">
        <f t="shared" si="256"/>
        <v>#REF!</v>
      </c>
      <c r="N258" s="449" t="e">
        <f t="shared" si="257"/>
        <v>#REF!</v>
      </c>
      <c r="O258" s="5" t="e">
        <f t="shared" si="258"/>
        <v>#REF!</v>
      </c>
      <c r="P258" s="449" t="e">
        <f t="shared" si="259"/>
        <v>#REF!</v>
      </c>
      <c r="Q258" s="5" t="e">
        <f t="shared" si="260"/>
        <v>#REF!</v>
      </c>
      <c r="R258" s="449" t="e">
        <f t="shared" si="261"/>
        <v>#REF!</v>
      </c>
      <c r="S258" s="5" t="e">
        <f t="shared" si="262"/>
        <v>#REF!</v>
      </c>
      <c r="T258" s="132"/>
      <c r="U258" s="454"/>
      <c r="V258" s="475" t="s">
        <v>1770</v>
      </c>
    </row>
    <row r="259" spans="1:22" s="18" customFormat="1" ht="91.5" hidden="1" customHeight="1">
      <c r="A259" s="41" t="s">
        <v>2056</v>
      </c>
      <c r="B259" s="53" t="s">
        <v>503</v>
      </c>
      <c r="C259" s="21" t="s">
        <v>1133</v>
      </c>
      <c r="D259" s="23" t="s">
        <v>1705</v>
      </c>
      <c r="E259" s="55" t="s">
        <v>66</v>
      </c>
      <c r="F259" s="449">
        <v>146.92000000000002</v>
      </c>
      <c r="G259" s="5" t="s">
        <v>85</v>
      </c>
      <c r="H259" s="449" t="e">
        <f>VLOOKUP($A259,#REF!,5,0)</f>
        <v>#REF!</v>
      </c>
      <c r="I259" s="5" t="e">
        <f>VLOOKUP($A259,#REF!,6,0)</f>
        <v>#REF!</v>
      </c>
      <c r="J259" s="449" t="e">
        <f t="shared" si="253"/>
        <v>#REF!</v>
      </c>
      <c r="K259" s="5" t="e">
        <f t="shared" si="254"/>
        <v>#REF!</v>
      </c>
      <c r="L259" s="449" t="e">
        <f t="shared" si="255"/>
        <v>#REF!</v>
      </c>
      <c r="M259" s="5" t="e">
        <f t="shared" si="256"/>
        <v>#REF!</v>
      </c>
      <c r="N259" s="449" t="e">
        <f t="shared" si="257"/>
        <v>#REF!</v>
      </c>
      <c r="O259" s="5" t="e">
        <f t="shared" si="258"/>
        <v>#REF!</v>
      </c>
      <c r="P259" s="449" t="e">
        <f t="shared" si="259"/>
        <v>#REF!</v>
      </c>
      <c r="Q259" s="5" t="e">
        <f t="shared" si="260"/>
        <v>#REF!</v>
      </c>
      <c r="R259" s="449" t="e">
        <f t="shared" si="261"/>
        <v>#REF!</v>
      </c>
      <c r="S259" s="5" t="e">
        <f t="shared" si="262"/>
        <v>#REF!</v>
      </c>
      <c r="T259" s="132"/>
      <c r="U259" s="454"/>
      <c r="V259" s="475" t="s">
        <v>1770</v>
      </c>
    </row>
    <row r="260" spans="1:22" s="18" customFormat="1" ht="100.5" customHeight="1">
      <c r="A260" s="375" t="s">
        <v>1990</v>
      </c>
      <c r="B260" s="53" t="s">
        <v>506</v>
      </c>
      <c r="C260" s="44" t="s">
        <v>559</v>
      </c>
      <c r="D260" s="23" t="s">
        <v>696</v>
      </c>
      <c r="E260" s="55" t="s">
        <v>66</v>
      </c>
      <c r="F260" s="449">
        <v>162.9</v>
      </c>
      <c r="G260" s="5" t="s">
        <v>85</v>
      </c>
      <c r="H260" s="449"/>
      <c r="I260" s="5"/>
      <c r="J260" s="449"/>
      <c r="K260" s="5"/>
      <c r="L260" s="449"/>
      <c r="M260" s="5"/>
      <c r="N260" s="449"/>
      <c r="O260" s="5"/>
      <c r="P260" s="449"/>
      <c r="Q260" s="5"/>
      <c r="R260" s="449"/>
      <c r="S260" s="5"/>
      <c r="T260" s="132"/>
      <c r="U260" s="454"/>
      <c r="V260" s="475" t="s">
        <v>1770</v>
      </c>
    </row>
    <row r="261" spans="1:22" s="18" customFormat="1" ht="82.5" hidden="1" customHeight="1">
      <c r="A261" s="41" t="s">
        <v>2057</v>
      </c>
      <c r="B261" s="53" t="s">
        <v>509</v>
      </c>
      <c r="C261" s="44" t="s">
        <v>459</v>
      </c>
      <c r="D261" s="23" t="s">
        <v>1706</v>
      </c>
      <c r="E261" s="55" t="s">
        <v>66</v>
      </c>
      <c r="F261" s="449">
        <v>119.7</v>
      </c>
      <c r="G261" s="5" t="s">
        <v>85</v>
      </c>
      <c r="H261" s="449" t="e">
        <f>VLOOKUP($A261,#REF!,5,0)</f>
        <v>#REF!</v>
      </c>
      <c r="I261" s="5" t="e">
        <f>VLOOKUP($A261,#REF!,6,0)</f>
        <v>#REF!</v>
      </c>
      <c r="J261" s="449" t="e">
        <f t="shared" si="253"/>
        <v>#REF!</v>
      </c>
      <c r="K261" s="5" t="e">
        <f t="shared" si="254"/>
        <v>#REF!</v>
      </c>
      <c r="L261" s="449" t="e">
        <f t="shared" ref="L261:L263" si="263">$H261/1.1</f>
        <v>#REF!</v>
      </c>
      <c r="M261" s="5" t="e">
        <f t="shared" ref="M261:M263" si="264">$I261/1.1</f>
        <v>#REF!</v>
      </c>
      <c r="N261" s="449" t="e">
        <f t="shared" si="257"/>
        <v>#REF!</v>
      </c>
      <c r="O261" s="5" t="e">
        <f t="shared" si="258"/>
        <v>#REF!</v>
      </c>
      <c r="P261" s="449" t="e">
        <f t="shared" si="259"/>
        <v>#REF!</v>
      </c>
      <c r="Q261" s="5" t="e">
        <f t="shared" si="260"/>
        <v>#REF!</v>
      </c>
      <c r="R261" s="449" t="e">
        <f t="shared" ref="R261:R263" si="265">$H261/1.1</f>
        <v>#REF!</v>
      </c>
      <c r="S261" s="5" t="e">
        <f t="shared" ref="S261:S263" si="266">$I261/1.1</f>
        <v>#REF!</v>
      </c>
      <c r="T261" s="132"/>
      <c r="U261" s="454"/>
      <c r="V261" s="475" t="s">
        <v>1770</v>
      </c>
    </row>
    <row r="262" spans="1:22" s="18" customFormat="1" ht="94.5" hidden="1" customHeight="1">
      <c r="A262" s="41" t="s">
        <v>2058</v>
      </c>
      <c r="B262" s="53" t="s">
        <v>512</v>
      </c>
      <c r="C262" s="21" t="s">
        <v>582</v>
      </c>
      <c r="D262" s="109" t="s">
        <v>583</v>
      </c>
      <c r="E262" s="80" t="s">
        <v>66</v>
      </c>
      <c r="F262" s="449">
        <v>93.76</v>
      </c>
      <c r="G262" s="5" t="s">
        <v>85</v>
      </c>
      <c r="H262" s="449" t="e">
        <f>VLOOKUP($A262,#REF!,5,0)</f>
        <v>#REF!</v>
      </c>
      <c r="I262" s="5" t="e">
        <f>VLOOKUP($A262,#REF!,6,0)</f>
        <v>#REF!</v>
      </c>
      <c r="J262" s="449" t="e">
        <f t="shared" si="253"/>
        <v>#REF!</v>
      </c>
      <c r="K262" s="5" t="e">
        <f t="shared" si="254"/>
        <v>#REF!</v>
      </c>
      <c r="L262" s="449" t="e">
        <f t="shared" si="263"/>
        <v>#REF!</v>
      </c>
      <c r="M262" s="5" t="e">
        <f t="shared" si="264"/>
        <v>#REF!</v>
      </c>
      <c r="N262" s="449" t="e">
        <f t="shared" si="257"/>
        <v>#REF!</v>
      </c>
      <c r="O262" s="5" t="e">
        <f t="shared" si="258"/>
        <v>#REF!</v>
      </c>
      <c r="P262" s="449" t="e">
        <f t="shared" si="259"/>
        <v>#REF!</v>
      </c>
      <c r="Q262" s="5" t="e">
        <f t="shared" si="260"/>
        <v>#REF!</v>
      </c>
      <c r="R262" s="449" t="e">
        <f t="shared" si="265"/>
        <v>#REF!</v>
      </c>
      <c r="S262" s="5" t="e">
        <f t="shared" si="266"/>
        <v>#REF!</v>
      </c>
      <c r="T262" s="132"/>
      <c r="U262" s="454"/>
      <c r="V262" s="475" t="s">
        <v>1770</v>
      </c>
    </row>
    <row r="263" spans="1:22" s="18" customFormat="1" ht="82.5" hidden="1" customHeight="1">
      <c r="A263" s="41" t="s">
        <v>2059</v>
      </c>
      <c r="B263" s="53" t="s">
        <v>514</v>
      </c>
      <c r="C263" s="21" t="s">
        <v>584</v>
      </c>
      <c r="D263" s="109" t="s">
        <v>585</v>
      </c>
      <c r="E263" s="80" t="s">
        <v>66</v>
      </c>
      <c r="F263" s="449">
        <v>110.56</v>
      </c>
      <c r="G263" s="5" t="s">
        <v>85</v>
      </c>
      <c r="H263" s="449" t="e">
        <f>VLOOKUP($A263,#REF!,5,0)</f>
        <v>#REF!</v>
      </c>
      <c r="I263" s="5" t="e">
        <f>VLOOKUP($A263,#REF!,6,0)</f>
        <v>#REF!</v>
      </c>
      <c r="J263" s="449" t="e">
        <f t="shared" si="253"/>
        <v>#REF!</v>
      </c>
      <c r="K263" s="5" t="e">
        <f t="shared" si="254"/>
        <v>#REF!</v>
      </c>
      <c r="L263" s="449" t="e">
        <f t="shared" si="263"/>
        <v>#REF!</v>
      </c>
      <c r="M263" s="5" t="e">
        <f t="shared" si="264"/>
        <v>#REF!</v>
      </c>
      <c r="N263" s="449" t="e">
        <f t="shared" si="257"/>
        <v>#REF!</v>
      </c>
      <c r="O263" s="5" t="e">
        <f t="shared" si="258"/>
        <v>#REF!</v>
      </c>
      <c r="P263" s="449" t="e">
        <f t="shared" si="259"/>
        <v>#REF!</v>
      </c>
      <c r="Q263" s="5" t="e">
        <f t="shared" si="260"/>
        <v>#REF!</v>
      </c>
      <c r="R263" s="449" t="e">
        <f t="shared" si="265"/>
        <v>#REF!</v>
      </c>
      <c r="S263" s="5" t="e">
        <f t="shared" si="266"/>
        <v>#REF!</v>
      </c>
      <c r="T263" s="132"/>
      <c r="U263" s="454"/>
      <c r="V263" s="475" t="s">
        <v>1770</v>
      </c>
    </row>
    <row r="264" spans="1:22" s="18" customFormat="1" ht="94.5">
      <c r="A264" s="375" t="s">
        <v>1990</v>
      </c>
      <c r="B264" s="79" t="s">
        <v>528</v>
      </c>
      <c r="C264" s="44" t="s">
        <v>510</v>
      </c>
      <c r="D264" s="72" t="s">
        <v>511</v>
      </c>
      <c r="E264" s="55" t="s">
        <v>66</v>
      </c>
      <c r="F264" s="449">
        <v>446.49</v>
      </c>
      <c r="G264" s="5" t="s">
        <v>85</v>
      </c>
      <c r="H264" s="449"/>
      <c r="I264" s="5"/>
      <c r="J264" s="449"/>
      <c r="K264" s="5"/>
      <c r="L264" s="449"/>
      <c r="M264" s="5"/>
      <c r="N264" s="449"/>
      <c r="O264" s="5"/>
      <c r="P264" s="449"/>
      <c r="Q264" s="5"/>
      <c r="R264" s="449"/>
      <c r="S264" s="5"/>
      <c r="T264" s="132" t="s">
        <v>85</v>
      </c>
      <c r="U264" s="454"/>
      <c r="V264" s="475" t="s">
        <v>1770</v>
      </c>
    </row>
    <row r="265" spans="1:22" s="18" customFormat="1" ht="94.5">
      <c r="A265" s="375" t="s">
        <v>1990</v>
      </c>
      <c r="B265" s="79" t="s">
        <v>586</v>
      </c>
      <c r="C265" s="44" t="s">
        <v>473</v>
      </c>
      <c r="D265" s="23" t="s">
        <v>474</v>
      </c>
      <c r="E265" s="55" t="s">
        <v>475</v>
      </c>
      <c r="F265" s="449">
        <v>4508.8</v>
      </c>
      <c r="G265" s="5" t="s">
        <v>85</v>
      </c>
      <c r="H265" s="449"/>
      <c r="I265" s="5"/>
      <c r="J265" s="449"/>
      <c r="K265" s="5"/>
      <c r="L265" s="449"/>
      <c r="M265" s="5"/>
      <c r="N265" s="449"/>
      <c r="O265" s="5"/>
      <c r="P265" s="449"/>
      <c r="Q265" s="5"/>
      <c r="R265" s="449"/>
      <c r="S265" s="5"/>
      <c r="T265" s="132"/>
      <c r="U265" s="454"/>
      <c r="V265" s="475" t="s">
        <v>1770</v>
      </c>
    </row>
    <row r="266" spans="1:22" s="18" customFormat="1" ht="152.25" customHeight="1">
      <c r="A266" s="375" t="s">
        <v>1990</v>
      </c>
      <c r="B266" s="79" t="s">
        <v>587</v>
      </c>
      <c r="C266" s="44" t="s">
        <v>1758</v>
      </c>
      <c r="D266" s="23" t="s">
        <v>1707</v>
      </c>
      <c r="E266" s="80" t="s">
        <v>66</v>
      </c>
      <c r="F266" s="449">
        <v>81.2</v>
      </c>
      <c r="G266" s="5" t="s">
        <v>85</v>
      </c>
      <c r="H266" s="449"/>
      <c r="I266" s="5"/>
      <c r="J266" s="449"/>
      <c r="K266" s="5"/>
      <c r="L266" s="449"/>
      <c r="M266" s="5"/>
      <c r="N266" s="449"/>
      <c r="O266" s="5"/>
      <c r="P266" s="449"/>
      <c r="Q266" s="5"/>
      <c r="R266" s="449"/>
      <c r="S266" s="5"/>
      <c r="T266" s="367" t="s">
        <v>975</v>
      </c>
      <c r="U266" s="454"/>
      <c r="V266" s="475" t="s">
        <v>1770</v>
      </c>
    </row>
    <row r="267" spans="1:22" s="18" customFormat="1" ht="130.15" customHeight="1">
      <c r="A267" s="375" t="s">
        <v>1990</v>
      </c>
      <c r="B267" s="79" t="s">
        <v>588</v>
      </c>
      <c r="C267" s="44" t="s">
        <v>1759</v>
      </c>
      <c r="D267" s="23" t="s">
        <v>1708</v>
      </c>
      <c r="E267" s="80" t="s">
        <v>66</v>
      </c>
      <c r="F267" s="449">
        <v>58.339999999999996</v>
      </c>
      <c r="G267" s="5" t="s">
        <v>85</v>
      </c>
      <c r="H267" s="449"/>
      <c r="I267" s="5"/>
      <c r="J267" s="449"/>
      <c r="K267" s="5"/>
      <c r="L267" s="449"/>
      <c r="M267" s="5"/>
      <c r="N267" s="449"/>
      <c r="O267" s="5"/>
      <c r="P267" s="449"/>
      <c r="Q267" s="5"/>
      <c r="R267" s="449"/>
      <c r="S267" s="5"/>
      <c r="T267" s="367" t="s">
        <v>975</v>
      </c>
      <c r="U267" s="454"/>
      <c r="V267" s="475" t="s">
        <v>1770</v>
      </c>
    </row>
    <row r="268" spans="1:22" s="18" customFormat="1" ht="130.15" customHeight="1">
      <c r="A268" s="375" t="s">
        <v>1990</v>
      </c>
      <c r="B268" s="79" t="s">
        <v>589</v>
      </c>
      <c r="C268" s="44" t="s">
        <v>1760</v>
      </c>
      <c r="D268" s="23" t="s">
        <v>1709</v>
      </c>
      <c r="E268" s="55" t="s">
        <v>66</v>
      </c>
      <c r="F268" s="449">
        <v>93.64</v>
      </c>
      <c r="G268" s="5" t="s">
        <v>85</v>
      </c>
      <c r="H268" s="449"/>
      <c r="I268" s="5"/>
      <c r="J268" s="449"/>
      <c r="K268" s="5"/>
      <c r="L268" s="449"/>
      <c r="M268" s="5"/>
      <c r="N268" s="449"/>
      <c r="O268" s="5"/>
      <c r="P268" s="449"/>
      <c r="Q268" s="5"/>
      <c r="R268" s="449"/>
      <c r="S268" s="5"/>
      <c r="T268" s="367" t="s">
        <v>975</v>
      </c>
      <c r="U268" s="454"/>
      <c r="V268" s="475" t="s">
        <v>1770</v>
      </c>
    </row>
    <row r="269" spans="1:22" s="18" customFormat="1" ht="52.15" customHeight="1">
      <c r="A269" s="375" t="s">
        <v>1990</v>
      </c>
      <c r="B269" s="79" t="s">
        <v>590</v>
      </c>
      <c r="C269" s="3" t="s">
        <v>67</v>
      </c>
      <c r="D269" s="3" t="s">
        <v>1710</v>
      </c>
      <c r="E269" s="2" t="s">
        <v>45</v>
      </c>
      <c r="F269" s="449">
        <v>438.57</v>
      </c>
      <c r="G269" s="5" t="s">
        <v>85</v>
      </c>
      <c r="H269" s="449"/>
      <c r="I269" s="5"/>
      <c r="J269" s="449"/>
      <c r="K269" s="5"/>
      <c r="L269" s="449"/>
      <c r="M269" s="5"/>
      <c r="N269" s="449"/>
      <c r="O269" s="5"/>
      <c r="P269" s="449"/>
      <c r="Q269" s="5"/>
      <c r="R269" s="449"/>
      <c r="S269" s="5"/>
      <c r="T269" s="128" t="s">
        <v>85</v>
      </c>
      <c r="U269" s="454"/>
      <c r="V269" s="475" t="s">
        <v>1770</v>
      </c>
    </row>
    <row r="270" spans="1:22" s="18" customFormat="1" ht="31.5" customHeight="1">
      <c r="A270" s="375" t="s">
        <v>1990</v>
      </c>
      <c r="B270" s="79" t="s">
        <v>591</v>
      </c>
      <c r="C270" s="44" t="s">
        <v>520</v>
      </c>
      <c r="D270" s="72" t="s">
        <v>1711</v>
      </c>
      <c r="E270" s="55" t="s">
        <v>45</v>
      </c>
      <c r="F270" s="449">
        <v>154</v>
      </c>
      <c r="G270" s="5" t="s">
        <v>85</v>
      </c>
      <c r="H270" s="449"/>
      <c r="I270" s="5"/>
      <c r="J270" s="449"/>
      <c r="K270" s="5"/>
      <c r="L270" s="449"/>
      <c r="M270" s="5"/>
      <c r="N270" s="449"/>
      <c r="O270" s="5"/>
      <c r="P270" s="449"/>
      <c r="Q270" s="5"/>
      <c r="R270" s="449"/>
      <c r="S270" s="5"/>
      <c r="T270" s="132" t="s">
        <v>85</v>
      </c>
      <c r="U270" s="454"/>
      <c r="V270" s="475" t="s">
        <v>1770</v>
      </c>
    </row>
    <row r="271" spans="1:22" s="18" customFormat="1" ht="35.25" hidden="1" customHeight="1">
      <c r="A271" s="41" t="s">
        <v>2060</v>
      </c>
      <c r="B271" s="79" t="s">
        <v>592</v>
      </c>
      <c r="C271" s="44" t="s">
        <v>275</v>
      </c>
      <c r="D271" s="72" t="s">
        <v>1712</v>
      </c>
      <c r="E271" s="55" t="s">
        <v>45</v>
      </c>
      <c r="F271" s="449">
        <v>187</v>
      </c>
      <c r="G271" s="5" t="s">
        <v>85</v>
      </c>
      <c r="H271" s="449" t="e">
        <f>VLOOKUP($A271,#REF!,5,0)</f>
        <v>#REF!</v>
      </c>
      <c r="I271" s="5" t="e">
        <f>VLOOKUP($A271,#REF!,6,0)</f>
        <v>#REF!</v>
      </c>
      <c r="J271" s="449" t="e">
        <f t="shared" si="253"/>
        <v>#REF!</v>
      </c>
      <c r="K271" s="5" t="e">
        <f t="shared" si="254"/>
        <v>#REF!</v>
      </c>
      <c r="L271" s="449" t="e">
        <f t="shared" ref="L271:L272" si="267">$H271/1.1</f>
        <v>#REF!</v>
      </c>
      <c r="M271" s="5" t="e">
        <f t="shared" ref="M271:M272" si="268">$I271/1.1</f>
        <v>#REF!</v>
      </c>
      <c r="N271" s="449" t="e">
        <f t="shared" si="257"/>
        <v>#REF!</v>
      </c>
      <c r="O271" s="5" t="e">
        <f t="shared" si="258"/>
        <v>#REF!</v>
      </c>
      <c r="P271" s="449" t="e">
        <f t="shared" si="259"/>
        <v>#REF!</v>
      </c>
      <c r="Q271" s="5" t="e">
        <f t="shared" si="260"/>
        <v>#REF!</v>
      </c>
      <c r="R271" s="449" t="e">
        <f t="shared" ref="R271:R272" si="269">$H271/1.1</f>
        <v>#REF!</v>
      </c>
      <c r="S271" s="5" t="e">
        <f t="shared" ref="S271:S272" si="270">$I271/1.1</f>
        <v>#REF!</v>
      </c>
      <c r="T271" s="132" t="s">
        <v>85</v>
      </c>
      <c r="U271" s="454"/>
      <c r="V271" s="475" t="s">
        <v>1770</v>
      </c>
    </row>
    <row r="272" spans="1:22" s="18" customFormat="1" ht="30" hidden="1" customHeight="1">
      <c r="A272" s="41" t="s">
        <v>2061</v>
      </c>
      <c r="B272" s="79" t="s">
        <v>593</v>
      </c>
      <c r="C272" s="44" t="s">
        <v>517</v>
      </c>
      <c r="D272" s="72" t="s">
        <v>1713</v>
      </c>
      <c r="E272" s="55" t="s">
        <v>45</v>
      </c>
      <c r="F272" s="449">
        <v>113.3</v>
      </c>
      <c r="G272" s="5" t="s">
        <v>85</v>
      </c>
      <c r="H272" s="449" t="e">
        <f>VLOOKUP($A272,#REF!,5,0)</f>
        <v>#REF!</v>
      </c>
      <c r="I272" s="5" t="e">
        <f>VLOOKUP($A272,#REF!,6,0)</f>
        <v>#REF!</v>
      </c>
      <c r="J272" s="449" t="e">
        <f t="shared" si="253"/>
        <v>#REF!</v>
      </c>
      <c r="K272" s="5" t="e">
        <f t="shared" si="254"/>
        <v>#REF!</v>
      </c>
      <c r="L272" s="449" t="e">
        <f t="shared" si="267"/>
        <v>#REF!</v>
      </c>
      <c r="M272" s="5" t="e">
        <f t="shared" si="268"/>
        <v>#REF!</v>
      </c>
      <c r="N272" s="449" t="e">
        <f t="shared" si="257"/>
        <v>#REF!</v>
      </c>
      <c r="O272" s="5" t="e">
        <f t="shared" si="258"/>
        <v>#REF!</v>
      </c>
      <c r="P272" s="449" t="e">
        <f t="shared" si="259"/>
        <v>#REF!</v>
      </c>
      <c r="Q272" s="5" t="e">
        <f t="shared" si="260"/>
        <v>#REF!</v>
      </c>
      <c r="R272" s="449" t="e">
        <f t="shared" si="269"/>
        <v>#REF!</v>
      </c>
      <c r="S272" s="5" t="e">
        <f t="shared" si="270"/>
        <v>#REF!</v>
      </c>
      <c r="T272" s="132" t="s">
        <v>85</v>
      </c>
      <c r="U272" s="454"/>
      <c r="V272" s="475" t="s">
        <v>1770</v>
      </c>
    </row>
    <row r="273" spans="1:22" s="18" customFormat="1" ht="175.15" customHeight="1">
      <c r="A273" s="375" t="s">
        <v>1990</v>
      </c>
      <c r="B273" s="79" t="s">
        <v>594</v>
      </c>
      <c r="C273" s="253" t="s">
        <v>498</v>
      </c>
      <c r="D273" s="73" t="s">
        <v>1714</v>
      </c>
      <c r="E273" s="55" t="s">
        <v>64</v>
      </c>
      <c r="F273" s="449">
        <v>61776.9</v>
      </c>
      <c r="G273" s="5" t="s">
        <v>85</v>
      </c>
      <c r="H273" s="449"/>
      <c r="I273" s="5"/>
      <c r="J273" s="449"/>
      <c r="K273" s="5"/>
      <c r="L273" s="449"/>
      <c r="M273" s="5"/>
      <c r="N273" s="449"/>
      <c r="O273" s="5"/>
      <c r="P273" s="449"/>
      <c r="Q273" s="5"/>
      <c r="R273" s="449"/>
      <c r="S273" s="5"/>
      <c r="T273" s="132" t="s">
        <v>85</v>
      </c>
      <c r="U273" s="454"/>
      <c r="V273" s="475" t="s">
        <v>1770</v>
      </c>
    </row>
    <row r="274" spans="1:22" s="18" customFormat="1" ht="30" customHeight="1">
      <c r="A274" s="375" t="s">
        <v>1990</v>
      </c>
      <c r="B274" s="79" t="s">
        <v>595</v>
      </c>
      <c r="C274" s="44" t="s">
        <v>492</v>
      </c>
      <c r="D274" s="72" t="s">
        <v>1715</v>
      </c>
      <c r="E274" s="55" t="s">
        <v>45</v>
      </c>
      <c r="F274" s="449">
        <v>438.57</v>
      </c>
      <c r="G274" s="5" t="s">
        <v>85</v>
      </c>
      <c r="H274" s="449"/>
      <c r="I274" s="5"/>
      <c r="J274" s="449"/>
      <c r="K274" s="5"/>
      <c r="L274" s="449"/>
      <c r="M274" s="5"/>
      <c r="N274" s="449"/>
      <c r="O274" s="5"/>
      <c r="P274" s="449"/>
      <c r="Q274" s="5"/>
      <c r="R274" s="449"/>
      <c r="S274" s="5"/>
      <c r="T274" s="132" t="s">
        <v>85</v>
      </c>
      <c r="U274" s="454"/>
      <c r="V274" s="475" t="s">
        <v>1770</v>
      </c>
    </row>
    <row r="275" spans="1:22" s="18" customFormat="1" ht="30" customHeight="1">
      <c r="A275" s="375" t="s">
        <v>1990</v>
      </c>
      <c r="B275" s="79" t="s">
        <v>596</v>
      </c>
      <c r="C275" s="44" t="s">
        <v>495</v>
      </c>
      <c r="D275" s="72" t="s">
        <v>1716</v>
      </c>
      <c r="E275" s="55" t="s">
        <v>45</v>
      </c>
      <c r="F275" s="449">
        <v>980.1</v>
      </c>
      <c r="G275" s="5" t="s">
        <v>85</v>
      </c>
      <c r="H275" s="449"/>
      <c r="I275" s="5"/>
      <c r="J275" s="449"/>
      <c r="K275" s="5"/>
      <c r="L275" s="449"/>
      <c r="M275" s="5"/>
      <c r="N275" s="449"/>
      <c r="O275" s="5"/>
      <c r="P275" s="449"/>
      <c r="Q275" s="5"/>
      <c r="R275" s="449"/>
      <c r="S275" s="5"/>
      <c r="T275" s="132" t="s">
        <v>85</v>
      </c>
      <c r="U275" s="454"/>
      <c r="V275" s="475" t="s">
        <v>1770</v>
      </c>
    </row>
    <row r="276" spans="1:22" s="18" customFormat="1" ht="64.5" customHeight="1">
      <c r="A276" s="375" t="s">
        <v>1990</v>
      </c>
      <c r="B276" s="79" t="s">
        <v>611</v>
      </c>
      <c r="C276" s="44" t="s">
        <v>1751</v>
      </c>
      <c r="D276" s="23" t="s">
        <v>1717</v>
      </c>
      <c r="E276" s="55" t="s">
        <v>66</v>
      </c>
      <c r="F276" s="449">
        <v>390.85199999999998</v>
      </c>
      <c r="G276" s="5" t="s">
        <v>85</v>
      </c>
      <c r="H276" s="449"/>
      <c r="I276" s="5"/>
      <c r="J276" s="449"/>
      <c r="K276" s="5"/>
      <c r="L276" s="449"/>
      <c r="M276" s="5"/>
      <c r="N276" s="449"/>
      <c r="O276" s="5"/>
      <c r="P276" s="449"/>
      <c r="Q276" s="5"/>
      <c r="R276" s="449"/>
      <c r="S276" s="5"/>
      <c r="T276" s="258"/>
      <c r="U276" s="454"/>
      <c r="V276" s="474" t="s">
        <v>1768</v>
      </c>
    </row>
    <row r="277" spans="1:22" s="18" customFormat="1" ht="94.5" hidden="1">
      <c r="A277" s="41" t="s">
        <v>2062</v>
      </c>
      <c r="B277" s="358" t="s">
        <v>615</v>
      </c>
      <c r="C277" s="115" t="s">
        <v>71</v>
      </c>
      <c r="D277" s="115" t="s">
        <v>85</v>
      </c>
      <c r="E277" s="116" t="s">
        <v>62</v>
      </c>
      <c r="F277" s="359" t="s">
        <v>1016</v>
      </c>
      <c r="G277" s="117" t="s">
        <v>85</v>
      </c>
      <c r="H277" s="359" t="e">
        <f>VLOOKUP($A277,#REF!,5,0)</f>
        <v>#REF!</v>
      </c>
      <c r="I277" s="117" t="e">
        <f>VLOOKUP($A277,#REF!,6,0)</f>
        <v>#REF!</v>
      </c>
      <c r="J277" s="359" t="s">
        <v>1016</v>
      </c>
      <c r="K277" s="117" t="s">
        <v>85</v>
      </c>
      <c r="L277" s="359" t="s">
        <v>1016</v>
      </c>
      <c r="M277" s="117" t="s">
        <v>85</v>
      </c>
      <c r="N277" s="359" t="s">
        <v>1016</v>
      </c>
      <c r="O277" s="117" t="s">
        <v>85</v>
      </c>
      <c r="P277" s="359" t="s">
        <v>1016</v>
      </c>
      <c r="Q277" s="117" t="s">
        <v>85</v>
      </c>
      <c r="R277" s="359" t="s">
        <v>1016</v>
      </c>
      <c r="S277" s="117" t="s">
        <v>85</v>
      </c>
      <c r="T277" s="269" t="s">
        <v>1730</v>
      </c>
      <c r="U277" s="454"/>
      <c r="V277" s="475" t="s">
        <v>1770</v>
      </c>
    </row>
    <row r="278" spans="1:22" s="18" customFormat="1" ht="31.5" hidden="1" customHeight="1">
      <c r="A278" s="41"/>
      <c r="B278" s="673" t="s">
        <v>561</v>
      </c>
      <c r="C278" s="659"/>
      <c r="D278" s="659"/>
      <c r="E278" s="659"/>
      <c r="F278" s="659"/>
      <c r="G278" s="659"/>
      <c r="H278" s="482"/>
      <c r="I278" s="482"/>
      <c r="J278" s="482"/>
      <c r="K278" s="482"/>
      <c r="L278" s="482"/>
      <c r="M278" s="482"/>
      <c r="N278" s="482"/>
      <c r="O278" s="482"/>
      <c r="P278" s="482"/>
      <c r="Q278" s="482"/>
      <c r="R278" s="482"/>
      <c r="S278" s="482"/>
      <c r="T278" s="477"/>
      <c r="U278" s="454"/>
      <c r="V278" s="475" t="s">
        <v>1770</v>
      </c>
    </row>
    <row r="279" spans="1:22" s="18" customFormat="1" ht="94.5" hidden="1">
      <c r="A279" s="41" t="s">
        <v>2063</v>
      </c>
      <c r="B279" s="79" t="s">
        <v>836</v>
      </c>
      <c r="C279" s="74" t="s">
        <v>345</v>
      </c>
      <c r="D279" s="491" t="s">
        <v>346</v>
      </c>
      <c r="E279" s="65" t="s">
        <v>1</v>
      </c>
      <c r="F279" s="450">
        <v>2072.4299999999998</v>
      </c>
      <c r="G279" s="5" t="s">
        <v>85</v>
      </c>
      <c r="H279" s="450" t="e">
        <f>VLOOKUP($A279,#REF!,5,0)</f>
        <v>#REF!</v>
      </c>
      <c r="I279" s="5" t="e">
        <f>VLOOKUP($A279,#REF!,6,0)</f>
        <v>#REF!</v>
      </c>
      <c r="J279" s="450" t="e">
        <f t="shared" ref="J279:J309" si="271">($H279/1.1)*1.3</f>
        <v>#REF!</v>
      </c>
      <c r="K279" s="5" t="e">
        <f t="shared" ref="K279:K309" si="272">($I279/1.1)*1.3</f>
        <v>#REF!</v>
      </c>
      <c r="L279" s="450" t="e">
        <f t="shared" ref="L279:L283" si="273">$H279/1.1</f>
        <v>#REF!</v>
      </c>
      <c r="M279" s="5" t="e">
        <f t="shared" ref="M279:M283" si="274">$I279/1.1</f>
        <v>#REF!</v>
      </c>
      <c r="N279" s="450" t="e">
        <f t="shared" ref="N279:N309" si="275">H279</f>
        <v>#REF!</v>
      </c>
      <c r="O279" s="5" t="e">
        <f t="shared" ref="O279:O309" si="276">I279</f>
        <v>#REF!</v>
      </c>
      <c r="P279" s="450" t="e">
        <f t="shared" ref="P279:P309" si="277">($H279/1.1)*1.3</f>
        <v>#REF!</v>
      </c>
      <c r="Q279" s="5" t="e">
        <f t="shared" ref="Q279:Q309" si="278">($I279/1.1)*1.3</f>
        <v>#REF!</v>
      </c>
      <c r="R279" s="450" t="e">
        <f t="shared" ref="R279:R283" si="279">$H279/1.1</f>
        <v>#REF!</v>
      </c>
      <c r="S279" s="5" t="e">
        <f t="shared" ref="S279:S283" si="280">$I279/1.1</f>
        <v>#REF!</v>
      </c>
      <c r="T279" s="125"/>
      <c r="U279" s="454"/>
      <c r="V279" s="475" t="s">
        <v>1770</v>
      </c>
    </row>
    <row r="280" spans="1:22" s="18" customFormat="1" ht="94.5" hidden="1">
      <c r="A280" s="41" t="s">
        <v>2064</v>
      </c>
      <c r="B280" s="79" t="s">
        <v>837</v>
      </c>
      <c r="C280" s="3" t="s">
        <v>26</v>
      </c>
      <c r="D280" s="64" t="s">
        <v>1718</v>
      </c>
      <c r="E280" s="2" t="s">
        <v>61</v>
      </c>
      <c r="F280" s="450">
        <v>33896</v>
      </c>
      <c r="G280" s="5" t="s">
        <v>85</v>
      </c>
      <c r="H280" s="450" t="e">
        <f>VLOOKUP($A280,#REF!,5,0)</f>
        <v>#REF!</v>
      </c>
      <c r="I280" s="5" t="e">
        <f>VLOOKUP($A280,#REF!,6,0)</f>
        <v>#REF!</v>
      </c>
      <c r="J280" s="450" t="e">
        <f t="shared" si="271"/>
        <v>#REF!</v>
      </c>
      <c r="K280" s="5" t="e">
        <f t="shared" si="272"/>
        <v>#REF!</v>
      </c>
      <c r="L280" s="450" t="e">
        <f t="shared" si="273"/>
        <v>#REF!</v>
      </c>
      <c r="M280" s="5" t="e">
        <f t="shared" si="274"/>
        <v>#REF!</v>
      </c>
      <c r="N280" s="450" t="e">
        <f t="shared" si="275"/>
        <v>#REF!</v>
      </c>
      <c r="O280" s="5" t="e">
        <f t="shared" si="276"/>
        <v>#REF!</v>
      </c>
      <c r="P280" s="450" t="e">
        <f t="shared" si="277"/>
        <v>#REF!</v>
      </c>
      <c r="Q280" s="5" t="e">
        <f t="shared" si="278"/>
        <v>#REF!</v>
      </c>
      <c r="R280" s="450" t="e">
        <f t="shared" si="279"/>
        <v>#REF!</v>
      </c>
      <c r="S280" s="5" t="e">
        <f t="shared" si="280"/>
        <v>#REF!</v>
      </c>
      <c r="T280" s="128"/>
      <c r="U280" s="454"/>
      <c r="V280" s="475" t="s">
        <v>1770</v>
      </c>
    </row>
    <row r="281" spans="1:22" s="18" customFormat="1" ht="94.5" hidden="1">
      <c r="A281" s="41" t="s">
        <v>2065</v>
      </c>
      <c r="B281" s="79" t="s">
        <v>838</v>
      </c>
      <c r="C281" s="85" t="s">
        <v>277</v>
      </c>
      <c r="D281" s="64" t="s">
        <v>1719</v>
      </c>
      <c r="E281" s="65" t="s">
        <v>1</v>
      </c>
      <c r="F281" s="450">
        <v>797</v>
      </c>
      <c r="G281" s="5" t="s">
        <v>85</v>
      </c>
      <c r="H281" s="450" t="e">
        <f>VLOOKUP($A281,#REF!,5,0)</f>
        <v>#REF!</v>
      </c>
      <c r="I281" s="5" t="e">
        <f>VLOOKUP($A281,#REF!,6,0)</f>
        <v>#REF!</v>
      </c>
      <c r="J281" s="450" t="e">
        <f t="shared" si="271"/>
        <v>#REF!</v>
      </c>
      <c r="K281" s="5" t="e">
        <f t="shared" si="272"/>
        <v>#REF!</v>
      </c>
      <c r="L281" s="450" t="e">
        <f t="shared" si="273"/>
        <v>#REF!</v>
      </c>
      <c r="M281" s="5" t="e">
        <f t="shared" si="274"/>
        <v>#REF!</v>
      </c>
      <c r="N281" s="450" t="e">
        <f t="shared" si="275"/>
        <v>#REF!</v>
      </c>
      <c r="O281" s="5" t="e">
        <f t="shared" si="276"/>
        <v>#REF!</v>
      </c>
      <c r="P281" s="450" t="e">
        <f t="shared" si="277"/>
        <v>#REF!</v>
      </c>
      <c r="Q281" s="5" t="e">
        <f t="shared" si="278"/>
        <v>#REF!</v>
      </c>
      <c r="R281" s="450" t="e">
        <f t="shared" si="279"/>
        <v>#REF!</v>
      </c>
      <c r="S281" s="5" t="e">
        <f t="shared" si="280"/>
        <v>#REF!</v>
      </c>
      <c r="T281" s="125"/>
      <c r="U281" s="454"/>
      <c r="V281" s="475" t="s">
        <v>1770</v>
      </c>
    </row>
    <row r="282" spans="1:22" s="18" customFormat="1" ht="94.5" hidden="1">
      <c r="A282" s="41" t="s">
        <v>2066</v>
      </c>
      <c r="B282" s="79" t="s">
        <v>839</v>
      </c>
      <c r="C282" s="74" t="s">
        <v>265</v>
      </c>
      <c r="D282" s="64" t="s">
        <v>921</v>
      </c>
      <c r="E282" s="65" t="s">
        <v>1</v>
      </c>
      <c r="F282" s="450">
        <v>339.12900000000002</v>
      </c>
      <c r="G282" s="5" t="s">
        <v>85</v>
      </c>
      <c r="H282" s="450" t="e">
        <f>VLOOKUP($A282,#REF!,5,0)</f>
        <v>#REF!</v>
      </c>
      <c r="I282" s="5" t="e">
        <f>VLOOKUP($A282,#REF!,6,0)</f>
        <v>#REF!</v>
      </c>
      <c r="J282" s="450" t="e">
        <f t="shared" si="271"/>
        <v>#REF!</v>
      </c>
      <c r="K282" s="5" t="e">
        <f t="shared" si="272"/>
        <v>#REF!</v>
      </c>
      <c r="L282" s="450" t="e">
        <f t="shared" si="273"/>
        <v>#REF!</v>
      </c>
      <c r="M282" s="5" t="e">
        <f t="shared" si="274"/>
        <v>#REF!</v>
      </c>
      <c r="N282" s="450" t="e">
        <f t="shared" si="275"/>
        <v>#REF!</v>
      </c>
      <c r="O282" s="5" t="e">
        <f t="shared" si="276"/>
        <v>#REF!</v>
      </c>
      <c r="P282" s="450" t="e">
        <f t="shared" si="277"/>
        <v>#REF!</v>
      </c>
      <c r="Q282" s="5" t="e">
        <f t="shared" si="278"/>
        <v>#REF!</v>
      </c>
      <c r="R282" s="450" t="e">
        <f t="shared" si="279"/>
        <v>#REF!</v>
      </c>
      <c r="S282" s="5" t="e">
        <f t="shared" si="280"/>
        <v>#REF!</v>
      </c>
      <c r="T282" s="125"/>
      <c r="U282" s="454"/>
      <c r="V282" s="475" t="s">
        <v>1770</v>
      </c>
    </row>
    <row r="283" spans="1:22" s="18" customFormat="1" ht="94.5" hidden="1">
      <c r="A283" s="41" t="s">
        <v>2067</v>
      </c>
      <c r="B283" s="79" t="s">
        <v>840</v>
      </c>
      <c r="C283" s="3" t="s">
        <v>63</v>
      </c>
      <c r="D283" s="64" t="s">
        <v>1720</v>
      </c>
      <c r="E283" s="2" t="s">
        <v>64</v>
      </c>
      <c r="F283" s="450">
        <v>559.79999999999995</v>
      </c>
      <c r="G283" s="5" t="s">
        <v>85</v>
      </c>
      <c r="H283" s="450" t="e">
        <f>VLOOKUP($A283,#REF!,5,0)</f>
        <v>#REF!</v>
      </c>
      <c r="I283" s="5" t="e">
        <f>VLOOKUP($A283,#REF!,6,0)</f>
        <v>#REF!</v>
      </c>
      <c r="J283" s="450" t="e">
        <f t="shared" si="271"/>
        <v>#REF!</v>
      </c>
      <c r="K283" s="5" t="e">
        <f t="shared" si="272"/>
        <v>#REF!</v>
      </c>
      <c r="L283" s="450" t="e">
        <f t="shared" si="273"/>
        <v>#REF!</v>
      </c>
      <c r="M283" s="5" t="e">
        <f t="shared" si="274"/>
        <v>#REF!</v>
      </c>
      <c r="N283" s="450" t="e">
        <f t="shared" si="275"/>
        <v>#REF!</v>
      </c>
      <c r="O283" s="5" t="e">
        <f t="shared" si="276"/>
        <v>#REF!</v>
      </c>
      <c r="P283" s="450" t="e">
        <f t="shared" si="277"/>
        <v>#REF!</v>
      </c>
      <c r="Q283" s="5" t="e">
        <f t="shared" si="278"/>
        <v>#REF!</v>
      </c>
      <c r="R283" s="450" t="e">
        <f t="shared" si="279"/>
        <v>#REF!</v>
      </c>
      <c r="S283" s="5" t="e">
        <f t="shared" si="280"/>
        <v>#REF!</v>
      </c>
      <c r="T283" s="128"/>
      <c r="U283" s="454"/>
      <c r="V283" s="475" t="s">
        <v>1770</v>
      </c>
    </row>
    <row r="284" spans="1:22" s="18" customFormat="1" ht="94.5" hidden="1">
      <c r="A284" s="41" t="s">
        <v>2068</v>
      </c>
      <c r="B284" s="499" t="s">
        <v>841</v>
      </c>
      <c r="C284" s="54" t="s">
        <v>350</v>
      </c>
      <c r="D284" s="64" t="s">
        <v>1724</v>
      </c>
      <c r="E284" s="55" t="s">
        <v>1122</v>
      </c>
      <c r="F284" s="450">
        <v>637</v>
      </c>
      <c r="G284" s="5" t="s">
        <v>85</v>
      </c>
      <c r="H284" s="450" t="e">
        <f>VLOOKUP($A284,#REF!,5,0)</f>
        <v>#REF!</v>
      </c>
      <c r="I284" s="5" t="e">
        <f>VLOOKUP($A284,#REF!,6,0)</f>
        <v>#REF!</v>
      </c>
      <c r="J284" s="450" t="e">
        <f t="shared" ref="J284:J294" si="281">(($H284-$I284)/1.1)*1.3+$M284</f>
        <v>#REF!</v>
      </c>
      <c r="K284" s="5" t="e">
        <f t="shared" ref="K284:K294" si="282">$I284</f>
        <v>#REF!</v>
      </c>
      <c r="L284" s="450" t="e">
        <f t="shared" ref="L284:L294" si="283">($H284-$I284)/1.1+$M284</f>
        <v>#REF!</v>
      </c>
      <c r="M284" s="5" t="e">
        <f t="shared" ref="M284:M294" si="284">$I284</f>
        <v>#REF!</v>
      </c>
      <c r="N284" s="450" t="e">
        <f t="shared" si="275"/>
        <v>#REF!</v>
      </c>
      <c r="O284" s="5" t="e">
        <f t="shared" si="276"/>
        <v>#REF!</v>
      </c>
      <c r="P284" s="450" t="e">
        <f t="shared" ref="P284:P294" si="285">(($H284-$I284)/1.1)*1.3+$M284</f>
        <v>#REF!</v>
      </c>
      <c r="Q284" s="5" t="e">
        <f t="shared" ref="Q284:Q294" si="286">$I284</f>
        <v>#REF!</v>
      </c>
      <c r="R284" s="450" t="e">
        <f t="shared" ref="R284:R294" si="287">($H284-$I284)/1.1+$M284</f>
        <v>#REF!</v>
      </c>
      <c r="S284" s="5" t="e">
        <f t="shared" ref="S284:S294" si="288">$I284</f>
        <v>#REF!</v>
      </c>
      <c r="T284" s="125"/>
      <c r="U284" s="454" t="s">
        <v>2318</v>
      </c>
      <c r="V284" s="475" t="s">
        <v>1770</v>
      </c>
    </row>
    <row r="285" spans="1:22" s="18" customFormat="1" ht="94.5" hidden="1">
      <c r="A285" s="41" t="s">
        <v>2069</v>
      </c>
      <c r="B285" s="499" t="s">
        <v>842</v>
      </c>
      <c r="C285" s="54" t="s">
        <v>351</v>
      </c>
      <c r="D285" s="64" t="s">
        <v>1725</v>
      </c>
      <c r="E285" s="55" t="s">
        <v>1123</v>
      </c>
      <c r="F285" s="450">
        <v>471</v>
      </c>
      <c r="G285" s="5" t="s">
        <v>85</v>
      </c>
      <c r="H285" s="450" t="e">
        <f>VLOOKUP($A285,#REF!,5,0)</f>
        <v>#REF!</v>
      </c>
      <c r="I285" s="5" t="e">
        <f>VLOOKUP($A285,#REF!,6,0)</f>
        <v>#REF!</v>
      </c>
      <c r="J285" s="450" t="e">
        <f t="shared" si="281"/>
        <v>#REF!</v>
      </c>
      <c r="K285" s="5" t="e">
        <f t="shared" si="282"/>
        <v>#REF!</v>
      </c>
      <c r="L285" s="450" t="e">
        <f t="shared" si="283"/>
        <v>#REF!</v>
      </c>
      <c r="M285" s="5" t="e">
        <f t="shared" si="284"/>
        <v>#REF!</v>
      </c>
      <c r="N285" s="450" t="e">
        <f t="shared" si="275"/>
        <v>#REF!</v>
      </c>
      <c r="O285" s="5" t="e">
        <f t="shared" si="276"/>
        <v>#REF!</v>
      </c>
      <c r="P285" s="450" t="e">
        <f t="shared" si="285"/>
        <v>#REF!</v>
      </c>
      <c r="Q285" s="5" t="e">
        <f t="shared" si="286"/>
        <v>#REF!</v>
      </c>
      <c r="R285" s="450" t="e">
        <f t="shared" si="287"/>
        <v>#REF!</v>
      </c>
      <c r="S285" s="5" t="e">
        <f t="shared" si="288"/>
        <v>#REF!</v>
      </c>
      <c r="T285" s="125"/>
      <c r="U285" s="454" t="s">
        <v>2318</v>
      </c>
      <c r="V285" s="475" t="s">
        <v>1770</v>
      </c>
    </row>
    <row r="286" spans="1:22" s="18" customFormat="1" ht="107.25" hidden="1" customHeight="1">
      <c r="A286" s="41" t="s">
        <v>2081</v>
      </c>
      <c r="B286" s="499" t="s">
        <v>843</v>
      </c>
      <c r="C286" s="21" t="s">
        <v>1761</v>
      </c>
      <c r="D286" s="64" t="s">
        <v>1721</v>
      </c>
      <c r="E286" s="55" t="s">
        <v>66</v>
      </c>
      <c r="F286" s="450">
        <v>87.48899999999999</v>
      </c>
      <c r="G286" s="5" t="s">
        <v>85</v>
      </c>
      <c r="H286" s="450" t="e">
        <f>VLOOKUP($A286,#REF!,5,0)</f>
        <v>#REF!</v>
      </c>
      <c r="I286" s="5" t="e">
        <f>VLOOKUP($A286,#REF!,6,0)</f>
        <v>#REF!</v>
      </c>
      <c r="J286" s="450" t="e">
        <f t="shared" si="281"/>
        <v>#REF!</v>
      </c>
      <c r="K286" s="5" t="e">
        <f t="shared" si="282"/>
        <v>#REF!</v>
      </c>
      <c r="L286" s="450" t="e">
        <f t="shared" si="283"/>
        <v>#REF!</v>
      </c>
      <c r="M286" s="5" t="e">
        <f t="shared" si="284"/>
        <v>#REF!</v>
      </c>
      <c r="N286" s="450" t="e">
        <f t="shared" si="275"/>
        <v>#REF!</v>
      </c>
      <c r="O286" s="5" t="e">
        <f t="shared" si="276"/>
        <v>#REF!</v>
      </c>
      <c r="P286" s="450" t="e">
        <f t="shared" si="285"/>
        <v>#REF!</v>
      </c>
      <c r="Q286" s="5" t="e">
        <f t="shared" si="286"/>
        <v>#REF!</v>
      </c>
      <c r="R286" s="450" t="e">
        <f t="shared" si="287"/>
        <v>#REF!</v>
      </c>
      <c r="S286" s="5" t="e">
        <f t="shared" si="288"/>
        <v>#REF!</v>
      </c>
      <c r="T286" s="132" t="s">
        <v>85</v>
      </c>
      <c r="U286" s="454" t="s">
        <v>2318</v>
      </c>
      <c r="V286" s="475" t="s">
        <v>1770</v>
      </c>
    </row>
    <row r="287" spans="1:22" s="18" customFormat="1" ht="110.25" hidden="1">
      <c r="A287" s="41" t="s">
        <v>2082</v>
      </c>
      <c r="B287" s="499" t="s">
        <v>844</v>
      </c>
      <c r="C287" s="21" t="s">
        <v>1762</v>
      </c>
      <c r="D287" s="64" t="s">
        <v>1722</v>
      </c>
      <c r="E287" s="55" t="s">
        <v>66</v>
      </c>
      <c r="F287" s="450">
        <v>124.2</v>
      </c>
      <c r="G287" s="5" t="s">
        <v>85</v>
      </c>
      <c r="H287" s="450" t="e">
        <f>VLOOKUP($A287,#REF!,5,0)</f>
        <v>#REF!</v>
      </c>
      <c r="I287" s="5" t="e">
        <f>VLOOKUP($A287,#REF!,6,0)</f>
        <v>#REF!</v>
      </c>
      <c r="J287" s="450" t="e">
        <f t="shared" si="281"/>
        <v>#REF!</v>
      </c>
      <c r="K287" s="5" t="e">
        <f t="shared" si="282"/>
        <v>#REF!</v>
      </c>
      <c r="L287" s="450" t="e">
        <f t="shared" si="283"/>
        <v>#REF!</v>
      </c>
      <c r="M287" s="5" t="e">
        <f t="shared" si="284"/>
        <v>#REF!</v>
      </c>
      <c r="N287" s="450" t="e">
        <f t="shared" si="275"/>
        <v>#REF!</v>
      </c>
      <c r="O287" s="5" t="e">
        <f t="shared" si="276"/>
        <v>#REF!</v>
      </c>
      <c r="P287" s="450" t="e">
        <f t="shared" si="285"/>
        <v>#REF!</v>
      </c>
      <c r="Q287" s="5" t="e">
        <f t="shared" si="286"/>
        <v>#REF!</v>
      </c>
      <c r="R287" s="450" t="e">
        <f t="shared" si="287"/>
        <v>#REF!</v>
      </c>
      <c r="S287" s="5" t="e">
        <f t="shared" si="288"/>
        <v>#REF!</v>
      </c>
      <c r="T287" s="132" t="s">
        <v>85</v>
      </c>
      <c r="U287" s="454" t="s">
        <v>2318</v>
      </c>
      <c r="V287" s="475" t="s">
        <v>1770</v>
      </c>
    </row>
    <row r="288" spans="1:22" s="18" customFormat="1" ht="110.25" hidden="1">
      <c r="A288" s="41" t="s">
        <v>2083</v>
      </c>
      <c r="B288" s="499" t="s">
        <v>845</v>
      </c>
      <c r="C288" s="21" t="s">
        <v>1763</v>
      </c>
      <c r="D288" s="64" t="s">
        <v>1723</v>
      </c>
      <c r="E288" s="55" t="s">
        <v>66</v>
      </c>
      <c r="F288" s="450">
        <v>147.6</v>
      </c>
      <c r="G288" s="5" t="s">
        <v>85</v>
      </c>
      <c r="H288" s="450" t="e">
        <f>VLOOKUP($A288,#REF!,5,0)</f>
        <v>#REF!</v>
      </c>
      <c r="I288" s="5" t="e">
        <f>VLOOKUP($A288,#REF!,6,0)</f>
        <v>#REF!</v>
      </c>
      <c r="J288" s="450" t="e">
        <f t="shared" si="281"/>
        <v>#REF!</v>
      </c>
      <c r="K288" s="5" t="e">
        <f t="shared" si="282"/>
        <v>#REF!</v>
      </c>
      <c r="L288" s="450" t="e">
        <f t="shared" si="283"/>
        <v>#REF!</v>
      </c>
      <c r="M288" s="5" t="e">
        <f t="shared" si="284"/>
        <v>#REF!</v>
      </c>
      <c r="N288" s="450" t="e">
        <f t="shared" si="275"/>
        <v>#REF!</v>
      </c>
      <c r="O288" s="5" t="e">
        <f t="shared" si="276"/>
        <v>#REF!</v>
      </c>
      <c r="P288" s="450" t="e">
        <f t="shared" si="285"/>
        <v>#REF!</v>
      </c>
      <c r="Q288" s="5" t="e">
        <f t="shared" si="286"/>
        <v>#REF!</v>
      </c>
      <c r="R288" s="450" t="e">
        <f t="shared" si="287"/>
        <v>#REF!</v>
      </c>
      <c r="S288" s="5" t="e">
        <f t="shared" si="288"/>
        <v>#REF!</v>
      </c>
      <c r="T288" s="132" t="s">
        <v>85</v>
      </c>
      <c r="U288" s="454" t="s">
        <v>2318</v>
      </c>
      <c r="V288" s="475" t="s">
        <v>1770</v>
      </c>
    </row>
    <row r="289" spans="1:23" s="18" customFormat="1" ht="94.5" hidden="1">
      <c r="A289" s="41" t="s">
        <v>2084</v>
      </c>
      <c r="B289" s="499" t="s">
        <v>846</v>
      </c>
      <c r="C289" s="21" t="s">
        <v>1764</v>
      </c>
      <c r="D289" s="23" t="s">
        <v>1726</v>
      </c>
      <c r="E289" s="55" t="s">
        <v>66</v>
      </c>
      <c r="F289" s="450">
        <v>113.4</v>
      </c>
      <c r="G289" s="5" t="s">
        <v>85</v>
      </c>
      <c r="H289" s="450" t="e">
        <f>VLOOKUP($A289,#REF!,5,0)</f>
        <v>#REF!</v>
      </c>
      <c r="I289" s="5" t="e">
        <f>VLOOKUP($A289,#REF!,6,0)</f>
        <v>#REF!</v>
      </c>
      <c r="J289" s="450" t="e">
        <f t="shared" si="281"/>
        <v>#REF!</v>
      </c>
      <c r="K289" s="5" t="e">
        <f t="shared" si="282"/>
        <v>#REF!</v>
      </c>
      <c r="L289" s="450" t="e">
        <f t="shared" si="283"/>
        <v>#REF!</v>
      </c>
      <c r="M289" s="5" t="e">
        <f t="shared" si="284"/>
        <v>#REF!</v>
      </c>
      <c r="N289" s="450" t="e">
        <f t="shared" si="275"/>
        <v>#REF!</v>
      </c>
      <c r="O289" s="5" t="e">
        <f t="shared" si="276"/>
        <v>#REF!</v>
      </c>
      <c r="P289" s="450" t="e">
        <f t="shared" si="285"/>
        <v>#REF!</v>
      </c>
      <c r="Q289" s="5" t="e">
        <f t="shared" si="286"/>
        <v>#REF!</v>
      </c>
      <c r="R289" s="450" t="e">
        <f t="shared" si="287"/>
        <v>#REF!</v>
      </c>
      <c r="S289" s="5" t="e">
        <f t="shared" si="288"/>
        <v>#REF!</v>
      </c>
      <c r="T289" s="132" t="s">
        <v>85</v>
      </c>
      <c r="U289" s="454" t="s">
        <v>2318</v>
      </c>
      <c r="V289" s="475" t="s">
        <v>1770</v>
      </c>
    </row>
    <row r="290" spans="1:23" s="18" customFormat="1" ht="110.25" hidden="1">
      <c r="A290" s="41" t="s">
        <v>2085</v>
      </c>
      <c r="B290" s="499" t="s">
        <v>847</v>
      </c>
      <c r="C290" s="21" t="s">
        <v>1765</v>
      </c>
      <c r="D290" s="23" t="s">
        <v>1727</v>
      </c>
      <c r="E290" s="55" t="s">
        <v>66</v>
      </c>
      <c r="F290" s="450">
        <v>135.9</v>
      </c>
      <c r="G290" s="5" t="s">
        <v>85</v>
      </c>
      <c r="H290" s="450" t="e">
        <f>VLOOKUP($A290,#REF!,5,0)</f>
        <v>#REF!</v>
      </c>
      <c r="I290" s="5" t="e">
        <f>VLOOKUP($A290,#REF!,6,0)</f>
        <v>#REF!</v>
      </c>
      <c r="J290" s="450" t="e">
        <f t="shared" si="281"/>
        <v>#REF!</v>
      </c>
      <c r="K290" s="5" t="e">
        <f t="shared" si="282"/>
        <v>#REF!</v>
      </c>
      <c r="L290" s="450" t="e">
        <f t="shared" si="283"/>
        <v>#REF!</v>
      </c>
      <c r="M290" s="5" t="e">
        <f t="shared" si="284"/>
        <v>#REF!</v>
      </c>
      <c r="N290" s="450" t="e">
        <f t="shared" si="275"/>
        <v>#REF!</v>
      </c>
      <c r="O290" s="5" t="e">
        <f t="shared" si="276"/>
        <v>#REF!</v>
      </c>
      <c r="P290" s="450" t="e">
        <f t="shared" si="285"/>
        <v>#REF!</v>
      </c>
      <c r="Q290" s="5" t="e">
        <f t="shared" si="286"/>
        <v>#REF!</v>
      </c>
      <c r="R290" s="450" t="e">
        <f t="shared" si="287"/>
        <v>#REF!</v>
      </c>
      <c r="S290" s="5" t="e">
        <f t="shared" si="288"/>
        <v>#REF!</v>
      </c>
      <c r="T290" s="132" t="s">
        <v>85</v>
      </c>
      <c r="U290" s="454" t="s">
        <v>2318</v>
      </c>
      <c r="V290" s="475" t="s">
        <v>1770</v>
      </c>
    </row>
    <row r="291" spans="1:23" s="18" customFormat="1" ht="84.75" hidden="1" customHeight="1">
      <c r="A291" s="41" t="s">
        <v>2070</v>
      </c>
      <c r="B291" s="499" t="s">
        <v>848</v>
      </c>
      <c r="C291" s="3" t="s">
        <v>1029</v>
      </c>
      <c r="D291" s="3" t="s">
        <v>1728</v>
      </c>
      <c r="E291" s="2" t="s">
        <v>66</v>
      </c>
      <c r="F291" s="450">
        <v>362.81740000000002</v>
      </c>
      <c r="G291" s="5" t="s">
        <v>85</v>
      </c>
      <c r="H291" s="450" t="e">
        <f>VLOOKUP($A291,#REF!,5,0)</f>
        <v>#REF!</v>
      </c>
      <c r="I291" s="5" t="e">
        <f>VLOOKUP($A291,#REF!,6,0)</f>
        <v>#REF!</v>
      </c>
      <c r="J291" s="450" t="e">
        <f t="shared" si="281"/>
        <v>#REF!</v>
      </c>
      <c r="K291" s="5" t="e">
        <f t="shared" si="282"/>
        <v>#REF!</v>
      </c>
      <c r="L291" s="450" t="e">
        <f t="shared" si="283"/>
        <v>#REF!</v>
      </c>
      <c r="M291" s="5" t="e">
        <f t="shared" si="284"/>
        <v>#REF!</v>
      </c>
      <c r="N291" s="450" t="e">
        <f t="shared" si="275"/>
        <v>#REF!</v>
      </c>
      <c r="O291" s="5" t="e">
        <f t="shared" si="276"/>
        <v>#REF!</v>
      </c>
      <c r="P291" s="450" t="e">
        <f t="shared" si="285"/>
        <v>#REF!</v>
      </c>
      <c r="Q291" s="5" t="e">
        <f t="shared" si="286"/>
        <v>#REF!</v>
      </c>
      <c r="R291" s="450" t="e">
        <f t="shared" si="287"/>
        <v>#REF!</v>
      </c>
      <c r="S291" s="5" t="e">
        <f t="shared" si="288"/>
        <v>#REF!</v>
      </c>
      <c r="T291" s="129" t="s">
        <v>1352</v>
      </c>
      <c r="U291" s="454" t="s">
        <v>2318</v>
      </c>
      <c r="V291" s="475" t="s">
        <v>1770</v>
      </c>
    </row>
    <row r="292" spans="1:23" s="18" customFormat="1" ht="124.5" hidden="1" customHeight="1">
      <c r="A292" s="41" t="s">
        <v>2071</v>
      </c>
      <c r="B292" s="499" t="s">
        <v>1163</v>
      </c>
      <c r="C292" s="3" t="s">
        <v>902</v>
      </c>
      <c r="D292" s="3" t="s">
        <v>1729</v>
      </c>
      <c r="E292" s="2" t="s">
        <v>66</v>
      </c>
      <c r="F292" s="450">
        <v>1264.6299999999999</v>
      </c>
      <c r="G292" s="5" t="s">
        <v>85</v>
      </c>
      <c r="H292" s="450" t="e">
        <f>VLOOKUP($A292,#REF!,5,0)</f>
        <v>#REF!</v>
      </c>
      <c r="I292" s="5" t="e">
        <f>VLOOKUP($A292,#REF!,6,0)</f>
        <v>#REF!</v>
      </c>
      <c r="J292" s="450" t="e">
        <f t="shared" si="281"/>
        <v>#REF!</v>
      </c>
      <c r="K292" s="5" t="e">
        <f t="shared" si="282"/>
        <v>#REF!</v>
      </c>
      <c r="L292" s="450" t="e">
        <f t="shared" si="283"/>
        <v>#REF!</v>
      </c>
      <c r="M292" s="5" t="e">
        <f t="shared" si="284"/>
        <v>#REF!</v>
      </c>
      <c r="N292" s="450" t="e">
        <f t="shared" si="275"/>
        <v>#REF!</v>
      </c>
      <c r="O292" s="5" t="e">
        <f t="shared" si="276"/>
        <v>#REF!</v>
      </c>
      <c r="P292" s="450" t="e">
        <f t="shared" si="285"/>
        <v>#REF!</v>
      </c>
      <c r="Q292" s="5" t="e">
        <f t="shared" si="286"/>
        <v>#REF!</v>
      </c>
      <c r="R292" s="450" t="e">
        <f t="shared" si="287"/>
        <v>#REF!</v>
      </c>
      <c r="S292" s="5" t="e">
        <f t="shared" si="288"/>
        <v>#REF!</v>
      </c>
      <c r="T292" s="129" t="s">
        <v>1353</v>
      </c>
      <c r="U292" s="454" t="s">
        <v>2318</v>
      </c>
      <c r="V292" s="475" t="s">
        <v>1770</v>
      </c>
    </row>
    <row r="293" spans="1:23" s="18" customFormat="1" ht="82.5" hidden="1" customHeight="1">
      <c r="A293" s="41" t="s">
        <v>2072</v>
      </c>
      <c r="B293" s="499" t="s">
        <v>1164</v>
      </c>
      <c r="C293" s="3" t="s">
        <v>1030</v>
      </c>
      <c r="D293" s="3" t="s">
        <v>1728</v>
      </c>
      <c r="E293" s="2" t="s">
        <v>66</v>
      </c>
      <c r="F293" s="450">
        <v>65.299300000000002</v>
      </c>
      <c r="G293" s="5" t="s">
        <v>85</v>
      </c>
      <c r="H293" s="450" t="e">
        <f>VLOOKUP($A293,#REF!,5,0)</f>
        <v>#REF!</v>
      </c>
      <c r="I293" s="5" t="e">
        <f>VLOOKUP($A293,#REF!,6,0)</f>
        <v>#REF!</v>
      </c>
      <c r="J293" s="450" t="e">
        <f t="shared" si="281"/>
        <v>#REF!</v>
      </c>
      <c r="K293" s="5" t="e">
        <f t="shared" si="282"/>
        <v>#REF!</v>
      </c>
      <c r="L293" s="450" t="e">
        <f t="shared" si="283"/>
        <v>#REF!</v>
      </c>
      <c r="M293" s="5" t="e">
        <f t="shared" si="284"/>
        <v>#REF!</v>
      </c>
      <c r="N293" s="450" t="e">
        <f t="shared" si="275"/>
        <v>#REF!</v>
      </c>
      <c r="O293" s="5" t="e">
        <f t="shared" si="276"/>
        <v>#REF!</v>
      </c>
      <c r="P293" s="450" t="e">
        <f t="shared" si="285"/>
        <v>#REF!</v>
      </c>
      <c r="Q293" s="5" t="e">
        <f t="shared" si="286"/>
        <v>#REF!</v>
      </c>
      <c r="R293" s="450" t="e">
        <f t="shared" si="287"/>
        <v>#REF!</v>
      </c>
      <c r="S293" s="5" t="e">
        <f t="shared" si="288"/>
        <v>#REF!</v>
      </c>
      <c r="T293" s="129" t="s">
        <v>1354</v>
      </c>
      <c r="U293" s="458" t="s">
        <v>2318</v>
      </c>
      <c r="V293" s="475" t="s">
        <v>1770</v>
      </c>
      <c r="W293" s="268"/>
    </row>
    <row r="294" spans="1:23" s="18" customFormat="1" ht="83.25" hidden="1" customHeight="1">
      <c r="A294" s="41" t="s">
        <v>2073</v>
      </c>
      <c r="B294" s="499" t="s">
        <v>1165</v>
      </c>
      <c r="C294" s="115" t="s">
        <v>1031</v>
      </c>
      <c r="D294" s="115" t="s">
        <v>1728</v>
      </c>
      <c r="E294" s="116" t="s">
        <v>66</v>
      </c>
      <c r="F294" s="450">
        <v>48.976700000000001</v>
      </c>
      <c r="G294" s="5" t="s">
        <v>85</v>
      </c>
      <c r="H294" s="450" t="e">
        <f>VLOOKUP($A294,#REF!,5,0)</f>
        <v>#REF!</v>
      </c>
      <c r="I294" s="5" t="e">
        <f>VLOOKUP($A294,#REF!,6,0)</f>
        <v>#REF!</v>
      </c>
      <c r="J294" s="450" t="e">
        <f t="shared" si="281"/>
        <v>#REF!</v>
      </c>
      <c r="K294" s="5" t="e">
        <f t="shared" si="282"/>
        <v>#REF!</v>
      </c>
      <c r="L294" s="450" t="e">
        <f t="shared" si="283"/>
        <v>#REF!</v>
      </c>
      <c r="M294" s="5" t="e">
        <f t="shared" si="284"/>
        <v>#REF!</v>
      </c>
      <c r="N294" s="450" t="e">
        <f t="shared" si="275"/>
        <v>#REF!</v>
      </c>
      <c r="O294" s="5" t="e">
        <f t="shared" si="276"/>
        <v>#REF!</v>
      </c>
      <c r="P294" s="450" t="e">
        <f t="shared" si="285"/>
        <v>#REF!</v>
      </c>
      <c r="Q294" s="5" t="e">
        <f t="shared" si="286"/>
        <v>#REF!</v>
      </c>
      <c r="R294" s="450" t="e">
        <f t="shared" si="287"/>
        <v>#REF!</v>
      </c>
      <c r="S294" s="5" t="e">
        <f t="shared" si="288"/>
        <v>#REF!</v>
      </c>
      <c r="T294" s="129" t="s">
        <v>1354</v>
      </c>
      <c r="U294" s="454" t="s">
        <v>2318</v>
      </c>
      <c r="V294" s="475" t="s">
        <v>1770</v>
      </c>
    </row>
    <row r="295" spans="1:23" s="18" customFormat="1" ht="60.6" hidden="1" customHeight="1">
      <c r="A295" s="41" t="s">
        <v>101</v>
      </c>
      <c r="B295" s="96" t="s">
        <v>863</v>
      </c>
      <c r="C295" s="3" t="s">
        <v>241</v>
      </c>
      <c r="D295" s="3" t="s">
        <v>917</v>
      </c>
      <c r="E295" s="2" t="s">
        <v>112</v>
      </c>
      <c r="F295" s="33">
        <v>552.23</v>
      </c>
      <c r="G295" s="36">
        <v>417.44</v>
      </c>
      <c r="H295" s="450" t="e">
        <f>VLOOKUP($A295,#REF!,5,0)</f>
        <v>#REF!</v>
      </c>
      <c r="I295" s="5" t="e">
        <f>VLOOKUP($A295,#REF!,6,0)</f>
        <v>#REF!</v>
      </c>
      <c r="J295" s="33" t="e">
        <f t="shared" si="271"/>
        <v>#REF!</v>
      </c>
      <c r="K295" s="36" t="e">
        <f t="shared" si="272"/>
        <v>#REF!</v>
      </c>
      <c r="L295" s="33" t="e">
        <f t="shared" ref="L295:L309" si="289">$H295/1.1</f>
        <v>#REF!</v>
      </c>
      <c r="M295" s="36" t="e">
        <f t="shared" ref="M295:M309" si="290">$I295/1.1</f>
        <v>#REF!</v>
      </c>
      <c r="N295" s="33" t="e">
        <f t="shared" si="275"/>
        <v>#REF!</v>
      </c>
      <c r="O295" s="36" t="e">
        <f t="shared" si="276"/>
        <v>#REF!</v>
      </c>
      <c r="P295" s="33" t="e">
        <f t="shared" si="277"/>
        <v>#REF!</v>
      </c>
      <c r="Q295" s="36" t="e">
        <f t="shared" si="278"/>
        <v>#REF!</v>
      </c>
      <c r="R295" s="33" t="e">
        <f t="shared" ref="R295:R309" si="291">$H295/1.1</f>
        <v>#REF!</v>
      </c>
      <c r="S295" s="36" t="e">
        <f t="shared" ref="S295:S309" si="292">$I295/1.1</f>
        <v>#REF!</v>
      </c>
      <c r="T295" s="129" t="s">
        <v>1017</v>
      </c>
      <c r="U295" s="454"/>
      <c r="V295" s="475" t="s">
        <v>1770</v>
      </c>
    </row>
    <row r="296" spans="1:23" s="18" customFormat="1" ht="94.5" hidden="1">
      <c r="A296" s="41" t="s">
        <v>102</v>
      </c>
      <c r="B296" s="96" t="s">
        <v>1072</v>
      </c>
      <c r="C296" s="3" t="s">
        <v>244</v>
      </c>
      <c r="D296" s="3" t="s">
        <v>243</v>
      </c>
      <c r="E296" s="2" t="s">
        <v>112</v>
      </c>
      <c r="F296" s="33">
        <v>1102.47</v>
      </c>
      <c r="G296" s="36">
        <v>938.03</v>
      </c>
      <c r="H296" s="450" t="e">
        <f>VLOOKUP($A296,#REF!,5,0)</f>
        <v>#REF!</v>
      </c>
      <c r="I296" s="5" t="e">
        <f>VLOOKUP($A296,#REF!,6,0)</f>
        <v>#REF!</v>
      </c>
      <c r="J296" s="33" t="e">
        <f t="shared" si="271"/>
        <v>#REF!</v>
      </c>
      <c r="K296" s="36" t="e">
        <f t="shared" si="272"/>
        <v>#REF!</v>
      </c>
      <c r="L296" s="33" t="e">
        <f t="shared" si="289"/>
        <v>#REF!</v>
      </c>
      <c r="M296" s="36" t="e">
        <f t="shared" si="290"/>
        <v>#REF!</v>
      </c>
      <c r="N296" s="33" t="e">
        <f t="shared" si="275"/>
        <v>#REF!</v>
      </c>
      <c r="O296" s="36" t="e">
        <f t="shared" si="276"/>
        <v>#REF!</v>
      </c>
      <c r="P296" s="33" t="e">
        <f t="shared" si="277"/>
        <v>#REF!</v>
      </c>
      <c r="Q296" s="36" t="e">
        <f t="shared" si="278"/>
        <v>#REF!</v>
      </c>
      <c r="R296" s="33" t="e">
        <f t="shared" si="291"/>
        <v>#REF!</v>
      </c>
      <c r="S296" s="36" t="e">
        <f t="shared" si="292"/>
        <v>#REF!</v>
      </c>
      <c r="T296" s="129" t="s">
        <v>1017</v>
      </c>
      <c r="U296" s="454"/>
      <c r="V296" s="475" t="s">
        <v>1770</v>
      </c>
    </row>
    <row r="297" spans="1:23" s="18" customFormat="1" ht="94.5" hidden="1">
      <c r="A297" s="41" t="s">
        <v>213</v>
      </c>
      <c r="B297" s="228" t="s">
        <v>1074</v>
      </c>
      <c r="C297" s="31" t="s">
        <v>248</v>
      </c>
      <c r="D297" s="31" t="s">
        <v>249</v>
      </c>
      <c r="E297" s="22" t="s">
        <v>250</v>
      </c>
      <c r="F297" s="33">
        <v>56.61</v>
      </c>
      <c r="G297" s="34" t="s">
        <v>85</v>
      </c>
      <c r="H297" s="450" t="e">
        <f>VLOOKUP($A297,#REF!,5,0)</f>
        <v>#REF!</v>
      </c>
      <c r="I297" s="5" t="e">
        <f>VLOOKUP($A297,#REF!,6,0)</f>
        <v>#REF!</v>
      </c>
      <c r="J297" s="33" t="e">
        <f t="shared" si="271"/>
        <v>#REF!</v>
      </c>
      <c r="K297" s="34" t="e">
        <f t="shared" si="272"/>
        <v>#REF!</v>
      </c>
      <c r="L297" s="33" t="e">
        <f t="shared" si="289"/>
        <v>#REF!</v>
      </c>
      <c r="M297" s="34" t="e">
        <f t="shared" si="290"/>
        <v>#REF!</v>
      </c>
      <c r="N297" s="33" t="e">
        <f t="shared" si="275"/>
        <v>#REF!</v>
      </c>
      <c r="O297" s="34" t="e">
        <f t="shared" si="276"/>
        <v>#REF!</v>
      </c>
      <c r="P297" s="33" t="e">
        <f t="shared" si="277"/>
        <v>#REF!</v>
      </c>
      <c r="Q297" s="34" t="e">
        <f t="shared" si="278"/>
        <v>#REF!</v>
      </c>
      <c r="R297" s="33" t="e">
        <f t="shared" si="291"/>
        <v>#REF!</v>
      </c>
      <c r="S297" s="34" t="e">
        <f t="shared" si="292"/>
        <v>#REF!</v>
      </c>
      <c r="T297" s="129"/>
      <c r="U297" s="454"/>
      <c r="V297" s="475" t="s">
        <v>1770</v>
      </c>
    </row>
    <row r="298" spans="1:23" s="18" customFormat="1" ht="94.5" hidden="1">
      <c r="A298" s="41" t="s">
        <v>940</v>
      </c>
      <c r="B298" s="96" t="s">
        <v>1079</v>
      </c>
      <c r="C298" s="3" t="s">
        <v>1050</v>
      </c>
      <c r="D298" s="3" t="s">
        <v>1051</v>
      </c>
      <c r="E298" s="22" t="s">
        <v>1</v>
      </c>
      <c r="F298" s="33">
        <v>728.81999999999994</v>
      </c>
      <c r="G298" s="122">
        <v>559.30999999999995</v>
      </c>
      <c r="H298" s="450" t="e">
        <f>VLOOKUP($A298,#REF!,5,0)</f>
        <v>#REF!</v>
      </c>
      <c r="I298" s="5" t="e">
        <f>VLOOKUP($A298,#REF!,6,0)</f>
        <v>#REF!</v>
      </c>
      <c r="J298" s="33" t="e">
        <f t="shared" si="271"/>
        <v>#REF!</v>
      </c>
      <c r="K298" s="122" t="e">
        <f t="shared" si="272"/>
        <v>#REF!</v>
      </c>
      <c r="L298" s="33" t="e">
        <f t="shared" si="289"/>
        <v>#REF!</v>
      </c>
      <c r="M298" s="122" t="e">
        <f t="shared" si="290"/>
        <v>#REF!</v>
      </c>
      <c r="N298" s="33" t="e">
        <f t="shared" si="275"/>
        <v>#REF!</v>
      </c>
      <c r="O298" s="122" t="e">
        <f t="shared" si="276"/>
        <v>#REF!</v>
      </c>
      <c r="P298" s="33" t="e">
        <f t="shared" si="277"/>
        <v>#REF!</v>
      </c>
      <c r="Q298" s="122" t="e">
        <f t="shared" si="278"/>
        <v>#REF!</v>
      </c>
      <c r="R298" s="33" t="e">
        <f t="shared" si="291"/>
        <v>#REF!</v>
      </c>
      <c r="S298" s="122" t="e">
        <f t="shared" si="292"/>
        <v>#REF!</v>
      </c>
      <c r="T298" s="129"/>
      <c r="U298" s="454"/>
      <c r="V298" s="475" t="s">
        <v>1770</v>
      </c>
    </row>
    <row r="299" spans="1:23" s="18" customFormat="1" ht="94.5" hidden="1">
      <c r="A299" s="41" t="s">
        <v>965</v>
      </c>
      <c r="B299" s="96" t="s">
        <v>1080</v>
      </c>
      <c r="C299" s="3" t="s">
        <v>1052</v>
      </c>
      <c r="D299" s="3" t="s">
        <v>1053</v>
      </c>
      <c r="E299" s="22" t="s">
        <v>1</v>
      </c>
      <c r="F299" s="33">
        <v>780.62563483735573</v>
      </c>
      <c r="G299" s="122">
        <v>611.11563483735574</v>
      </c>
      <c r="H299" s="450" t="e">
        <f>VLOOKUP($A299,#REF!,5,0)</f>
        <v>#REF!</v>
      </c>
      <c r="I299" s="5" t="e">
        <f>VLOOKUP($A299,#REF!,6,0)</f>
        <v>#REF!</v>
      </c>
      <c r="J299" s="33" t="e">
        <f t="shared" si="271"/>
        <v>#REF!</v>
      </c>
      <c r="K299" s="122" t="e">
        <f t="shared" si="272"/>
        <v>#REF!</v>
      </c>
      <c r="L299" s="33" t="e">
        <f t="shared" si="289"/>
        <v>#REF!</v>
      </c>
      <c r="M299" s="122" t="e">
        <f t="shared" si="290"/>
        <v>#REF!</v>
      </c>
      <c r="N299" s="33" t="e">
        <f t="shared" si="275"/>
        <v>#REF!</v>
      </c>
      <c r="O299" s="122" t="e">
        <f t="shared" si="276"/>
        <v>#REF!</v>
      </c>
      <c r="P299" s="33" t="e">
        <f t="shared" si="277"/>
        <v>#REF!</v>
      </c>
      <c r="Q299" s="122" t="e">
        <f t="shared" si="278"/>
        <v>#REF!</v>
      </c>
      <c r="R299" s="33" t="e">
        <f t="shared" si="291"/>
        <v>#REF!</v>
      </c>
      <c r="S299" s="122" t="e">
        <f t="shared" si="292"/>
        <v>#REF!</v>
      </c>
      <c r="T299" s="129"/>
      <c r="U299" s="454"/>
      <c r="V299" s="475" t="s">
        <v>1770</v>
      </c>
    </row>
    <row r="300" spans="1:23" s="18" customFormat="1" ht="94.5" hidden="1">
      <c r="A300" s="41" t="s">
        <v>995</v>
      </c>
      <c r="B300" s="96" t="s">
        <v>645</v>
      </c>
      <c r="C300" s="3" t="s">
        <v>1054</v>
      </c>
      <c r="D300" s="3" t="s">
        <v>1055</v>
      </c>
      <c r="E300" s="22" t="s">
        <v>1</v>
      </c>
      <c r="F300" s="33">
        <v>2481.4507623318386</v>
      </c>
      <c r="G300" s="122">
        <v>2311.9407623318389</v>
      </c>
      <c r="H300" s="450" t="e">
        <f>VLOOKUP($A300,#REF!,5,0)</f>
        <v>#REF!</v>
      </c>
      <c r="I300" s="5" t="e">
        <f>VLOOKUP($A300,#REF!,6,0)</f>
        <v>#REF!</v>
      </c>
      <c r="J300" s="33" t="e">
        <f t="shared" si="271"/>
        <v>#REF!</v>
      </c>
      <c r="K300" s="122" t="e">
        <f t="shared" si="272"/>
        <v>#REF!</v>
      </c>
      <c r="L300" s="33" t="e">
        <f t="shared" si="289"/>
        <v>#REF!</v>
      </c>
      <c r="M300" s="122" t="e">
        <f t="shared" si="290"/>
        <v>#REF!</v>
      </c>
      <c r="N300" s="33" t="e">
        <f t="shared" si="275"/>
        <v>#REF!</v>
      </c>
      <c r="O300" s="122" t="e">
        <f t="shared" si="276"/>
        <v>#REF!</v>
      </c>
      <c r="P300" s="33" t="e">
        <f t="shared" si="277"/>
        <v>#REF!</v>
      </c>
      <c r="Q300" s="122" t="e">
        <f t="shared" si="278"/>
        <v>#REF!</v>
      </c>
      <c r="R300" s="33" t="e">
        <f t="shared" si="291"/>
        <v>#REF!</v>
      </c>
      <c r="S300" s="122" t="e">
        <f t="shared" si="292"/>
        <v>#REF!</v>
      </c>
      <c r="T300" s="129"/>
      <c r="U300" s="454"/>
      <c r="V300" s="475" t="s">
        <v>1770</v>
      </c>
    </row>
    <row r="301" spans="1:23" s="18" customFormat="1" ht="45" hidden="1" customHeight="1">
      <c r="A301" s="41" t="s">
        <v>1350</v>
      </c>
      <c r="B301" s="96" t="s">
        <v>646</v>
      </c>
      <c r="C301" s="3" t="s">
        <v>1056</v>
      </c>
      <c r="D301" s="3" t="s">
        <v>1057</v>
      </c>
      <c r="E301" s="22" t="s">
        <v>1</v>
      </c>
      <c r="F301" s="33">
        <v>2986.3138833420917</v>
      </c>
      <c r="G301" s="122">
        <v>2816.8038833420915</v>
      </c>
      <c r="H301" s="450" t="e">
        <f>VLOOKUP($A301,#REF!,5,0)</f>
        <v>#REF!</v>
      </c>
      <c r="I301" s="5" t="e">
        <f>VLOOKUP($A301,#REF!,6,0)</f>
        <v>#REF!</v>
      </c>
      <c r="J301" s="33" t="e">
        <f t="shared" si="271"/>
        <v>#REF!</v>
      </c>
      <c r="K301" s="122" t="e">
        <f t="shared" si="272"/>
        <v>#REF!</v>
      </c>
      <c r="L301" s="33" t="e">
        <f t="shared" si="289"/>
        <v>#REF!</v>
      </c>
      <c r="M301" s="122" t="e">
        <f t="shared" si="290"/>
        <v>#REF!</v>
      </c>
      <c r="N301" s="33" t="e">
        <f t="shared" si="275"/>
        <v>#REF!</v>
      </c>
      <c r="O301" s="122" t="e">
        <f t="shared" si="276"/>
        <v>#REF!</v>
      </c>
      <c r="P301" s="33" t="e">
        <f t="shared" si="277"/>
        <v>#REF!</v>
      </c>
      <c r="Q301" s="122" t="e">
        <f t="shared" si="278"/>
        <v>#REF!</v>
      </c>
      <c r="R301" s="33" t="e">
        <f t="shared" si="291"/>
        <v>#REF!</v>
      </c>
      <c r="S301" s="122" t="e">
        <f t="shared" si="292"/>
        <v>#REF!</v>
      </c>
      <c r="T301" s="129"/>
      <c r="U301" s="454"/>
      <c r="V301" s="475" t="s">
        <v>1770</v>
      </c>
    </row>
    <row r="302" spans="1:23" s="18" customFormat="1" ht="49.5" hidden="1" customHeight="1">
      <c r="A302" s="41" t="s">
        <v>2074</v>
      </c>
      <c r="B302" s="96" t="s">
        <v>647</v>
      </c>
      <c r="C302" s="3" t="s">
        <v>1071</v>
      </c>
      <c r="D302" s="3" t="s">
        <v>267</v>
      </c>
      <c r="E302" s="2" t="s">
        <v>1</v>
      </c>
      <c r="F302" s="33">
        <v>1212.8399999999999</v>
      </c>
      <c r="G302" s="6">
        <v>842.22</v>
      </c>
      <c r="H302" s="450" t="e">
        <f>VLOOKUP($A302,#REF!,5,0)</f>
        <v>#REF!</v>
      </c>
      <c r="I302" s="5" t="e">
        <f>VLOOKUP($A302,#REF!,6,0)</f>
        <v>#REF!</v>
      </c>
      <c r="J302" s="33" t="e">
        <f t="shared" si="271"/>
        <v>#REF!</v>
      </c>
      <c r="K302" s="6" t="e">
        <f t="shared" si="272"/>
        <v>#REF!</v>
      </c>
      <c r="L302" s="33" t="e">
        <f t="shared" si="289"/>
        <v>#REF!</v>
      </c>
      <c r="M302" s="6" t="e">
        <f t="shared" si="290"/>
        <v>#REF!</v>
      </c>
      <c r="N302" s="33" t="e">
        <f t="shared" si="275"/>
        <v>#REF!</v>
      </c>
      <c r="O302" s="6" t="e">
        <f t="shared" si="276"/>
        <v>#REF!</v>
      </c>
      <c r="P302" s="33" t="e">
        <f t="shared" si="277"/>
        <v>#REF!</v>
      </c>
      <c r="Q302" s="6" t="e">
        <f t="shared" si="278"/>
        <v>#REF!</v>
      </c>
      <c r="R302" s="33" t="e">
        <f t="shared" si="291"/>
        <v>#REF!</v>
      </c>
      <c r="S302" s="6" t="e">
        <f t="shared" si="292"/>
        <v>#REF!</v>
      </c>
      <c r="T302" s="129"/>
      <c r="U302" s="454"/>
      <c r="V302" s="475" t="s">
        <v>1770</v>
      </c>
    </row>
    <row r="303" spans="1:23" s="18" customFormat="1" ht="39" hidden="1" customHeight="1">
      <c r="A303" s="41" t="s">
        <v>2075</v>
      </c>
      <c r="B303" s="96" t="s">
        <v>648</v>
      </c>
      <c r="C303" s="3" t="s">
        <v>1058</v>
      </c>
      <c r="D303" s="3" t="s">
        <v>1059</v>
      </c>
      <c r="E303" s="22" t="s">
        <v>1</v>
      </c>
      <c r="F303" s="33">
        <v>4818.1499999999996</v>
      </c>
      <c r="G303" s="122">
        <v>4447.53</v>
      </c>
      <c r="H303" s="450" t="e">
        <f>VLOOKUP($A303,#REF!,5,0)</f>
        <v>#REF!</v>
      </c>
      <c r="I303" s="5" t="e">
        <f>VLOOKUP($A303,#REF!,6,0)</f>
        <v>#REF!</v>
      </c>
      <c r="J303" s="33" t="e">
        <f t="shared" si="271"/>
        <v>#REF!</v>
      </c>
      <c r="K303" s="122" t="e">
        <f t="shared" si="272"/>
        <v>#REF!</v>
      </c>
      <c r="L303" s="33" t="e">
        <f t="shared" si="289"/>
        <v>#REF!</v>
      </c>
      <c r="M303" s="122" t="e">
        <f t="shared" si="290"/>
        <v>#REF!</v>
      </c>
      <c r="N303" s="33" t="e">
        <f t="shared" si="275"/>
        <v>#REF!</v>
      </c>
      <c r="O303" s="122" t="e">
        <f t="shared" si="276"/>
        <v>#REF!</v>
      </c>
      <c r="P303" s="33" t="e">
        <f t="shared" si="277"/>
        <v>#REF!</v>
      </c>
      <c r="Q303" s="122" t="e">
        <f t="shared" si="278"/>
        <v>#REF!</v>
      </c>
      <c r="R303" s="33" t="e">
        <f t="shared" si="291"/>
        <v>#REF!</v>
      </c>
      <c r="S303" s="122" t="e">
        <f t="shared" si="292"/>
        <v>#REF!</v>
      </c>
      <c r="T303" s="129"/>
      <c r="U303" s="454"/>
      <c r="V303" s="475" t="s">
        <v>1770</v>
      </c>
    </row>
    <row r="304" spans="1:23" s="18" customFormat="1" ht="55.15" hidden="1" customHeight="1">
      <c r="A304" s="41" t="s">
        <v>2076</v>
      </c>
      <c r="B304" s="96" t="s">
        <v>660</v>
      </c>
      <c r="C304" s="3" t="s">
        <v>297</v>
      </c>
      <c r="D304" s="3" t="s">
        <v>298</v>
      </c>
      <c r="E304" s="2" t="s">
        <v>111</v>
      </c>
      <c r="F304" s="5">
        <v>725.97</v>
      </c>
      <c r="G304" s="6">
        <v>641.91</v>
      </c>
      <c r="H304" s="450" t="e">
        <f>VLOOKUP($A304,#REF!,5,0)</f>
        <v>#REF!</v>
      </c>
      <c r="I304" s="5" t="e">
        <f>VLOOKUP($A304,#REF!,6,0)</f>
        <v>#REF!</v>
      </c>
      <c r="J304" s="5" t="e">
        <f t="shared" si="271"/>
        <v>#REF!</v>
      </c>
      <c r="K304" s="6" t="e">
        <f t="shared" si="272"/>
        <v>#REF!</v>
      </c>
      <c r="L304" s="5" t="e">
        <f t="shared" si="289"/>
        <v>#REF!</v>
      </c>
      <c r="M304" s="6" t="e">
        <f t="shared" si="290"/>
        <v>#REF!</v>
      </c>
      <c r="N304" s="5" t="e">
        <f t="shared" si="275"/>
        <v>#REF!</v>
      </c>
      <c r="O304" s="6" t="e">
        <f t="shared" si="276"/>
        <v>#REF!</v>
      </c>
      <c r="P304" s="5" t="e">
        <f t="shared" si="277"/>
        <v>#REF!</v>
      </c>
      <c r="Q304" s="6" t="e">
        <f t="shared" si="278"/>
        <v>#REF!</v>
      </c>
      <c r="R304" s="5" t="e">
        <f t="shared" si="291"/>
        <v>#REF!</v>
      </c>
      <c r="S304" s="6" t="e">
        <f t="shared" si="292"/>
        <v>#REF!</v>
      </c>
      <c r="T304" s="129"/>
      <c r="U304" s="454"/>
      <c r="V304" s="475" t="s">
        <v>1770</v>
      </c>
    </row>
    <row r="305" spans="1:22" s="18" customFormat="1" ht="40.5" hidden="1" customHeight="1">
      <c r="A305" s="41" t="s">
        <v>2077</v>
      </c>
      <c r="B305" s="96" t="s">
        <v>661</v>
      </c>
      <c r="C305" s="3" t="s">
        <v>299</v>
      </c>
      <c r="D305" s="3" t="s">
        <v>300</v>
      </c>
      <c r="E305" s="2" t="s">
        <v>111</v>
      </c>
      <c r="F305" s="5">
        <v>3820.61</v>
      </c>
      <c r="G305" s="6">
        <v>2638.89</v>
      </c>
      <c r="H305" s="450" t="e">
        <f>VLOOKUP($A305,#REF!,5,0)</f>
        <v>#REF!</v>
      </c>
      <c r="I305" s="5" t="e">
        <f>VLOOKUP($A305,#REF!,6,0)</f>
        <v>#REF!</v>
      </c>
      <c r="J305" s="5" t="e">
        <f t="shared" si="271"/>
        <v>#REF!</v>
      </c>
      <c r="K305" s="6" t="e">
        <f t="shared" si="272"/>
        <v>#REF!</v>
      </c>
      <c r="L305" s="5" t="e">
        <f t="shared" si="289"/>
        <v>#REF!</v>
      </c>
      <c r="M305" s="6" t="e">
        <f t="shared" si="290"/>
        <v>#REF!</v>
      </c>
      <c r="N305" s="5" t="e">
        <f t="shared" si="275"/>
        <v>#REF!</v>
      </c>
      <c r="O305" s="6" t="e">
        <f t="shared" si="276"/>
        <v>#REF!</v>
      </c>
      <c r="P305" s="5" t="e">
        <f t="shared" si="277"/>
        <v>#REF!</v>
      </c>
      <c r="Q305" s="6" t="e">
        <f t="shared" si="278"/>
        <v>#REF!</v>
      </c>
      <c r="R305" s="5" t="e">
        <f t="shared" si="291"/>
        <v>#REF!</v>
      </c>
      <c r="S305" s="6" t="e">
        <f t="shared" si="292"/>
        <v>#REF!</v>
      </c>
      <c r="T305" s="129"/>
      <c r="U305" s="454"/>
      <c r="V305" s="475" t="s">
        <v>1770</v>
      </c>
    </row>
    <row r="306" spans="1:22" s="18" customFormat="1" ht="37.9" hidden="1" customHeight="1">
      <c r="A306" s="41" t="s">
        <v>2078</v>
      </c>
      <c r="B306" s="96" t="s">
        <v>662</v>
      </c>
      <c r="C306" s="3" t="s">
        <v>301</v>
      </c>
      <c r="D306" s="3" t="s">
        <v>302</v>
      </c>
      <c r="E306" s="2" t="s">
        <v>111</v>
      </c>
      <c r="F306" s="5">
        <v>112</v>
      </c>
      <c r="G306" s="6" t="s">
        <v>85</v>
      </c>
      <c r="H306" s="450" t="e">
        <f>VLOOKUP($A306,#REF!,5,0)</f>
        <v>#REF!</v>
      </c>
      <c r="I306" s="5" t="e">
        <f>VLOOKUP($A306,#REF!,6,0)</f>
        <v>#REF!</v>
      </c>
      <c r="J306" s="5" t="e">
        <f t="shared" si="271"/>
        <v>#REF!</v>
      </c>
      <c r="K306" s="6" t="e">
        <f t="shared" si="272"/>
        <v>#REF!</v>
      </c>
      <c r="L306" s="5" t="e">
        <f t="shared" si="289"/>
        <v>#REF!</v>
      </c>
      <c r="M306" s="6" t="e">
        <f t="shared" si="290"/>
        <v>#REF!</v>
      </c>
      <c r="N306" s="5" t="e">
        <f t="shared" si="275"/>
        <v>#REF!</v>
      </c>
      <c r="O306" s="6" t="e">
        <f t="shared" si="276"/>
        <v>#REF!</v>
      </c>
      <c r="P306" s="5" t="e">
        <f t="shared" si="277"/>
        <v>#REF!</v>
      </c>
      <c r="Q306" s="6" t="e">
        <f t="shared" si="278"/>
        <v>#REF!</v>
      </c>
      <c r="R306" s="5" t="e">
        <f t="shared" si="291"/>
        <v>#REF!</v>
      </c>
      <c r="S306" s="6" t="e">
        <f t="shared" si="292"/>
        <v>#REF!</v>
      </c>
      <c r="T306" s="129"/>
      <c r="U306" s="454"/>
      <c r="V306" s="475" t="s">
        <v>1770</v>
      </c>
    </row>
    <row r="307" spans="1:22" s="18" customFormat="1" ht="37.9" hidden="1" customHeight="1">
      <c r="A307" s="41" t="s">
        <v>2079</v>
      </c>
      <c r="B307" s="96" t="s">
        <v>663</v>
      </c>
      <c r="C307" s="3" t="s">
        <v>303</v>
      </c>
      <c r="D307" s="3" t="s">
        <v>304</v>
      </c>
      <c r="E307" s="2" t="s">
        <v>111</v>
      </c>
      <c r="F307" s="5">
        <v>239.27</v>
      </c>
      <c r="G307" s="6" t="s">
        <v>85</v>
      </c>
      <c r="H307" s="450" t="e">
        <f>VLOOKUP($A307,#REF!,5,0)</f>
        <v>#REF!</v>
      </c>
      <c r="I307" s="5" t="e">
        <f>VLOOKUP($A307,#REF!,6,0)</f>
        <v>#REF!</v>
      </c>
      <c r="J307" s="5" t="e">
        <f t="shared" si="271"/>
        <v>#REF!</v>
      </c>
      <c r="K307" s="6" t="e">
        <f t="shared" si="272"/>
        <v>#REF!</v>
      </c>
      <c r="L307" s="5" t="e">
        <f t="shared" si="289"/>
        <v>#REF!</v>
      </c>
      <c r="M307" s="6" t="e">
        <f t="shared" si="290"/>
        <v>#REF!</v>
      </c>
      <c r="N307" s="5" t="e">
        <f t="shared" si="275"/>
        <v>#REF!</v>
      </c>
      <c r="O307" s="6" t="e">
        <f t="shared" si="276"/>
        <v>#REF!</v>
      </c>
      <c r="P307" s="5" t="e">
        <f t="shared" si="277"/>
        <v>#REF!</v>
      </c>
      <c r="Q307" s="6" t="e">
        <f t="shared" si="278"/>
        <v>#REF!</v>
      </c>
      <c r="R307" s="5" t="e">
        <f t="shared" si="291"/>
        <v>#REF!</v>
      </c>
      <c r="S307" s="6" t="e">
        <f t="shared" si="292"/>
        <v>#REF!</v>
      </c>
      <c r="T307" s="129"/>
      <c r="U307" s="454"/>
      <c r="V307" s="475" t="s">
        <v>1770</v>
      </c>
    </row>
    <row r="308" spans="1:22" s="18" customFormat="1" ht="37.9" hidden="1" customHeight="1">
      <c r="A308" s="41" t="s">
        <v>2079</v>
      </c>
      <c r="B308" s="96" t="s">
        <v>664</v>
      </c>
      <c r="C308" s="3" t="s">
        <v>303</v>
      </c>
      <c r="D308" s="3" t="s">
        <v>305</v>
      </c>
      <c r="E308" s="2" t="s">
        <v>1</v>
      </c>
      <c r="F308" s="5">
        <v>74.260000000000005</v>
      </c>
      <c r="G308" s="6" t="s">
        <v>85</v>
      </c>
      <c r="H308" s="450" t="e">
        <f>VLOOKUP($A308,#REF!,5,0)</f>
        <v>#REF!</v>
      </c>
      <c r="I308" s="5" t="e">
        <f>VLOOKUP($A308,#REF!,6,0)</f>
        <v>#REF!</v>
      </c>
      <c r="J308" s="5" t="e">
        <f t="shared" si="271"/>
        <v>#REF!</v>
      </c>
      <c r="K308" s="6" t="e">
        <f t="shared" si="272"/>
        <v>#REF!</v>
      </c>
      <c r="L308" s="5" t="e">
        <f t="shared" si="289"/>
        <v>#REF!</v>
      </c>
      <c r="M308" s="6" t="e">
        <f t="shared" si="290"/>
        <v>#REF!</v>
      </c>
      <c r="N308" s="5" t="e">
        <f t="shared" si="275"/>
        <v>#REF!</v>
      </c>
      <c r="O308" s="6" t="e">
        <f t="shared" si="276"/>
        <v>#REF!</v>
      </c>
      <c r="P308" s="5" t="e">
        <f t="shared" si="277"/>
        <v>#REF!</v>
      </c>
      <c r="Q308" s="6" t="e">
        <f t="shared" si="278"/>
        <v>#REF!</v>
      </c>
      <c r="R308" s="5" t="e">
        <f t="shared" si="291"/>
        <v>#REF!</v>
      </c>
      <c r="S308" s="6" t="e">
        <f t="shared" si="292"/>
        <v>#REF!</v>
      </c>
      <c r="T308" s="129"/>
      <c r="U308" s="454"/>
      <c r="V308" s="475" t="s">
        <v>1770</v>
      </c>
    </row>
    <row r="309" spans="1:22" s="18" customFormat="1" ht="37.9" hidden="1" customHeight="1" thickBot="1">
      <c r="A309" s="41" t="s">
        <v>2080</v>
      </c>
      <c r="B309" s="96" t="s">
        <v>802</v>
      </c>
      <c r="C309" s="21" t="s">
        <v>678</v>
      </c>
      <c r="D309" s="21" t="s">
        <v>803</v>
      </c>
      <c r="E309" s="22" t="s">
        <v>111</v>
      </c>
      <c r="F309" s="5">
        <v>860</v>
      </c>
      <c r="G309" s="122"/>
      <c r="H309" s="450" t="e">
        <f>VLOOKUP($A309,#REF!,5,0)</f>
        <v>#REF!</v>
      </c>
      <c r="I309" s="5" t="e">
        <f>VLOOKUP($A309,#REF!,6,0)</f>
        <v>#REF!</v>
      </c>
      <c r="J309" s="5" t="e">
        <f t="shared" si="271"/>
        <v>#REF!</v>
      </c>
      <c r="K309" s="122" t="e">
        <f t="shared" si="272"/>
        <v>#REF!</v>
      </c>
      <c r="L309" s="5" t="e">
        <f t="shared" si="289"/>
        <v>#REF!</v>
      </c>
      <c r="M309" s="122" t="e">
        <f t="shared" si="290"/>
        <v>#REF!</v>
      </c>
      <c r="N309" s="5" t="e">
        <f t="shared" si="275"/>
        <v>#REF!</v>
      </c>
      <c r="O309" s="122" t="e">
        <f t="shared" si="276"/>
        <v>#REF!</v>
      </c>
      <c r="P309" s="5" t="e">
        <f t="shared" si="277"/>
        <v>#REF!</v>
      </c>
      <c r="Q309" s="122" t="e">
        <f t="shared" si="278"/>
        <v>#REF!</v>
      </c>
      <c r="R309" s="5" t="e">
        <f t="shared" si="291"/>
        <v>#REF!</v>
      </c>
      <c r="S309" s="122" t="e">
        <f t="shared" si="292"/>
        <v>#REF!</v>
      </c>
      <c r="T309" s="129"/>
      <c r="U309" s="454"/>
      <c r="V309" s="475" t="s">
        <v>1770</v>
      </c>
    </row>
    <row r="310" spans="1:22" s="18" customFormat="1" ht="81.599999999999994" hidden="1" customHeight="1">
      <c r="A310" s="41"/>
      <c r="B310" s="683" t="s">
        <v>1020</v>
      </c>
      <c r="C310" s="684"/>
      <c r="D310" s="684"/>
      <c r="E310" s="684"/>
      <c r="F310" s="684"/>
      <c r="G310" s="684"/>
      <c r="H310" s="684"/>
      <c r="I310" s="684"/>
      <c r="J310" s="684"/>
      <c r="K310" s="684"/>
      <c r="L310" s="684"/>
      <c r="M310" s="684"/>
      <c r="N310" s="684"/>
      <c r="O310" s="684"/>
      <c r="P310" s="684"/>
      <c r="Q310" s="684"/>
      <c r="R310" s="684"/>
      <c r="S310" s="684"/>
      <c r="T310" s="684"/>
      <c r="U310" s="41"/>
    </row>
    <row r="311" spans="1:22" s="18" customFormat="1" ht="15.75" hidden="1" customHeight="1">
      <c r="A311" s="41"/>
      <c r="B311" s="119"/>
      <c r="C311" s="30"/>
      <c r="D311" s="30"/>
      <c r="E311" s="480"/>
      <c r="F311" s="123"/>
      <c r="G311" s="121"/>
      <c r="H311" s="123"/>
      <c r="I311" s="121"/>
      <c r="J311" s="123"/>
      <c r="K311" s="121"/>
      <c r="L311" s="123"/>
      <c r="M311" s="121"/>
      <c r="N311" s="123"/>
      <c r="O311" s="121"/>
      <c r="P311" s="123"/>
      <c r="Q311" s="121"/>
      <c r="R311" s="123"/>
      <c r="S311" s="121"/>
      <c r="T311" s="30"/>
      <c r="U311" s="41"/>
    </row>
    <row r="312" spans="1:22" ht="15.75" hidden="1" customHeight="1">
      <c r="C312" s="90" t="s">
        <v>153</v>
      </c>
    </row>
    <row r="313" spans="1:22" ht="25.5" hidden="1" customHeight="1">
      <c r="B313" s="91">
        <v>1</v>
      </c>
      <c r="C313" s="664" t="s">
        <v>1187</v>
      </c>
      <c r="D313" s="664"/>
      <c r="E313" s="664"/>
      <c r="F313" s="664"/>
      <c r="G313" s="664"/>
      <c r="H313" s="664"/>
      <c r="I313" s="664"/>
      <c r="J313" s="664"/>
      <c r="K313" s="664"/>
      <c r="L313" s="664"/>
      <c r="M313" s="664"/>
      <c r="N313" s="664"/>
      <c r="O313" s="664"/>
      <c r="P313" s="664"/>
      <c r="Q313" s="664"/>
      <c r="R313" s="664"/>
      <c r="S313" s="664"/>
      <c r="T313" s="664"/>
    </row>
    <row r="314" spans="1:22" ht="25.5" hidden="1" customHeight="1">
      <c r="B314" s="91">
        <v>2</v>
      </c>
      <c r="C314" s="664" t="s">
        <v>1382</v>
      </c>
      <c r="D314" s="664"/>
      <c r="E314" s="664"/>
      <c r="F314" s="664"/>
      <c r="G314" s="664"/>
      <c r="H314" s="664"/>
      <c r="I314" s="664"/>
      <c r="J314" s="664"/>
      <c r="K314" s="664"/>
      <c r="L314" s="664"/>
      <c r="M314" s="664"/>
      <c r="N314" s="664"/>
      <c r="O314" s="664"/>
      <c r="P314" s="664"/>
      <c r="Q314" s="664"/>
      <c r="R314" s="664"/>
      <c r="S314" s="664"/>
      <c r="T314" s="664"/>
    </row>
    <row r="315" spans="1:22" ht="25.5" hidden="1" customHeight="1">
      <c r="B315" s="91">
        <v>3</v>
      </c>
      <c r="C315" s="18" t="s">
        <v>1188</v>
      </c>
      <c r="E315" s="18"/>
      <c r="F315" s="451"/>
      <c r="G315" s="18"/>
      <c r="H315" s="451"/>
      <c r="I315" s="18"/>
      <c r="J315" s="451"/>
      <c r="K315" s="18"/>
      <c r="L315" s="451"/>
      <c r="M315" s="18"/>
      <c r="N315" s="451"/>
      <c r="O315" s="18"/>
      <c r="P315" s="451"/>
      <c r="Q315" s="18"/>
      <c r="R315" s="451"/>
      <c r="S315" s="18"/>
      <c r="T315" s="18"/>
    </row>
    <row r="316" spans="1:22" ht="25.5" hidden="1" customHeight="1">
      <c r="B316" s="91">
        <v>4</v>
      </c>
      <c r="C316" s="18" t="s">
        <v>1189</v>
      </c>
      <c r="E316" s="18"/>
      <c r="F316" s="451"/>
      <c r="G316" s="18"/>
      <c r="H316" s="451"/>
      <c r="I316" s="18"/>
      <c r="J316" s="451"/>
      <c r="K316" s="18"/>
      <c r="L316" s="451"/>
      <c r="M316" s="18"/>
      <c r="N316" s="451"/>
      <c r="O316" s="18"/>
      <c r="P316" s="451"/>
      <c r="Q316" s="18"/>
      <c r="R316" s="451"/>
      <c r="S316" s="18"/>
      <c r="T316" s="18"/>
    </row>
    <row r="317" spans="1:22" ht="25.5" hidden="1" customHeight="1">
      <c r="B317" s="19">
        <v>5</v>
      </c>
      <c r="C317" s="18" t="s">
        <v>1190</v>
      </c>
      <c r="E317" s="18"/>
      <c r="F317" s="451"/>
      <c r="G317" s="18"/>
      <c r="H317" s="451"/>
      <c r="I317" s="18"/>
      <c r="J317" s="451"/>
      <c r="K317" s="18"/>
      <c r="L317" s="451"/>
      <c r="M317" s="18"/>
      <c r="N317" s="451"/>
      <c r="O317" s="18"/>
      <c r="P317" s="451"/>
      <c r="Q317" s="18"/>
      <c r="R317" s="451"/>
      <c r="S317" s="18"/>
      <c r="T317" s="18"/>
    </row>
    <row r="318" spans="1:22" ht="25.5" hidden="1" customHeight="1">
      <c r="B318" s="91">
        <v>6</v>
      </c>
      <c r="C318" s="18" t="s">
        <v>1194</v>
      </c>
    </row>
    <row r="323" spans="3:4">
      <c r="C323" s="30"/>
      <c r="D323" s="32"/>
    </row>
    <row r="325" spans="3:4">
      <c r="C325" s="17" t="s">
        <v>665</v>
      </c>
    </row>
  </sheetData>
  <autoFilter ref="A8:Z310">
    <filterColumn colId="0">
      <colorFilter dxfId="0"/>
    </filterColumn>
  </autoFilter>
  <mergeCells count="37">
    <mergeCell ref="B310:T310"/>
    <mergeCell ref="C313:T313"/>
    <mergeCell ref="C314:T314"/>
    <mergeCell ref="U202:U203"/>
    <mergeCell ref="B230:D230"/>
    <mergeCell ref="E230:G230"/>
    <mergeCell ref="B251:D251"/>
    <mergeCell ref="E251:G251"/>
    <mergeCell ref="B278:D278"/>
    <mergeCell ref="E278:G278"/>
    <mergeCell ref="B151:D151"/>
    <mergeCell ref="E151:G151"/>
    <mergeCell ref="B199:T199"/>
    <mergeCell ref="B200:D200"/>
    <mergeCell ref="E200:G200"/>
    <mergeCell ref="B201:D201"/>
    <mergeCell ref="B1:E1"/>
    <mergeCell ref="B3:T3"/>
    <mergeCell ref="B9:D9"/>
    <mergeCell ref="E9:G9"/>
    <mergeCell ref="B149:T149"/>
    <mergeCell ref="B150:D150"/>
    <mergeCell ref="E150:G150"/>
    <mergeCell ref="F5:G5"/>
    <mergeCell ref="R5:S5"/>
    <mergeCell ref="P5:Q5"/>
    <mergeCell ref="H5:I5"/>
    <mergeCell ref="J5:K5"/>
    <mergeCell ref="L5:M5"/>
    <mergeCell ref="N5:O5"/>
    <mergeCell ref="F7:G7"/>
    <mergeCell ref="H7:I7"/>
    <mergeCell ref="J7:K7"/>
    <mergeCell ref="R7:S7"/>
    <mergeCell ref="P7:Q7"/>
    <mergeCell ref="N7:O7"/>
    <mergeCell ref="L7:M7"/>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O439"/>
  <sheetViews>
    <sheetView tabSelected="1" zoomScale="70" zoomScaleNormal="70" workbookViewId="0">
      <selection activeCell="E1" sqref="E1:E1048576"/>
    </sheetView>
  </sheetViews>
  <sheetFormatPr defaultColWidth="9.140625" defaultRowHeight="15.75"/>
  <cols>
    <col min="1" max="1" width="9.140625" style="566" customWidth="1"/>
    <col min="2" max="2" width="56.42578125" style="566" customWidth="1"/>
    <col min="3" max="3" width="89.85546875" style="566" customWidth="1"/>
    <col min="4" max="4" width="13.42578125" style="566" customWidth="1"/>
    <col min="5" max="8" width="20.5703125" style="91" customWidth="1"/>
    <col min="9" max="9" width="52" style="573" customWidth="1"/>
    <col min="10" max="10" width="13.7109375" style="567" customWidth="1"/>
    <col min="11" max="11" width="34" style="607" customWidth="1"/>
    <col min="12" max="12" width="25.42578125" style="567" customWidth="1"/>
    <col min="13" max="13" width="20.28515625" style="567" customWidth="1"/>
    <col min="14" max="14" width="22.85546875" style="567" customWidth="1"/>
    <col min="15" max="15" width="24.42578125" style="567" customWidth="1"/>
    <col min="16" max="16384" width="9.140625" style="567"/>
  </cols>
  <sheetData>
    <row r="1" spans="1:15">
      <c r="B1" s="566" t="s">
        <v>2356</v>
      </c>
    </row>
    <row r="2" spans="1:15" ht="51" customHeight="1">
      <c r="B2" s="722" t="s">
        <v>2363</v>
      </c>
      <c r="C2" s="722"/>
      <c r="D2" s="722"/>
      <c r="E2" s="722"/>
      <c r="F2" s="722"/>
      <c r="G2" s="722"/>
      <c r="H2" s="722"/>
      <c r="I2" s="623"/>
    </row>
    <row r="3" spans="1:15" s="17" customFormat="1" ht="16.5" thickBot="1">
      <c r="A3" s="568"/>
      <c r="B3" s="568"/>
      <c r="C3" s="568"/>
      <c r="D3" s="568"/>
      <c r="E3" s="624"/>
      <c r="F3" s="624"/>
      <c r="G3" s="624"/>
      <c r="H3" s="624"/>
      <c r="I3" s="625"/>
      <c r="K3" s="606"/>
    </row>
    <row r="4" spans="1:15" ht="42.75" thickBot="1">
      <c r="B4" s="723" t="s">
        <v>2357</v>
      </c>
      <c r="C4" s="723"/>
      <c r="D4" s="723"/>
      <c r="E4" s="634" t="s">
        <v>2358</v>
      </c>
      <c r="F4" s="635">
        <v>1</v>
      </c>
      <c r="G4" s="626"/>
      <c r="H4" s="626"/>
      <c r="I4" s="626"/>
    </row>
    <row r="5" spans="1:15" ht="31.5" customHeight="1">
      <c r="B5" s="723"/>
      <c r="C5" s="723"/>
      <c r="D5" s="723"/>
      <c r="E5" s="379"/>
      <c r="F5" s="379"/>
      <c r="G5" s="379"/>
      <c r="H5" s="379"/>
      <c r="I5" s="571"/>
    </row>
    <row r="6" spans="1:15" s="605" customFormat="1" ht="21" customHeight="1" thickBot="1">
      <c r="A6" s="604"/>
      <c r="B6" s="604"/>
      <c r="C6" s="566"/>
      <c r="D6" s="604"/>
      <c r="E6" s="725" t="s">
        <v>2364</v>
      </c>
      <c r="F6" s="726"/>
      <c r="G6" s="726"/>
      <c r="H6" s="727"/>
      <c r="I6" s="572"/>
      <c r="K6" s="608"/>
      <c r="L6" s="724" t="s">
        <v>2360</v>
      </c>
      <c r="M6" s="724"/>
      <c r="N6" s="724"/>
      <c r="O6" s="724"/>
    </row>
    <row r="7" spans="1:15" ht="78.75">
      <c r="A7" s="621" t="s">
        <v>88</v>
      </c>
      <c r="B7" s="620" t="s">
        <v>84</v>
      </c>
      <c r="C7" s="620" t="s">
        <v>6</v>
      </c>
      <c r="D7" s="620" t="s">
        <v>0</v>
      </c>
      <c r="E7" s="602" t="s">
        <v>83</v>
      </c>
      <c r="F7" s="602" t="s">
        <v>2350</v>
      </c>
      <c r="G7" s="602" t="s">
        <v>2354</v>
      </c>
      <c r="H7" s="602" t="s">
        <v>2359</v>
      </c>
      <c r="I7" s="627" t="s">
        <v>77</v>
      </c>
      <c r="J7" s="628" t="s">
        <v>2352</v>
      </c>
      <c r="L7" s="636" t="s">
        <v>83</v>
      </c>
      <c r="M7" s="636" t="s">
        <v>2350</v>
      </c>
      <c r="N7" s="636" t="s">
        <v>2354</v>
      </c>
      <c r="O7" s="636" t="s">
        <v>2359</v>
      </c>
    </row>
    <row r="8" spans="1:15" s="570" customFormat="1">
      <c r="A8" s="569"/>
      <c r="B8" s="569"/>
      <c r="C8" s="569"/>
      <c r="D8" s="569"/>
      <c r="E8" s="569"/>
      <c r="F8" s="569"/>
      <c r="G8" s="569"/>
      <c r="H8" s="569"/>
      <c r="I8" s="569"/>
      <c r="J8" s="569"/>
      <c r="K8" s="609"/>
      <c r="L8" s="569"/>
      <c r="M8" s="569"/>
      <c r="N8" s="569"/>
      <c r="O8" s="569"/>
    </row>
    <row r="9" spans="1:15" s="17" customFormat="1" ht="18.75">
      <c r="A9" s="728" t="s">
        <v>2107</v>
      </c>
      <c r="B9" s="729"/>
      <c r="C9" s="730"/>
      <c r="D9" s="588"/>
      <c r="E9" s="603"/>
      <c r="F9" s="603"/>
      <c r="G9" s="603"/>
      <c r="H9" s="603"/>
      <c r="I9" s="630"/>
      <c r="J9" s="595"/>
      <c r="L9" s="603"/>
      <c r="M9" s="603"/>
      <c r="N9" s="603"/>
      <c r="O9" s="603"/>
    </row>
    <row r="10" spans="1:15" s="17" customFormat="1" ht="63.75">
      <c r="A10" s="553" t="s">
        <v>325</v>
      </c>
      <c r="B10" s="546" t="s">
        <v>1301</v>
      </c>
      <c r="C10" s="546" t="s">
        <v>1300</v>
      </c>
      <c r="D10" s="582" t="s">
        <v>952</v>
      </c>
      <c r="E10" s="585">
        <v>839.09334599999988</v>
      </c>
      <c r="F10" s="585">
        <v>839.09334599999988</v>
      </c>
      <c r="G10" s="585">
        <v>0</v>
      </c>
      <c r="H10" s="585"/>
      <c r="I10" s="631" t="s">
        <v>1299</v>
      </c>
      <c r="J10" s="595"/>
      <c r="K10" s="606"/>
      <c r="L10" s="585">
        <f>ROUND(E10*$F$4,2)</f>
        <v>839.09</v>
      </c>
      <c r="M10" s="585">
        <f t="shared" ref="M10:N10" si="0">ROUND(F10*$F$4,2)</f>
        <v>839.09</v>
      </c>
      <c r="N10" s="585">
        <f t="shared" si="0"/>
        <v>0</v>
      </c>
      <c r="O10" s="585"/>
    </row>
    <row r="11" spans="1:15" s="17" customFormat="1" ht="63.75">
      <c r="A11" s="553" t="s">
        <v>327</v>
      </c>
      <c r="B11" s="554" t="s">
        <v>1302</v>
      </c>
      <c r="C11" s="554" t="s">
        <v>1303</v>
      </c>
      <c r="D11" s="548" t="s">
        <v>394</v>
      </c>
      <c r="E11" s="585">
        <v>1678.1866919999998</v>
      </c>
      <c r="F11" s="585">
        <v>1678.1866919999998</v>
      </c>
      <c r="G11" s="585">
        <v>0</v>
      </c>
      <c r="H11" s="585"/>
      <c r="I11" s="631" t="s">
        <v>1299</v>
      </c>
      <c r="J11" s="595"/>
      <c r="K11" s="606"/>
      <c r="L11" s="585">
        <f t="shared" ref="L11:L74" si="1">ROUND(E11*$F$4,2)</f>
        <v>1678.19</v>
      </c>
      <c r="M11" s="585">
        <f t="shared" ref="M11:M74" si="2">ROUND(F11*$F$4,2)</f>
        <v>1678.19</v>
      </c>
      <c r="N11" s="585">
        <f t="shared" ref="N11:N74" si="3">ROUND(G11*$F$4,2)</f>
        <v>0</v>
      </c>
      <c r="O11" s="585"/>
    </row>
    <row r="12" spans="1:15" s="17" customFormat="1" ht="63.75">
      <c r="A12" s="553" t="s">
        <v>328</v>
      </c>
      <c r="B12" s="554" t="s">
        <v>1304</v>
      </c>
      <c r="C12" s="554" t="s">
        <v>1305</v>
      </c>
      <c r="D12" s="548" t="s">
        <v>45</v>
      </c>
      <c r="E12" s="585">
        <v>3516.2094239999997</v>
      </c>
      <c r="F12" s="585">
        <v>3516.2094239999997</v>
      </c>
      <c r="G12" s="585">
        <v>0</v>
      </c>
      <c r="H12" s="585"/>
      <c r="I12" s="631" t="s">
        <v>1299</v>
      </c>
      <c r="J12" s="595"/>
      <c r="K12" s="606"/>
      <c r="L12" s="585">
        <f t="shared" si="1"/>
        <v>3516.21</v>
      </c>
      <c r="M12" s="585">
        <f t="shared" si="2"/>
        <v>3516.21</v>
      </c>
      <c r="N12" s="585">
        <f t="shared" si="3"/>
        <v>0</v>
      </c>
      <c r="O12" s="585"/>
    </row>
    <row r="13" spans="1:15" s="17" customFormat="1" ht="63.75">
      <c r="A13" s="553" t="s">
        <v>1862</v>
      </c>
      <c r="B13" s="554" t="s">
        <v>1306</v>
      </c>
      <c r="C13" s="554" t="s">
        <v>1307</v>
      </c>
      <c r="D13" s="579" t="s">
        <v>45</v>
      </c>
      <c r="E13" s="585">
        <v>5354.2206899999992</v>
      </c>
      <c r="F13" s="585">
        <v>5354.2206899999992</v>
      </c>
      <c r="G13" s="585">
        <v>0</v>
      </c>
      <c r="H13" s="585"/>
      <c r="I13" s="631" t="s">
        <v>1299</v>
      </c>
      <c r="J13" s="595"/>
      <c r="K13" s="606"/>
      <c r="L13" s="585">
        <f t="shared" si="1"/>
        <v>5354.22</v>
      </c>
      <c r="M13" s="585">
        <f t="shared" si="2"/>
        <v>5354.22</v>
      </c>
      <c r="N13" s="585">
        <f t="shared" si="3"/>
        <v>0</v>
      </c>
      <c r="O13" s="585"/>
    </row>
    <row r="14" spans="1:15" s="17" customFormat="1" ht="204">
      <c r="A14" s="555" t="s">
        <v>329</v>
      </c>
      <c r="B14" s="554" t="s">
        <v>1322</v>
      </c>
      <c r="C14" s="576" t="s">
        <v>2108</v>
      </c>
      <c r="D14" s="548"/>
      <c r="E14" s="585"/>
      <c r="F14" s="585"/>
      <c r="G14" s="585"/>
      <c r="H14" s="585"/>
      <c r="I14" s="631" t="s">
        <v>2109</v>
      </c>
      <c r="J14" s="595"/>
      <c r="L14" s="585"/>
      <c r="M14" s="585"/>
      <c r="N14" s="585"/>
      <c r="O14" s="585"/>
    </row>
    <row r="15" spans="1:15" s="17" customFormat="1" ht="25.5">
      <c r="A15" s="555" t="s">
        <v>330</v>
      </c>
      <c r="B15" s="556" t="s">
        <v>118</v>
      </c>
      <c r="C15" s="554"/>
      <c r="D15" s="548" t="s">
        <v>1105</v>
      </c>
      <c r="E15" s="585">
        <v>150963.408414</v>
      </c>
      <c r="F15" s="585">
        <v>105121.6450976271</v>
      </c>
      <c r="G15" s="585">
        <v>45841.763316372897</v>
      </c>
      <c r="H15" s="585"/>
      <c r="I15" s="631"/>
      <c r="J15" s="595"/>
      <c r="K15" s="606"/>
      <c r="L15" s="585">
        <f t="shared" si="1"/>
        <v>150963.41</v>
      </c>
      <c r="M15" s="585">
        <f t="shared" si="2"/>
        <v>105121.65</v>
      </c>
      <c r="N15" s="585">
        <f t="shared" si="3"/>
        <v>45841.760000000002</v>
      </c>
      <c r="O15" s="585"/>
    </row>
    <row r="16" spans="1:15" s="17" customFormat="1" ht="25.5">
      <c r="A16" s="555" t="s">
        <v>1863</v>
      </c>
      <c r="B16" s="556" t="s">
        <v>122</v>
      </c>
      <c r="C16" s="554"/>
      <c r="D16" s="548" t="s">
        <v>1105</v>
      </c>
      <c r="E16" s="585">
        <v>155901.48209999999</v>
      </c>
      <c r="F16" s="585">
        <v>104459.18840757511</v>
      </c>
      <c r="G16" s="585">
        <v>51442.293692424879</v>
      </c>
      <c r="H16" s="585"/>
      <c r="I16" s="631"/>
      <c r="J16" s="595"/>
      <c r="K16" s="606"/>
      <c r="L16" s="585">
        <f t="shared" si="1"/>
        <v>155901.48000000001</v>
      </c>
      <c r="M16" s="585">
        <f t="shared" si="2"/>
        <v>104459.19</v>
      </c>
      <c r="N16" s="585">
        <f t="shared" si="3"/>
        <v>51442.29</v>
      </c>
      <c r="O16" s="585"/>
    </row>
    <row r="17" spans="1:15" s="17" customFormat="1" ht="25.5">
      <c r="A17" s="555" t="s">
        <v>1864</v>
      </c>
      <c r="B17" s="556" t="s">
        <v>123</v>
      </c>
      <c r="C17" s="554"/>
      <c r="D17" s="548" t="s">
        <v>1105</v>
      </c>
      <c r="E17" s="585">
        <v>160561.12690800001</v>
      </c>
      <c r="F17" s="585">
        <v>104190.74479481013</v>
      </c>
      <c r="G17" s="585">
        <v>56370.382113189866</v>
      </c>
      <c r="H17" s="585"/>
      <c r="I17" s="631"/>
      <c r="J17" s="595"/>
      <c r="K17" s="606"/>
      <c r="L17" s="585">
        <f t="shared" si="1"/>
        <v>160561.13</v>
      </c>
      <c r="M17" s="585">
        <f t="shared" si="2"/>
        <v>104190.74</v>
      </c>
      <c r="N17" s="585">
        <f t="shared" si="3"/>
        <v>56370.38</v>
      </c>
      <c r="O17" s="585"/>
    </row>
    <row r="18" spans="1:15" s="17" customFormat="1" ht="25.5">
      <c r="A18" s="555" t="s">
        <v>1865</v>
      </c>
      <c r="B18" s="556" t="s">
        <v>124</v>
      </c>
      <c r="C18" s="554"/>
      <c r="D18" s="548" t="s">
        <v>1105</v>
      </c>
      <c r="E18" s="585">
        <v>166916.85683399998</v>
      </c>
      <c r="F18" s="585">
        <v>102433.66707730675</v>
      </c>
      <c r="G18" s="585">
        <v>64483.189756693246</v>
      </c>
      <c r="H18" s="585"/>
      <c r="I18" s="631"/>
      <c r="J18" s="595"/>
      <c r="K18" s="606"/>
      <c r="L18" s="585">
        <f t="shared" si="1"/>
        <v>166916.85999999999</v>
      </c>
      <c r="M18" s="585">
        <f t="shared" si="2"/>
        <v>102433.67</v>
      </c>
      <c r="N18" s="585">
        <f t="shared" si="3"/>
        <v>64483.19</v>
      </c>
      <c r="O18" s="585"/>
    </row>
    <row r="19" spans="1:15" s="17" customFormat="1" ht="25.5">
      <c r="A19" s="555" t="s">
        <v>1866</v>
      </c>
      <c r="B19" s="556" t="s">
        <v>125</v>
      </c>
      <c r="C19" s="554"/>
      <c r="D19" s="548" t="s">
        <v>1105</v>
      </c>
      <c r="E19" s="585">
        <v>180473.70486599999</v>
      </c>
      <c r="F19" s="585">
        <v>104643.5897940883</v>
      </c>
      <c r="G19" s="585">
        <v>75830.115071911699</v>
      </c>
      <c r="H19" s="585"/>
      <c r="I19" s="631"/>
      <c r="J19" s="595"/>
      <c r="K19" s="606"/>
      <c r="L19" s="585">
        <f t="shared" si="1"/>
        <v>180473.7</v>
      </c>
      <c r="M19" s="585">
        <f t="shared" si="2"/>
        <v>104643.59</v>
      </c>
      <c r="N19" s="585">
        <f t="shared" si="3"/>
        <v>75830.12</v>
      </c>
      <c r="O19" s="585"/>
    </row>
    <row r="20" spans="1:15" s="17" customFormat="1" ht="25.5">
      <c r="A20" s="555" t="s">
        <v>1867</v>
      </c>
      <c r="B20" s="556" t="s">
        <v>126</v>
      </c>
      <c r="C20" s="554"/>
      <c r="D20" s="548" t="s">
        <v>1105</v>
      </c>
      <c r="E20" s="585">
        <v>253635.22384200001</v>
      </c>
      <c r="F20" s="585">
        <v>121685.36559750872</v>
      </c>
      <c r="G20" s="585">
        <v>131949.85824449128</v>
      </c>
      <c r="H20" s="585"/>
      <c r="I20" s="631"/>
      <c r="J20" s="595"/>
      <c r="K20" s="606"/>
      <c r="L20" s="585">
        <f t="shared" si="1"/>
        <v>253635.22</v>
      </c>
      <c r="M20" s="585">
        <f t="shared" si="2"/>
        <v>121685.37</v>
      </c>
      <c r="N20" s="585">
        <f t="shared" si="3"/>
        <v>131949.85999999999</v>
      </c>
      <c r="O20" s="585"/>
    </row>
    <row r="21" spans="1:15" s="17" customFormat="1" ht="25.5">
      <c r="A21" s="555" t="s">
        <v>1868</v>
      </c>
      <c r="B21" s="556" t="s">
        <v>160</v>
      </c>
      <c r="C21" s="554"/>
      <c r="D21" s="579" t="s">
        <v>1105</v>
      </c>
      <c r="E21" s="585">
        <v>356846.698026</v>
      </c>
      <c r="F21" s="585">
        <v>151822.53264131106</v>
      </c>
      <c r="G21" s="585">
        <v>205024.16538468894</v>
      </c>
      <c r="H21" s="585"/>
      <c r="I21" s="631"/>
      <c r="J21" s="595"/>
      <c r="K21" s="606"/>
      <c r="L21" s="585">
        <f t="shared" si="1"/>
        <v>356846.7</v>
      </c>
      <c r="M21" s="585">
        <f t="shared" si="2"/>
        <v>151822.53</v>
      </c>
      <c r="N21" s="585">
        <f t="shared" si="3"/>
        <v>205024.17</v>
      </c>
      <c r="O21" s="585"/>
    </row>
    <row r="22" spans="1:15" s="17" customFormat="1" ht="216.75">
      <c r="A22" s="557" t="s">
        <v>331</v>
      </c>
      <c r="B22" s="554" t="s">
        <v>1321</v>
      </c>
      <c r="C22" s="576" t="s">
        <v>2110</v>
      </c>
      <c r="D22" s="548"/>
      <c r="E22" s="585"/>
      <c r="F22" s="585"/>
      <c r="G22" s="585"/>
      <c r="H22" s="585"/>
      <c r="I22" s="631" t="s">
        <v>2111</v>
      </c>
      <c r="J22" s="595"/>
      <c r="L22" s="585"/>
      <c r="M22" s="585"/>
      <c r="N22" s="585"/>
      <c r="O22" s="585"/>
    </row>
    <row r="23" spans="1:15" s="17" customFormat="1" ht="25.5">
      <c r="A23" s="557" t="s">
        <v>332</v>
      </c>
      <c r="B23" s="556" t="s">
        <v>118</v>
      </c>
      <c r="C23" s="554"/>
      <c r="D23" s="548" t="s">
        <v>1105</v>
      </c>
      <c r="E23" s="585">
        <v>310874.08060800005</v>
      </c>
      <c r="F23" s="585">
        <v>226808.30301618509</v>
      </c>
      <c r="G23" s="585">
        <v>84065.777591814956</v>
      </c>
      <c r="H23" s="585"/>
      <c r="I23" s="631"/>
      <c r="J23" s="595"/>
      <c r="K23" s="606"/>
      <c r="L23" s="585">
        <f t="shared" si="1"/>
        <v>310874.08</v>
      </c>
      <c r="M23" s="585">
        <f t="shared" si="2"/>
        <v>226808.3</v>
      </c>
      <c r="N23" s="585">
        <f t="shared" si="3"/>
        <v>84065.78</v>
      </c>
      <c r="O23" s="585"/>
    </row>
    <row r="24" spans="1:15" s="17" customFormat="1" ht="25.5">
      <c r="A24" s="557" t="s">
        <v>333</v>
      </c>
      <c r="B24" s="556" t="s">
        <v>122</v>
      </c>
      <c r="C24" s="554"/>
      <c r="D24" s="548" t="s">
        <v>1105</v>
      </c>
      <c r="E24" s="585">
        <v>315870.98633999994</v>
      </c>
      <c r="F24" s="585">
        <v>215769.71088734016</v>
      </c>
      <c r="G24" s="585">
        <v>100101.2754526598</v>
      </c>
      <c r="H24" s="585"/>
      <c r="I24" s="631"/>
      <c r="J24" s="595"/>
      <c r="K24" s="606"/>
      <c r="L24" s="585">
        <f t="shared" si="1"/>
        <v>315870.99</v>
      </c>
      <c r="M24" s="585">
        <f t="shared" si="2"/>
        <v>215769.71</v>
      </c>
      <c r="N24" s="585">
        <f t="shared" si="3"/>
        <v>100101.28</v>
      </c>
      <c r="O24" s="585"/>
    </row>
    <row r="25" spans="1:15" s="17" customFormat="1" ht="25.5">
      <c r="A25" s="557" t="s">
        <v>1869</v>
      </c>
      <c r="B25" s="556" t="s">
        <v>123</v>
      </c>
      <c r="C25" s="554"/>
      <c r="D25" s="548" t="s">
        <v>1105</v>
      </c>
      <c r="E25" s="585">
        <v>323697.918726</v>
      </c>
      <c r="F25" s="585">
        <v>216487.77459582523</v>
      </c>
      <c r="G25" s="585">
        <v>107210.14413017475</v>
      </c>
      <c r="H25" s="585"/>
      <c r="I25" s="631"/>
      <c r="J25" s="595"/>
      <c r="K25" s="606"/>
      <c r="L25" s="585">
        <f t="shared" si="1"/>
        <v>323697.91999999998</v>
      </c>
      <c r="M25" s="585">
        <f t="shared" si="2"/>
        <v>216487.77</v>
      </c>
      <c r="N25" s="585">
        <f t="shared" si="3"/>
        <v>107210.14</v>
      </c>
      <c r="O25" s="585"/>
    </row>
    <row r="26" spans="1:15" s="17" customFormat="1" ht="25.5">
      <c r="A26" s="557" t="s">
        <v>1870</v>
      </c>
      <c r="B26" s="556" t="s">
        <v>124</v>
      </c>
      <c r="C26" s="554"/>
      <c r="D26" s="548" t="s">
        <v>1105</v>
      </c>
      <c r="E26" s="585">
        <v>329797.142766</v>
      </c>
      <c r="F26" s="585">
        <v>213902.16148846946</v>
      </c>
      <c r="G26" s="585">
        <v>115894.98127753052</v>
      </c>
      <c r="H26" s="585"/>
      <c r="I26" s="631"/>
      <c r="J26" s="595"/>
      <c r="K26" s="606"/>
      <c r="L26" s="585">
        <f t="shared" si="1"/>
        <v>329797.14</v>
      </c>
      <c r="M26" s="585">
        <f t="shared" si="2"/>
        <v>213902.16</v>
      </c>
      <c r="N26" s="585">
        <f t="shared" si="3"/>
        <v>115894.98</v>
      </c>
      <c r="O26" s="585"/>
    </row>
    <row r="27" spans="1:15" s="17" customFormat="1" ht="25.5">
      <c r="A27" s="557" t="s">
        <v>1871</v>
      </c>
      <c r="B27" s="556" t="s">
        <v>125</v>
      </c>
      <c r="C27" s="554"/>
      <c r="D27" s="548" t="s">
        <v>1105</v>
      </c>
      <c r="E27" s="585">
        <v>344015.37260999996</v>
      </c>
      <c r="F27" s="585">
        <v>211459.76091689934</v>
      </c>
      <c r="G27" s="585">
        <v>132555.6116931006</v>
      </c>
      <c r="H27" s="585"/>
      <c r="I27" s="631"/>
      <c r="J27" s="595"/>
      <c r="K27" s="606"/>
      <c r="L27" s="585">
        <f t="shared" si="1"/>
        <v>344015.37</v>
      </c>
      <c r="M27" s="585">
        <f t="shared" si="2"/>
        <v>211459.76</v>
      </c>
      <c r="N27" s="585">
        <f t="shared" si="3"/>
        <v>132555.60999999999</v>
      </c>
      <c r="O27" s="585"/>
    </row>
    <row r="28" spans="1:15" s="17" customFormat="1" ht="25.5">
      <c r="A28" s="557" t="s">
        <v>1872</v>
      </c>
      <c r="B28" s="556" t="s">
        <v>126</v>
      </c>
      <c r="C28" s="554"/>
      <c r="D28" s="548" t="s">
        <v>1105</v>
      </c>
      <c r="E28" s="585">
        <v>403474.23043200001</v>
      </c>
      <c r="F28" s="585">
        <v>240762.37007934213</v>
      </c>
      <c r="G28" s="585">
        <v>162711.86035265791</v>
      </c>
      <c r="H28" s="585"/>
      <c r="I28" s="631"/>
      <c r="J28" s="595"/>
      <c r="K28" s="606"/>
      <c r="L28" s="585">
        <f t="shared" si="1"/>
        <v>403474.23</v>
      </c>
      <c r="M28" s="585">
        <f t="shared" si="2"/>
        <v>240762.37</v>
      </c>
      <c r="N28" s="585">
        <f t="shared" si="3"/>
        <v>162711.85999999999</v>
      </c>
      <c r="O28" s="585"/>
    </row>
    <row r="29" spans="1:15" s="17" customFormat="1" ht="25.5">
      <c r="A29" s="557" t="s">
        <v>1873</v>
      </c>
      <c r="B29" s="556" t="s">
        <v>160</v>
      </c>
      <c r="C29" s="554"/>
      <c r="D29" s="579" t="s">
        <v>1105</v>
      </c>
      <c r="E29" s="585">
        <v>443434.81127399998</v>
      </c>
      <c r="F29" s="585">
        <v>242457.36543810074</v>
      </c>
      <c r="G29" s="585">
        <v>200977.44583589921</v>
      </c>
      <c r="H29" s="585"/>
      <c r="I29" s="631"/>
      <c r="J29" s="595"/>
      <c r="K29" s="606"/>
      <c r="L29" s="585">
        <f t="shared" si="1"/>
        <v>443434.81</v>
      </c>
      <c r="M29" s="585">
        <f t="shared" si="2"/>
        <v>242457.37</v>
      </c>
      <c r="N29" s="585">
        <f t="shared" si="3"/>
        <v>200977.45</v>
      </c>
      <c r="O29" s="585"/>
    </row>
    <row r="30" spans="1:15" s="17" customFormat="1" ht="140.25">
      <c r="A30" s="557" t="s">
        <v>1424</v>
      </c>
      <c r="B30" s="554" t="s">
        <v>22</v>
      </c>
      <c r="C30" s="576" t="s">
        <v>2112</v>
      </c>
      <c r="D30" s="548"/>
      <c r="E30" s="585"/>
      <c r="F30" s="585"/>
      <c r="G30" s="585"/>
      <c r="H30" s="585"/>
      <c r="I30" s="631" t="s">
        <v>2111</v>
      </c>
      <c r="J30" s="595"/>
      <c r="L30" s="585"/>
      <c r="M30" s="585"/>
      <c r="N30" s="585"/>
      <c r="O30" s="585"/>
    </row>
    <row r="31" spans="1:15" s="17" customFormat="1" ht="25.5">
      <c r="A31" s="557" t="s">
        <v>1874</v>
      </c>
      <c r="B31" s="556" t="s">
        <v>118</v>
      </c>
      <c r="C31" s="554"/>
      <c r="D31" s="548" t="s">
        <v>1105</v>
      </c>
      <c r="E31" s="585">
        <v>147559.990032</v>
      </c>
      <c r="F31" s="585">
        <v>87118.235313974845</v>
      </c>
      <c r="G31" s="585">
        <v>60441.754718025149</v>
      </c>
      <c r="H31" s="585"/>
      <c r="I31" s="631"/>
      <c r="J31" s="595"/>
      <c r="K31" s="606"/>
      <c r="L31" s="585">
        <f t="shared" si="1"/>
        <v>147559.99</v>
      </c>
      <c r="M31" s="585">
        <f t="shared" si="2"/>
        <v>87118.24</v>
      </c>
      <c r="N31" s="585">
        <f t="shared" si="3"/>
        <v>60441.75</v>
      </c>
      <c r="O31" s="585"/>
    </row>
    <row r="32" spans="1:15" s="17" customFormat="1" ht="25.5">
      <c r="A32" s="557" t="s">
        <v>1875</v>
      </c>
      <c r="B32" s="556" t="s">
        <v>122</v>
      </c>
      <c r="C32" s="554"/>
      <c r="D32" s="548" t="s">
        <v>1105</v>
      </c>
      <c r="E32" s="585">
        <v>155074.313394</v>
      </c>
      <c r="F32" s="585">
        <v>89775.818128159997</v>
      </c>
      <c r="G32" s="585">
        <v>65298.495265840007</v>
      </c>
      <c r="H32" s="585"/>
      <c r="I32" s="631"/>
      <c r="J32" s="595"/>
      <c r="K32" s="606"/>
      <c r="L32" s="585">
        <f t="shared" si="1"/>
        <v>155074.31</v>
      </c>
      <c r="M32" s="585">
        <f t="shared" si="2"/>
        <v>89775.82</v>
      </c>
      <c r="N32" s="585">
        <f t="shared" si="3"/>
        <v>65298.5</v>
      </c>
      <c r="O32" s="585"/>
    </row>
    <row r="33" spans="1:15" s="17" customFormat="1" ht="25.5">
      <c r="A33" s="557" t="s">
        <v>1876</v>
      </c>
      <c r="B33" s="556" t="s">
        <v>123</v>
      </c>
      <c r="C33" s="554"/>
      <c r="D33" s="548" t="s">
        <v>1105</v>
      </c>
      <c r="E33" s="585">
        <v>162852.73313399995</v>
      </c>
      <c r="F33" s="585">
        <v>91947.794168280961</v>
      </c>
      <c r="G33" s="585">
        <v>70904.938965718989</v>
      </c>
      <c r="H33" s="585"/>
      <c r="I33" s="631"/>
      <c r="J33" s="595"/>
      <c r="K33" s="606"/>
      <c r="L33" s="585">
        <f t="shared" si="1"/>
        <v>162852.73000000001</v>
      </c>
      <c r="M33" s="585">
        <f t="shared" si="2"/>
        <v>91947.79</v>
      </c>
      <c r="N33" s="585">
        <f t="shared" si="3"/>
        <v>70904.94</v>
      </c>
      <c r="O33" s="585"/>
    </row>
    <row r="34" spans="1:15" s="17" customFormat="1" ht="25.5">
      <c r="A34" s="557" t="s">
        <v>1877</v>
      </c>
      <c r="B34" s="556" t="s">
        <v>124</v>
      </c>
      <c r="C34" s="554"/>
      <c r="D34" s="548" t="s">
        <v>1105</v>
      </c>
      <c r="E34" s="585">
        <v>170649.34941600001</v>
      </c>
      <c r="F34" s="585">
        <v>94094.670601853737</v>
      </c>
      <c r="G34" s="585">
        <v>76554.678814146275</v>
      </c>
      <c r="H34" s="585"/>
      <c r="I34" s="631"/>
      <c r="J34" s="595"/>
      <c r="K34" s="606"/>
      <c r="L34" s="585">
        <f t="shared" si="1"/>
        <v>170649.35</v>
      </c>
      <c r="M34" s="585">
        <f t="shared" si="2"/>
        <v>94094.67</v>
      </c>
      <c r="N34" s="585">
        <f t="shared" si="3"/>
        <v>76554.679999999993</v>
      </c>
      <c r="O34" s="585"/>
    </row>
    <row r="35" spans="1:15" s="17" customFormat="1" ht="25.5">
      <c r="A35" s="557" t="s">
        <v>1878</v>
      </c>
      <c r="B35" s="556" t="s">
        <v>125</v>
      </c>
      <c r="C35" s="554"/>
      <c r="D35" s="548" t="s">
        <v>1105</v>
      </c>
      <c r="E35" s="585">
        <v>181727.99353799998</v>
      </c>
      <c r="F35" s="585">
        <v>95688.949538926856</v>
      </c>
      <c r="G35" s="585">
        <v>86039.043999073125</v>
      </c>
      <c r="H35" s="585"/>
      <c r="I35" s="631"/>
      <c r="J35" s="595"/>
      <c r="K35" s="606"/>
      <c r="L35" s="585">
        <f t="shared" si="1"/>
        <v>181727.99</v>
      </c>
      <c r="M35" s="585">
        <f t="shared" si="2"/>
        <v>95688.95</v>
      </c>
      <c r="N35" s="585">
        <f t="shared" si="3"/>
        <v>86039.039999999994</v>
      </c>
      <c r="O35" s="585"/>
    </row>
    <row r="36" spans="1:15" s="17" customFormat="1" ht="25.5">
      <c r="A36" s="555" t="s">
        <v>1879</v>
      </c>
      <c r="B36" s="556" t="s">
        <v>126</v>
      </c>
      <c r="C36" s="554"/>
      <c r="D36" s="548" t="s">
        <v>1105</v>
      </c>
      <c r="E36" s="585">
        <v>257237.96716799997</v>
      </c>
      <c r="F36" s="585">
        <v>117340.96677026135</v>
      </c>
      <c r="G36" s="585">
        <v>139897.00039773862</v>
      </c>
      <c r="H36" s="585"/>
      <c r="I36" s="631"/>
      <c r="J36" s="595"/>
      <c r="K36" s="606"/>
      <c r="L36" s="585">
        <f t="shared" si="1"/>
        <v>257237.97</v>
      </c>
      <c r="M36" s="585">
        <f t="shared" si="2"/>
        <v>117340.97</v>
      </c>
      <c r="N36" s="585">
        <f t="shared" si="3"/>
        <v>139897</v>
      </c>
      <c r="O36" s="585"/>
    </row>
    <row r="37" spans="1:15" s="17" customFormat="1" ht="25.5">
      <c r="A37" s="557" t="s">
        <v>1880</v>
      </c>
      <c r="B37" s="556" t="s">
        <v>160</v>
      </c>
      <c r="C37" s="554"/>
      <c r="D37" s="579" t="s">
        <v>1105</v>
      </c>
      <c r="E37" s="585">
        <v>350225.58753000002</v>
      </c>
      <c r="F37" s="585">
        <v>144436.8440996641</v>
      </c>
      <c r="G37" s="585">
        <v>205788.74343033589</v>
      </c>
      <c r="H37" s="585"/>
      <c r="I37" s="631"/>
      <c r="J37" s="595"/>
      <c r="K37" s="606"/>
      <c r="L37" s="585">
        <f t="shared" si="1"/>
        <v>350225.59</v>
      </c>
      <c r="M37" s="585">
        <f t="shared" si="2"/>
        <v>144436.84</v>
      </c>
      <c r="N37" s="585">
        <f t="shared" si="3"/>
        <v>205788.74</v>
      </c>
      <c r="O37" s="585"/>
    </row>
    <row r="38" spans="1:15" s="17" customFormat="1" ht="38.25">
      <c r="A38" s="557" t="s">
        <v>1425</v>
      </c>
      <c r="B38" s="554" t="s">
        <v>141</v>
      </c>
      <c r="C38" s="576" t="s">
        <v>2113</v>
      </c>
      <c r="D38" s="548"/>
      <c r="E38" s="585"/>
      <c r="F38" s="585"/>
      <c r="G38" s="585"/>
      <c r="H38" s="585"/>
      <c r="I38" s="631"/>
      <c r="J38" s="595"/>
      <c r="L38" s="585"/>
      <c r="M38" s="585"/>
      <c r="N38" s="585"/>
      <c r="O38" s="585"/>
    </row>
    <row r="39" spans="1:15" s="17" customFormat="1" ht="25.5">
      <c r="A39" s="557" t="s">
        <v>1881</v>
      </c>
      <c r="B39" s="556" t="s">
        <v>142</v>
      </c>
      <c r="C39" s="554"/>
      <c r="D39" s="548" t="s">
        <v>58</v>
      </c>
      <c r="E39" s="585">
        <v>1686.0638339999996</v>
      </c>
      <c r="F39" s="585">
        <v>844.71012212043343</v>
      </c>
      <c r="G39" s="585">
        <v>841.35371187956628</v>
      </c>
      <c r="H39" s="585"/>
      <c r="I39" s="631" t="s">
        <v>2114</v>
      </c>
      <c r="J39" s="595"/>
      <c r="K39" s="606"/>
      <c r="L39" s="585">
        <f t="shared" si="1"/>
        <v>1686.06</v>
      </c>
      <c r="M39" s="585">
        <f t="shared" si="2"/>
        <v>844.71</v>
      </c>
      <c r="N39" s="585">
        <f t="shared" si="3"/>
        <v>841.35</v>
      </c>
      <c r="O39" s="585"/>
    </row>
    <row r="40" spans="1:15" s="17" customFormat="1" ht="25.5">
      <c r="A40" s="557" t="s">
        <v>1882</v>
      </c>
      <c r="B40" s="556" t="s">
        <v>143</v>
      </c>
      <c r="C40" s="554"/>
      <c r="D40" s="548" t="s">
        <v>58</v>
      </c>
      <c r="E40" s="585">
        <v>1903.4706599999995</v>
      </c>
      <c r="F40" s="585">
        <v>662.53609692569751</v>
      </c>
      <c r="G40" s="585">
        <v>1240.9345630743021</v>
      </c>
      <c r="H40" s="585"/>
      <c r="I40" s="631" t="s">
        <v>2114</v>
      </c>
      <c r="J40" s="595"/>
      <c r="K40" s="606"/>
      <c r="L40" s="585">
        <f t="shared" si="1"/>
        <v>1903.47</v>
      </c>
      <c r="M40" s="585">
        <f t="shared" si="2"/>
        <v>662.54</v>
      </c>
      <c r="N40" s="585">
        <f t="shared" si="3"/>
        <v>1240.93</v>
      </c>
      <c r="O40" s="585"/>
    </row>
    <row r="41" spans="1:15" s="17" customFormat="1" ht="25.5">
      <c r="A41" s="557" t="s">
        <v>1883</v>
      </c>
      <c r="B41" s="556" t="s">
        <v>146</v>
      </c>
      <c r="C41" s="554"/>
      <c r="D41" s="548" t="s">
        <v>58</v>
      </c>
      <c r="E41" s="585">
        <v>5474.9003399999983</v>
      </c>
      <c r="F41" s="585">
        <v>3834.4408281396741</v>
      </c>
      <c r="G41" s="585">
        <v>1640.4595118603243</v>
      </c>
      <c r="H41" s="585"/>
      <c r="I41" s="631" t="s">
        <v>2114</v>
      </c>
      <c r="J41" s="595"/>
      <c r="K41" s="606"/>
      <c r="L41" s="585">
        <f t="shared" si="1"/>
        <v>5474.9</v>
      </c>
      <c r="M41" s="585">
        <f t="shared" si="2"/>
        <v>3834.44</v>
      </c>
      <c r="N41" s="585">
        <f t="shared" si="3"/>
        <v>1640.46</v>
      </c>
      <c r="O41" s="585"/>
    </row>
    <row r="42" spans="1:15" s="17" customFormat="1" ht="25.5">
      <c r="A42" s="557" t="s">
        <v>1884</v>
      </c>
      <c r="B42" s="556" t="s">
        <v>147</v>
      </c>
      <c r="C42" s="554"/>
      <c r="D42" s="548" t="s">
        <v>58</v>
      </c>
      <c r="E42" s="585">
        <v>7613.022689999998</v>
      </c>
      <c r="F42" s="585">
        <v>5217.1436522252943</v>
      </c>
      <c r="G42" s="585">
        <v>2395.8790377747041</v>
      </c>
      <c r="H42" s="585"/>
      <c r="I42" s="631" t="s">
        <v>2114</v>
      </c>
      <c r="J42" s="595"/>
      <c r="K42" s="606"/>
      <c r="L42" s="585">
        <f t="shared" si="1"/>
        <v>7613.02</v>
      </c>
      <c r="M42" s="585">
        <f t="shared" si="2"/>
        <v>5217.1400000000003</v>
      </c>
      <c r="N42" s="585">
        <f t="shared" si="3"/>
        <v>2395.88</v>
      </c>
      <c r="O42" s="585"/>
    </row>
    <row r="43" spans="1:15" s="17" customFormat="1" ht="25.5">
      <c r="A43" s="557" t="s">
        <v>1885</v>
      </c>
      <c r="B43" s="556" t="s">
        <v>144</v>
      </c>
      <c r="C43" s="554"/>
      <c r="D43" s="548" t="s">
        <v>58</v>
      </c>
      <c r="E43" s="585">
        <v>11549.678867999999</v>
      </c>
      <c r="F43" s="585">
        <v>8354.7257996884582</v>
      </c>
      <c r="G43" s="585">
        <v>3194.9530683115399</v>
      </c>
      <c r="H43" s="585"/>
      <c r="I43" s="631" t="s">
        <v>2114</v>
      </c>
      <c r="J43" s="595"/>
      <c r="K43" s="606"/>
      <c r="L43" s="585">
        <f t="shared" si="1"/>
        <v>11549.68</v>
      </c>
      <c r="M43" s="585">
        <f t="shared" si="2"/>
        <v>8354.73</v>
      </c>
      <c r="N43" s="585">
        <f t="shared" si="3"/>
        <v>3194.95</v>
      </c>
      <c r="O43" s="585"/>
    </row>
    <row r="44" spans="1:15" s="17" customFormat="1" ht="25.5">
      <c r="A44" s="557" t="s">
        <v>1886</v>
      </c>
      <c r="B44" s="556" t="s">
        <v>145</v>
      </c>
      <c r="C44" s="554"/>
      <c r="D44" s="579" t="s">
        <v>58</v>
      </c>
      <c r="E44" s="585">
        <v>22882.787928000002</v>
      </c>
      <c r="F44" s="585">
        <v>17130.144185010173</v>
      </c>
      <c r="G44" s="585">
        <v>5752.6437429898278</v>
      </c>
      <c r="H44" s="585"/>
      <c r="I44" s="631" t="s">
        <v>2114</v>
      </c>
      <c r="J44" s="595"/>
      <c r="K44" s="606"/>
      <c r="L44" s="585">
        <f t="shared" si="1"/>
        <v>22882.79</v>
      </c>
      <c r="M44" s="585">
        <f t="shared" si="2"/>
        <v>17130.14</v>
      </c>
      <c r="N44" s="585">
        <f t="shared" si="3"/>
        <v>5752.64</v>
      </c>
      <c r="O44" s="585"/>
    </row>
    <row r="45" spans="1:15" s="17" customFormat="1" ht="89.25">
      <c r="A45" s="557" t="s">
        <v>1841</v>
      </c>
      <c r="B45" s="554" t="s">
        <v>1252</v>
      </c>
      <c r="C45" s="576" t="s">
        <v>1640</v>
      </c>
      <c r="D45" s="548"/>
      <c r="E45" s="585"/>
      <c r="F45" s="585"/>
      <c r="G45" s="585"/>
      <c r="H45" s="585"/>
      <c r="I45" s="631" t="s">
        <v>2115</v>
      </c>
      <c r="J45" s="595"/>
      <c r="L45" s="585"/>
      <c r="M45" s="585"/>
      <c r="N45" s="585"/>
      <c r="O45" s="585"/>
    </row>
    <row r="46" spans="1:15" s="17" customFormat="1">
      <c r="A46" s="557" t="s">
        <v>1887</v>
      </c>
      <c r="B46" s="556" t="s">
        <v>1242</v>
      </c>
      <c r="C46" s="554"/>
      <c r="D46" s="548" t="s">
        <v>680</v>
      </c>
      <c r="E46" s="585">
        <v>8507.8178639999987</v>
      </c>
      <c r="F46" s="585">
        <v>6393.1001913349764</v>
      </c>
      <c r="G46" s="585">
        <v>2114.7176726650227</v>
      </c>
      <c r="H46" s="585"/>
      <c r="I46" s="631"/>
      <c r="J46" s="595"/>
      <c r="K46" s="606"/>
      <c r="L46" s="585">
        <f t="shared" si="1"/>
        <v>8507.82</v>
      </c>
      <c r="M46" s="585">
        <f t="shared" si="2"/>
        <v>6393.1</v>
      </c>
      <c r="N46" s="585">
        <f t="shared" si="3"/>
        <v>2114.7199999999998</v>
      </c>
      <c r="O46" s="585"/>
    </row>
    <row r="47" spans="1:15" s="17" customFormat="1">
      <c r="A47" s="557" t="s">
        <v>1888</v>
      </c>
      <c r="B47" s="556" t="s">
        <v>1243</v>
      </c>
      <c r="C47" s="554"/>
      <c r="D47" s="548" t="s">
        <v>680</v>
      </c>
      <c r="E47" s="585">
        <v>13861.052477999998</v>
      </c>
      <c r="F47" s="585">
        <v>11746.332955376331</v>
      </c>
      <c r="G47" s="585">
        <v>2114.7195226236663</v>
      </c>
      <c r="H47" s="585"/>
      <c r="I47" s="631"/>
      <c r="J47" s="595"/>
      <c r="K47" s="606"/>
      <c r="L47" s="585">
        <f t="shared" si="1"/>
        <v>13861.05</v>
      </c>
      <c r="M47" s="585">
        <f t="shared" si="2"/>
        <v>11746.33</v>
      </c>
      <c r="N47" s="585">
        <f t="shared" si="3"/>
        <v>2114.7199999999998</v>
      </c>
      <c r="O47" s="585"/>
    </row>
    <row r="48" spans="1:15" s="17" customFormat="1">
      <c r="A48" s="557" t="s">
        <v>1889</v>
      </c>
      <c r="B48" s="556" t="s">
        <v>1253</v>
      </c>
      <c r="C48" s="554"/>
      <c r="D48" s="548" t="s">
        <v>680</v>
      </c>
      <c r="E48" s="585">
        <v>26270.658413999998</v>
      </c>
      <c r="F48" s="585">
        <v>23184.98732989619</v>
      </c>
      <c r="G48" s="585">
        <v>3085.6710841038057</v>
      </c>
      <c r="H48" s="585"/>
      <c r="I48" s="631"/>
      <c r="J48" s="595"/>
      <c r="K48" s="606"/>
      <c r="L48" s="585">
        <f t="shared" si="1"/>
        <v>26270.66</v>
      </c>
      <c r="M48" s="585">
        <f t="shared" si="2"/>
        <v>23184.99</v>
      </c>
      <c r="N48" s="585">
        <f t="shared" si="3"/>
        <v>3085.67</v>
      </c>
      <c r="O48" s="585"/>
    </row>
    <row r="49" spans="1:15" s="17" customFormat="1">
      <c r="A49" s="557" t="s">
        <v>1890</v>
      </c>
      <c r="B49" s="556" t="s">
        <v>1244</v>
      </c>
      <c r="C49" s="554"/>
      <c r="D49" s="548" t="s">
        <v>680</v>
      </c>
      <c r="E49" s="585">
        <v>37993.015242000001</v>
      </c>
      <c r="F49" s="585">
        <v>34541.738288192617</v>
      </c>
      <c r="G49" s="585">
        <v>3451.2769538073826</v>
      </c>
      <c r="H49" s="585"/>
      <c r="I49" s="631"/>
      <c r="J49" s="595"/>
      <c r="K49" s="606"/>
      <c r="L49" s="585">
        <f t="shared" si="1"/>
        <v>37993.019999999997</v>
      </c>
      <c r="M49" s="585">
        <f t="shared" si="2"/>
        <v>34541.74</v>
      </c>
      <c r="N49" s="585">
        <f t="shared" si="3"/>
        <v>3451.28</v>
      </c>
      <c r="O49" s="585"/>
    </row>
    <row r="50" spans="1:15" s="17" customFormat="1">
      <c r="A50" s="557" t="s">
        <v>1891</v>
      </c>
      <c r="B50" s="556" t="s">
        <v>1245</v>
      </c>
      <c r="C50" s="554"/>
      <c r="D50" s="579" t="s">
        <v>680</v>
      </c>
      <c r="E50" s="585">
        <v>73356.876684000003</v>
      </c>
      <c r="F50" s="585">
        <v>68534.078592732069</v>
      </c>
      <c r="G50" s="585">
        <v>4822.7980912679332</v>
      </c>
      <c r="H50" s="585"/>
      <c r="I50" s="631"/>
      <c r="J50" s="595"/>
      <c r="K50" s="606"/>
      <c r="L50" s="585">
        <f t="shared" si="1"/>
        <v>73356.88</v>
      </c>
      <c r="M50" s="585">
        <f t="shared" si="2"/>
        <v>68534.080000000002</v>
      </c>
      <c r="N50" s="585">
        <f t="shared" si="3"/>
        <v>4822.8</v>
      </c>
      <c r="O50" s="585"/>
    </row>
    <row r="51" spans="1:15" s="17" customFormat="1" ht="178.5">
      <c r="A51" s="558" t="s">
        <v>1892</v>
      </c>
      <c r="B51" s="554" t="s">
        <v>1399</v>
      </c>
      <c r="C51" s="576" t="s">
        <v>2116</v>
      </c>
      <c r="D51" s="548"/>
      <c r="E51" s="585"/>
      <c r="F51" s="585"/>
      <c r="G51" s="585"/>
      <c r="H51" s="585"/>
      <c r="I51" s="631" t="s">
        <v>2109</v>
      </c>
      <c r="J51" s="595"/>
      <c r="L51" s="585"/>
      <c r="M51" s="585"/>
      <c r="N51" s="585"/>
      <c r="O51" s="585"/>
    </row>
    <row r="52" spans="1:15" s="17" customFormat="1">
      <c r="A52" s="558" t="s">
        <v>1893</v>
      </c>
      <c r="B52" s="556" t="s">
        <v>127</v>
      </c>
      <c r="C52" s="554"/>
      <c r="D52" s="548" t="s">
        <v>2</v>
      </c>
      <c r="E52" s="585">
        <v>148463.12283080476</v>
      </c>
      <c r="F52" s="585">
        <v>96445.988274218689</v>
      </c>
      <c r="G52" s="585">
        <v>43407.100000000006</v>
      </c>
      <c r="H52" s="585">
        <v>8610.0345565860607</v>
      </c>
      <c r="I52" s="631"/>
      <c r="J52" s="595" t="s">
        <v>2353</v>
      </c>
      <c r="K52" s="606"/>
      <c r="L52" s="585">
        <f t="shared" si="1"/>
        <v>148463.12</v>
      </c>
      <c r="M52" s="585">
        <f t="shared" si="2"/>
        <v>96445.99</v>
      </c>
      <c r="N52" s="585">
        <f t="shared" si="3"/>
        <v>43407.1</v>
      </c>
      <c r="O52" s="585">
        <f t="shared" ref="O52:O74" si="4">ROUND(H52*$F$4,2)</f>
        <v>8610.0300000000007</v>
      </c>
    </row>
    <row r="53" spans="1:15" s="17" customFormat="1">
      <c r="A53" s="558" t="s">
        <v>1894</v>
      </c>
      <c r="B53" s="556" t="s">
        <v>161</v>
      </c>
      <c r="C53" s="554"/>
      <c r="D53" s="548" t="s">
        <v>2</v>
      </c>
      <c r="E53" s="585">
        <v>200019.89575791318</v>
      </c>
      <c r="F53" s="585">
        <v>112872.69928264784</v>
      </c>
      <c r="G53" s="585">
        <v>74554.700000000012</v>
      </c>
      <c r="H53" s="585">
        <v>12592.496475265343</v>
      </c>
      <c r="I53" s="631"/>
      <c r="J53" s="595" t="s">
        <v>2353</v>
      </c>
      <c r="K53" s="606"/>
      <c r="L53" s="585">
        <f t="shared" si="1"/>
        <v>200019.9</v>
      </c>
      <c r="M53" s="585">
        <f t="shared" si="2"/>
        <v>112872.7</v>
      </c>
      <c r="N53" s="585">
        <f t="shared" si="3"/>
        <v>74554.7</v>
      </c>
      <c r="O53" s="585">
        <f t="shared" si="4"/>
        <v>12592.5</v>
      </c>
    </row>
    <row r="54" spans="1:15" s="17" customFormat="1">
      <c r="A54" s="558" t="s">
        <v>1895</v>
      </c>
      <c r="B54" s="556" t="s">
        <v>162</v>
      </c>
      <c r="C54" s="554"/>
      <c r="D54" s="548" t="s">
        <v>2</v>
      </c>
      <c r="E54" s="585">
        <v>256089.25235188939</v>
      </c>
      <c r="F54" s="585">
        <v>128507.2066096397</v>
      </c>
      <c r="G54" s="585">
        <v>109560.00000000001</v>
      </c>
      <c r="H54" s="585">
        <v>18022.045742249658</v>
      </c>
      <c r="I54" s="631"/>
      <c r="J54" s="595" t="s">
        <v>2353</v>
      </c>
      <c r="K54" s="606"/>
      <c r="L54" s="585">
        <f t="shared" si="1"/>
        <v>256089.25</v>
      </c>
      <c r="M54" s="585">
        <f t="shared" si="2"/>
        <v>128507.21</v>
      </c>
      <c r="N54" s="585">
        <f t="shared" si="3"/>
        <v>109560</v>
      </c>
      <c r="O54" s="585">
        <f t="shared" si="4"/>
        <v>18022.05</v>
      </c>
    </row>
    <row r="55" spans="1:15" s="17" customFormat="1">
      <c r="A55" s="558" t="s">
        <v>1896</v>
      </c>
      <c r="B55" s="556" t="s">
        <v>128</v>
      </c>
      <c r="C55" s="554"/>
      <c r="D55" s="548" t="s">
        <v>2</v>
      </c>
      <c r="E55" s="585">
        <v>343484.75504935771</v>
      </c>
      <c r="F55" s="585">
        <v>146307.3201541781</v>
      </c>
      <c r="G55" s="585">
        <v>169818</v>
      </c>
      <c r="H55" s="585">
        <v>27359.434895179642</v>
      </c>
      <c r="I55" s="631"/>
      <c r="J55" s="595" t="s">
        <v>2353</v>
      </c>
      <c r="K55" s="606"/>
      <c r="L55" s="585">
        <f t="shared" si="1"/>
        <v>343484.76</v>
      </c>
      <c r="M55" s="585">
        <f t="shared" si="2"/>
        <v>146307.32</v>
      </c>
      <c r="N55" s="585">
        <f t="shared" si="3"/>
        <v>169818</v>
      </c>
      <c r="O55" s="585">
        <f t="shared" si="4"/>
        <v>27359.43</v>
      </c>
    </row>
    <row r="56" spans="1:15" s="17" customFormat="1">
      <c r="A56" s="558" t="s">
        <v>1897</v>
      </c>
      <c r="B56" s="556" t="s">
        <v>129</v>
      </c>
      <c r="C56" s="554"/>
      <c r="D56" s="548" t="s">
        <v>2</v>
      </c>
      <c r="E56" s="585">
        <v>523251.68907389743</v>
      </c>
      <c r="F56" s="585">
        <v>162153.34028742701</v>
      </c>
      <c r="G56" s="585">
        <v>315876</v>
      </c>
      <c r="H56" s="585">
        <v>45222.348786470444</v>
      </c>
      <c r="I56" s="631"/>
      <c r="J56" s="595" t="s">
        <v>2353</v>
      </c>
      <c r="K56" s="606"/>
      <c r="L56" s="585">
        <f t="shared" si="1"/>
        <v>523251.69</v>
      </c>
      <c r="M56" s="585">
        <f t="shared" si="2"/>
        <v>162153.34</v>
      </c>
      <c r="N56" s="585">
        <f t="shared" si="3"/>
        <v>315876</v>
      </c>
      <c r="O56" s="585">
        <f t="shared" si="4"/>
        <v>45222.35</v>
      </c>
    </row>
    <row r="57" spans="1:15" s="17" customFormat="1">
      <c r="A57" s="558" t="s">
        <v>1898</v>
      </c>
      <c r="B57" s="556" t="s">
        <v>130</v>
      </c>
      <c r="C57" s="554"/>
      <c r="D57" s="548" t="s">
        <v>2</v>
      </c>
      <c r="E57" s="585">
        <v>949094.86358967586</v>
      </c>
      <c r="F57" s="585">
        <v>241204.27980468623</v>
      </c>
      <c r="G57" s="585">
        <v>613129</v>
      </c>
      <c r="H57" s="585">
        <v>94761.583784989693</v>
      </c>
      <c r="I57" s="631"/>
      <c r="J57" s="595" t="s">
        <v>2353</v>
      </c>
      <c r="K57" s="606"/>
      <c r="L57" s="585">
        <f t="shared" si="1"/>
        <v>949094.86</v>
      </c>
      <c r="M57" s="585">
        <f t="shared" si="2"/>
        <v>241204.28</v>
      </c>
      <c r="N57" s="585">
        <f t="shared" si="3"/>
        <v>613129</v>
      </c>
      <c r="O57" s="585">
        <f t="shared" si="4"/>
        <v>94761.58</v>
      </c>
    </row>
    <row r="58" spans="1:15" s="17" customFormat="1">
      <c r="A58" s="558" t="s">
        <v>1899</v>
      </c>
      <c r="B58" s="556" t="s">
        <v>131</v>
      </c>
      <c r="C58" s="554"/>
      <c r="D58" s="548" t="s">
        <v>2</v>
      </c>
      <c r="E58" s="585">
        <v>1392001.7858856374</v>
      </c>
      <c r="F58" s="585">
        <v>358793.13058226579</v>
      </c>
      <c r="G58" s="585">
        <v>894652.00000000012</v>
      </c>
      <c r="H58" s="585">
        <v>138556.65530337143</v>
      </c>
      <c r="I58" s="631"/>
      <c r="J58" s="595" t="s">
        <v>2353</v>
      </c>
      <c r="K58" s="606"/>
      <c r="L58" s="585">
        <f t="shared" si="1"/>
        <v>1392001.79</v>
      </c>
      <c r="M58" s="585">
        <f t="shared" si="2"/>
        <v>358793.13</v>
      </c>
      <c r="N58" s="585">
        <f t="shared" si="3"/>
        <v>894652</v>
      </c>
      <c r="O58" s="585">
        <f t="shared" si="4"/>
        <v>138556.66</v>
      </c>
    </row>
    <row r="59" spans="1:15" s="17" customFormat="1">
      <c r="A59" s="558" t="s">
        <v>1900</v>
      </c>
      <c r="B59" s="556" t="s">
        <v>132</v>
      </c>
      <c r="C59" s="554"/>
      <c r="D59" s="548" t="s">
        <v>2</v>
      </c>
      <c r="E59" s="585">
        <v>1836871.7413089965</v>
      </c>
      <c r="F59" s="585">
        <v>473367.93898286234</v>
      </c>
      <c r="G59" s="585">
        <v>1186240</v>
      </c>
      <c r="H59" s="585">
        <v>177263.80232613423</v>
      </c>
      <c r="I59" s="631"/>
      <c r="J59" s="595" t="s">
        <v>2353</v>
      </c>
      <c r="K59" s="606"/>
      <c r="L59" s="585">
        <f t="shared" si="1"/>
        <v>1836871.74</v>
      </c>
      <c r="M59" s="585">
        <f t="shared" si="2"/>
        <v>473367.94</v>
      </c>
      <c r="N59" s="585">
        <f t="shared" si="3"/>
        <v>1186240</v>
      </c>
      <c r="O59" s="585">
        <f t="shared" si="4"/>
        <v>177263.8</v>
      </c>
    </row>
    <row r="60" spans="1:15" s="17" customFormat="1">
      <c r="A60" s="558" t="s">
        <v>1901</v>
      </c>
      <c r="B60" s="556" t="s">
        <v>133</v>
      </c>
      <c r="C60" s="554"/>
      <c r="D60" s="579" t="s">
        <v>2</v>
      </c>
      <c r="E60" s="585">
        <v>2360002.5626233569</v>
      </c>
      <c r="F60" s="585">
        <v>624530.36738256458</v>
      </c>
      <c r="G60" s="585">
        <v>1469325.0000000002</v>
      </c>
      <c r="H60" s="585">
        <v>266147.19524079212</v>
      </c>
      <c r="I60" s="631"/>
      <c r="J60" s="595" t="s">
        <v>2353</v>
      </c>
      <c r="K60" s="606"/>
      <c r="L60" s="585">
        <f t="shared" si="1"/>
        <v>2360002.5600000001</v>
      </c>
      <c r="M60" s="585">
        <f t="shared" si="2"/>
        <v>624530.37</v>
      </c>
      <c r="N60" s="585">
        <f t="shared" si="3"/>
        <v>1469325</v>
      </c>
      <c r="O60" s="585">
        <f t="shared" si="4"/>
        <v>266147.20000000001</v>
      </c>
    </row>
    <row r="61" spans="1:15" s="17" customFormat="1" ht="191.25">
      <c r="A61" s="559" t="s">
        <v>1902</v>
      </c>
      <c r="B61" s="546" t="s">
        <v>2117</v>
      </c>
      <c r="C61" s="577" t="s">
        <v>2118</v>
      </c>
      <c r="D61" s="547"/>
      <c r="E61" s="585"/>
      <c r="F61" s="585"/>
      <c r="G61" s="585"/>
      <c r="H61" s="585"/>
      <c r="I61" s="631" t="s">
        <v>2119</v>
      </c>
      <c r="J61" s="595"/>
      <c r="L61" s="585"/>
      <c r="M61" s="585"/>
      <c r="N61" s="585"/>
      <c r="O61" s="585"/>
    </row>
    <row r="62" spans="1:15" s="17" customFormat="1">
      <c r="A62" s="558" t="s">
        <v>1903</v>
      </c>
      <c r="B62" s="560" t="s">
        <v>127</v>
      </c>
      <c r="C62" s="546"/>
      <c r="D62" s="547" t="s">
        <v>2</v>
      </c>
      <c r="E62" s="585">
        <v>326037.9159311835</v>
      </c>
      <c r="F62" s="585">
        <v>207305.23108339106</v>
      </c>
      <c r="G62" s="585">
        <v>105600.00000000001</v>
      </c>
      <c r="H62" s="585">
        <v>13132.68484779241</v>
      </c>
      <c r="I62" s="631"/>
      <c r="J62" s="595" t="s">
        <v>2353</v>
      </c>
      <c r="K62" s="606"/>
      <c r="L62" s="585">
        <f t="shared" si="1"/>
        <v>326037.92</v>
      </c>
      <c r="M62" s="585">
        <f t="shared" si="2"/>
        <v>207305.23</v>
      </c>
      <c r="N62" s="585">
        <f t="shared" si="3"/>
        <v>105600</v>
      </c>
      <c r="O62" s="585">
        <f t="shared" si="4"/>
        <v>13132.68</v>
      </c>
    </row>
    <row r="63" spans="1:15" s="17" customFormat="1">
      <c r="A63" s="558" t="s">
        <v>1904</v>
      </c>
      <c r="B63" s="560" t="s">
        <v>161</v>
      </c>
      <c r="C63" s="546"/>
      <c r="D63" s="547" t="s">
        <v>2</v>
      </c>
      <c r="E63" s="585">
        <v>367247.90211223211</v>
      </c>
      <c r="F63" s="585">
        <v>214153.4077018341</v>
      </c>
      <c r="G63" s="585">
        <v>134490.40000000002</v>
      </c>
      <c r="H63" s="585">
        <v>18604.094410397964</v>
      </c>
      <c r="I63" s="631"/>
      <c r="J63" s="595" t="s">
        <v>2353</v>
      </c>
      <c r="K63" s="606"/>
      <c r="L63" s="585">
        <f t="shared" si="1"/>
        <v>367247.9</v>
      </c>
      <c r="M63" s="585">
        <f t="shared" si="2"/>
        <v>214153.41</v>
      </c>
      <c r="N63" s="585">
        <f t="shared" si="3"/>
        <v>134490.4</v>
      </c>
      <c r="O63" s="585">
        <f t="shared" si="4"/>
        <v>18604.09</v>
      </c>
    </row>
    <row r="64" spans="1:15" s="17" customFormat="1">
      <c r="A64" s="558" t="s">
        <v>1905</v>
      </c>
      <c r="B64" s="560" t="s">
        <v>162</v>
      </c>
      <c r="C64" s="546"/>
      <c r="D64" s="547" t="s">
        <v>2</v>
      </c>
      <c r="E64" s="585">
        <v>428585.6889467552</v>
      </c>
      <c r="F64" s="585">
        <v>231268.73581879961</v>
      </c>
      <c r="G64" s="585">
        <v>172700</v>
      </c>
      <c r="H64" s="585">
        <v>24616.953127955596</v>
      </c>
      <c r="I64" s="631"/>
      <c r="J64" s="595" t="s">
        <v>2353</v>
      </c>
      <c r="K64" s="606"/>
      <c r="L64" s="585">
        <f t="shared" si="1"/>
        <v>428585.69</v>
      </c>
      <c r="M64" s="585">
        <f t="shared" si="2"/>
        <v>231268.74</v>
      </c>
      <c r="N64" s="585">
        <f t="shared" si="3"/>
        <v>172700</v>
      </c>
      <c r="O64" s="585">
        <f t="shared" si="4"/>
        <v>24616.95</v>
      </c>
    </row>
    <row r="65" spans="1:15" s="17" customFormat="1">
      <c r="A65" s="558" t="s">
        <v>1906</v>
      </c>
      <c r="B65" s="560" t="s">
        <v>128</v>
      </c>
      <c r="C65" s="546"/>
      <c r="D65" s="547" t="s">
        <v>2</v>
      </c>
      <c r="E65" s="585">
        <v>538325.58304575784</v>
      </c>
      <c r="F65" s="585">
        <v>260529.11309257281</v>
      </c>
      <c r="G65" s="585">
        <v>242704.00000000003</v>
      </c>
      <c r="H65" s="585">
        <v>35092.469953184962</v>
      </c>
      <c r="I65" s="631"/>
      <c r="J65" s="595" t="s">
        <v>2353</v>
      </c>
      <c r="K65" s="606"/>
      <c r="L65" s="585">
        <f t="shared" si="1"/>
        <v>538325.57999999996</v>
      </c>
      <c r="M65" s="585">
        <f t="shared" si="2"/>
        <v>260529.11</v>
      </c>
      <c r="N65" s="585">
        <f t="shared" si="3"/>
        <v>242704</v>
      </c>
      <c r="O65" s="585">
        <f t="shared" si="4"/>
        <v>35092.47</v>
      </c>
    </row>
    <row r="66" spans="1:15" s="17" customFormat="1">
      <c r="A66" s="558" t="s">
        <v>1907</v>
      </c>
      <c r="B66" s="560" t="s">
        <v>129</v>
      </c>
      <c r="C66" s="546"/>
      <c r="D66" s="547" t="s">
        <v>2</v>
      </c>
      <c r="E66" s="585">
        <v>727675.64417975</v>
      </c>
      <c r="F66" s="585">
        <v>263633.9015845664</v>
      </c>
      <c r="G66" s="585">
        <v>400554.00000000006</v>
      </c>
      <c r="H66" s="585">
        <v>63487.742595183539</v>
      </c>
      <c r="I66" s="631"/>
      <c r="J66" s="595" t="s">
        <v>2353</v>
      </c>
      <c r="K66" s="606"/>
      <c r="L66" s="585">
        <f t="shared" si="1"/>
        <v>727675.64</v>
      </c>
      <c r="M66" s="585">
        <f t="shared" si="2"/>
        <v>263633.90000000002</v>
      </c>
      <c r="N66" s="585">
        <f t="shared" si="3"/>
        <v>400554</v>
      </c>
      <c r="O66" s="585">
        <f t="shared" si="4"/>
        <v>63487.74</v>
      </c>
    </row>
    <row r="67" spans="1:15" s="17" customFormat="1">
      <c r="A67" s="558" t="s">
        <v>1908</v>
      </c>
      <c r="B67" s="560" t="s">
        <v>130</v>
      </c>
      <c r="C67" s="546"/>
      <c r="D67" s="547" t="s">
        <v>2</v>
      </c>
      <c r="E67" s="585">
        <v>1167267.8924496928</v>
      </c>
      <c r="F67" s="585">
        <v>296989.15557170787</v>
      </c>
      <c r="G67" s="585">
        <v>759000.00000000012</v>
      </c>
      <c r="H67" s="585">
        <v>111278.73687798495</v>
      </c>
      <c r="I67" s="631"/>
      <c r="J67" s="595" t="s">
        <v>2353</v>
      </c>
      <c r="K67" s="606"/>
      <c r="L67" s="585">
        <f t="shared" si="1"/>
        <v>1167267.8899999999</v>
      </c>
      <c r="M67" s="585">
        <f t="shared" si="2"/>
        <v>296989.15999999997</v>
      </c>
      <c r="N67" s="585">
        <f t="shared" si="3"/>
        <v>759000</v>
      </c>
      <c r="O67" s="585">
        <f t="shared" si="4"/>
        <v>111278.74</v>
      </c>
    </row>
    <row r="68" spans="1:15" s="17" customFormat="1">
      <c r="A68" s="558" t="s">
        <v>1909</v>
      </c>
      <c r="B68" s="560" t="s">
        <v>131</v>
      </c>
      <c r="C68" s="546"/>
      <c r="D68" s="547" t="s">
        <v>2</v>
      </c>
      <c r="E68" s="585">
        <v>1685715.1234167216</v>
      </c>
      <c r="F68" s="585">
        <v>438661.40391155134</v>
      </c>
      <c r="G68" s="585">
        <v>1087317</v>
      </c>
      <c r="H68" s="585">
        <v>159736.71950517016</v>
      </c>
      <c r="I68" s="631"/>
      <c r="J68" s="595" t="s">
        <v>2353</v>
      </c>
      <c r="K68" s="606"/>
      <c r="L68" s="585">
        <f t="shared" si="1"/>
        <v>1685715.12</v>
      </c>
      <c r="M68" s="585">
        <f t="shared" si="2"/>
        <v>438661.4</v>
      </c>
      <c r="N68" s="585">
        <f t="shared" si="3"/>
        <v>1087317</v>
      </c>
      <c r="O68" s="585">
        <f t="shared" si="4"/>
        <v>159736.72</v>
      </c>
    </row>
    <row r="69" spans="1:15" s="17" customFormat="1">
      <c r="A69" s="558" t="s">
        <v>1910</v>
      </c>
      <c r="B69" s="560" t="s">
        <v>132</v>
      </c>
      <c r="C69" s="546"/>
      <c r="D69" s="547" t="s">
        <v>2</v>
      </c>
      <c r="E69" s="585">
        <v>2093313.1743623409</v>
      </c>
      <c r="F69" s="585">
        <v>497267.77694854263</v>
      </c>
      <c r="G69" s="585">
        <v>1365276</v>
      </c>
      <c r="H69" s="585">
        <v>230769.3974137984</v>
      </c>
      <c r="I69" s="631"/>
      <c r="J69" s="595" t="s">
        <v>2353</v>
      </c>
      <c r="K69" s="606"/>
      <c r="L69" s="585">
        <f t="shared" si="1"/>
        <v>2093313.17</v>
      </c>
      <c r="M69" s="585">
        <f t="shared" si="2"/>
        <v>497267.78</v>
      </c>
      <c r="N69" s="585">
        <f t="shared" si="3"/>
        <v>1365276</v>
      </c>
      <c r="O69" s="585">
        <f t="shared" si="4"/>
        <v>230769.4</v>
      </c>
    </row>
    <row r="70" spans="1:15" s="17" customFormat="1">
      <c r="A70" s="558" t="s">
        <v>1911</v>
      </c>
      <c r="B70" s="560" t="s">
        <v>133</v>
      </c>
      <c r="C70" s="546"/>
      <c r="D70" s="580" t="s">
        <v>2</v>
      </c>
      <c r="E70" s="585">
        <v>2270297.700005691</v>
      </c>
      <c r="F70" s="585">
        <v>560182.64829113963</v>
      </c>
      <c r="G70" s="585">
        <v>1365276</v>
      </c>
      <c r="H70" s="585">
        <v>344839.05171455129</v>
      </c>
      <c r="I70" s="631"/>
      <c r="J70" s="595" t="s">
        <v>2353</v>
      </c>
      <c r="K70" s="606"/>
      <c r="L70" s="585">
        <f t="shared" si="1"/>
        <v>2270297.7000000002</v>
      </c>
      <c r="M70" s="585">
        <f t="shared" si="2"/>
        <v>560182.65</v>
      </c>
      <c r="N70" s="585">
        <f t="shared" si="3"/>
        <v>1365276</v>
      </c>
      <c r="O70" s="585">
        <f t="shared" si="4"/>
        <v>344839.05</v>
      </c>
    </row>
    <row r="71" spans="1:15" s="17" customFormat="1" ht="140.25">
      <c r="A71" s="559" t="s">
        <v>1912</v>
      </c>
      <c r="B71" s="554" t="s">
        <v>2120</v>
      </c>
      <c r="C71" s="576" t="s">
        <v>2121</v>
      </c>
      <c r="D71" s="548"/>
      <c r="E71" s="585"/>
      <c r="F71" s="585"/>
      <c r="G71" s="585"/>
      <c r="H71" s="585"/>
      <c r="I71" s="631" t="s">
        <v>2111</v>
      </c>
      <c r="J71" s="595"/>
      <c r="L71" s="585"/>
      <c r="M71" s="585"/>
      <c r="N71" s="585"/>
      <c r="O71" s="585"/>
    </row>
    <row r="72" spans="1:15" s="17" customFormat="1">
      <c r="A72" s="558" t="s">
        <v>1913</v>
      </c>
      <c r="B72" s="556" t="s">
        <v>127</v>
      </c>
      <c r="C72" s="554"/>
      <c r="D72" s="548" t="s">
        <v>2</v>
      </c>
      <c r="E72" s="585">
        <v>190304.43268719531</v>
      </c>
      <c r="F72" s="585">
        <v>138432.07817070687</v>
      </c>
      <c r="G72" s="585">
        <v>43407.100000000006</v>
      </c>
      <c r="H72" s="585">
        <v>8465.2545164884214</v>
      </c>
      <c r="I72" s="631"/>
      <c r="J72" s="595" t="s">
        <v>2353</v>
      </c>
      <c r="K72" s="606"/>
      <c r="L72" s="585">
        <f t="shared" si="1"/>
        <v>190304.43</v>
      </c>
      <c r="M72" s="585">
        <f t="shared" si="2"/>
        <v>138432.07999999999</v>
      </c>
      <c r="N72" s="585">
        <f t="shared" si="3"/>
        <v>43407.1</v>
      </c>
      <c r="O72" s="585">
        <f t="shared" si="4"/>
        <v>8465.25</v>
      </c>
    </row>
    <row r="73" spans="1:15" s="17" customFormat="1">
      <c r="A73" s="558" t="s">
        <v>1914</v>
      </c>
      <c r="B73" s="556" t="s">
        <v>161</v>
      </c>
      <c r="C73" s="554"/>
      <c r="D73" s="548" t="s">
        <v>2</v>
      </c>
      <c r="E73" s="585">
        <v>249275.84905235478</v>
      </c>
      <c r="F73" s="585">
        <v>161897.21782865794</v>
      </c>
      <c r="G73" s="585">
        <v>74554.700000000012</v>
      </c>
      <c r="H73" s="585">
        <v>12823.931223696814</v>
      </c>
      <c r="I73" s="631"/>
      <c r="J73" s="595" t="s">
        <v>2353</v>
      </c>
      <c r="K73" s="606"/>
      <c r="L73" s="585">
        <f t="shared" si="1"/>
        <v>249275.85</v>
      </c>
      <c r="M73" s="585">
        <f t="shared" si="2"/>
        <v>161897.22</v>
      </c>
      <c r="N73" s="585">
        <f t="shared" si="3"/>
        <v>74554.7</v>
      </c>
      <c r="O73" s="585">
        <f t="shared" si="4"/>
        <v>12823.93</v>
      </c>
    </row>
    <row r="74" spans="1:15" s="17" customFormat="1">
      <c r="A74" s="558" t="s">
        <v>1915</v>
      </c>
      <c r="B74" s="556" t="s">
        <v>162</v>
      </c>
      <c r="C74" s="554"/>
      <c r="D74" s="548" t="s">
        <v>2</v>
      </c>
      <c r="E74" s="585">
        <v>300745.93541967613</v>
      </c>
      <c r="F74" s="585">
        <v>175081.68151409124</v>
      </c>
      <c r="G74" s="585">
        <v>109560.00000000001</v>
      </c>
      <c r="H74" s="585">
        <v>16104.253905584887</v>
      </c>
      <c r="I74" s="631"/>
      <c r="J74" s="595" t="s">
        <v>2353</v>
      </c>
      <c r="K74" s="606"/>
      <c r="L74" s="585">
        <f t="shared" si="1"/>
        <v>300745.94</v>
      </c>
      <c r="M74" s="585">
        <f t="shared" si="2"/>
        <v>175081.68</v>
      </c>
      <c r="N74" s="585">
        <f t="shared" si="3"/>
        <v>109560</v>
      </c>
      <c r="O74" s="585">
        <f t="shared" si="4"/>
        <v>16104.25</v>
      </c>
    </row>
    <row r="75" spans="1:15" s="17" customFormat="1">
      <c r="A75" s="558" t="s">
        <v>1916</v>
      </c>
      <c r="B75" s="556" t="s">
        <v>128</v>
      </c>
      <c r="C75" s="554"/>
      <c r="D75" s="548" t="s">
        <v>2</v>
      </c>
      <c r="E75" s="585">
        <v>385385.63784684596</v>
      </c>
      <c r="F75" s="585">
        <v>189339.8516226731</v>
      </c>
      <c r="G75" s="585">
        <v>169818</v>
      </c>
      <c r="H75" s="585">
        <v>26227.786224172833</v>
      </c>
      <c r="I75" s="631"/>
      <c r="J75" s="595" t="s">
        <v>2353</v>
      </c>
      <c r="K75" s="606"/>
      <c r="L75" s="585">
        <f t="shared" ref="L75:L138" si="5">ROUND(E75*$F$4,2)</f>
        <v>385385.64</v>
      </c>
      <c r="M75" s="585">
        <f t="shared" ref="M75:M138" si="6">ROUND(F75*$F$4,2)</f>
        <v>189339.85</v>
      </c>
      <c r="N75" s="585">
        <f t="shared" ref="N75:N138" si="7">ROUND(G75*$F$4,2)</f>
        <v>169818</v>
      </c>
      <c r="O75" s="585">
        <f t="shared" ref="O75:O138" si="8">ROUND(H75*$F$4,2)</f>
        <v>26227.79</v>
      </c>
    </row>
    <row r="76" spans="1:15" s="17" customFormat="1">
      <c r="A76" s="558" t="s">
        <v>1917</v>
      </c>
      <c r="B76" s="556" t="s">
        <v>129</v>
      </c>
      <c r="C76" s="554"/>
      <c r="D76" s="548" t="s">
        <v>2</v>
      </c>
      <c r="E76" s="585">
        <v>569459.2788739868</v>
      </c>
      <c r="F76" s="585">
        <v>204759.16784938204</v>
      </c>
      <c r="G76" s="585">
        <v>315876</v>
      </c>
      <c r="H76" s="585">
        <v>48824.111024604732</v>
      </c>
      <c r="I76" s="631"/>
      <c r="J76" s="595" t="s">
        <v>2353</v>
      </c>
      <c r="K76" s="606"/>
      <c r="L76" s="585">
        <f t="shared" si="5"/>
        <v>569459.28</v>
      </c>
      <c r="M76" s="585">
        <f t="shared" si="6"/>
        <v>204759.17</v>
      </c>
      <c r="N76" s="585">
        <f t="shared" si="7"/>
        <v>315876</v>
      </c>
      <c r="O76" s="585">
        <f t="shared" si="8"/>
        <v>48824.11</v>
      </c>
    </row>
    <row r="77" spans="1:15" s="17" customFormat="1">
      <c r="A77" s="558" t="s">
        <v>1918</v>
      </c>
      <c r="B77" s="556" t="s">
        <v>130</v>
      </c>
      <c r="C77" s="554"/>
      <c r="D77" s="548" t="s">
        <v>2</v>
      </c>
      <c r="E77" s="585">
        <v>927087.72645552992</v>
      </c>
      <c r="F77" s="585">
        <v>221434.19073721729</v>
      </c>
      <c r="G77" s="585">
        <v>613129</v>
      </c>
      <c r="H77" s="585">
        <v>92524.535718312545</v>
      </c>
      <c r="I77" s="631"/>
      <c r="J77" s="595" t="s">
        <v>2353</v>
      </c>
      <c r="K77" s="606"/>
      <c r="L77" s="585">
        <f t="shared" si="5"/>
        <v>927087.73</v>
      </c>
      <c r="M77" s="585">
        <f t="shared" si="6"/>
        <v>221434.19</v>
      </c>
      <c r="N77" s="585">
        <f t="shared" si="7"/>
        <v>613129</v>
      </c>
      <c r="O77" s="585">
        <f t="shared" si="8"/>
        <v>92524.54</v>
      </c>
    </row>
    <row r="78" spans="1:15" s="17" customFormat="1">
      <c r="A78" s="558" t="s">
        <v>1919</v>
      </c>
      <c r="B78" s="556" t="s">
        <v>131</v>
      </c>
      <c r="C78" s="554"/>
      <c r="D78" s="548" t="s">
        <v>2</v>
      </c>
      <c r="E78" s="585">
        <v>1296821.0416387282</v>
      </c>
      <c r="F78" s="585">
        <v>267721.65476062946</v>
      </c>
      <c r="G78" s="585">
        <v>894652.00000000012</v>
      </c>
      <c r="H78" s="585">
        <v>134447.38687809871</v>
      </c>
      <c r="I78" s="631"/>
      <c r="J78" s="595" t="s">
        <v>2353</v>
      </c>
      <c r="K78" s="606"/>
      <c r="L78" s="585">
        <f t="shared" si="5"/>
        <v>1296821.04</v>
      </c>
      <c r="M78" s="585">
        <f t="shared" si="6"/>
        <v>267721.65000000002</v>
      </c>
      <c r="N78" s="585">
        <f t="shared" si="7"/>
        <v>894652</v>
      </c>
      <c r="O78" s="585">
        <f t="shared" si="8"/>
        <v>134447.39000000001</v>
      </c>
    </row>
    <row r="79" spans="1:15" s="17" customFormat="1">
      <c r="A79" s="558" t="s">
        <v>1920</v>
      </c>
      <c r="B79" s="556" t="s">
        <v>132</v>
      </c>
      <c r="C79" s="554"/>
      <c r="D79" s="548" t="s">
        <v>2</v>
      </c>
      <c r="E79" s="585">
        <v>1763608.3745676856</v>
      </c>
      <c r="F79" s="585">
        <v>402213.40873922338</v>
      </c>
      <c r="G79" s="585">
        <v>1186240</v>
      </c>
      <c r="H79" s="585">
        <v>175154.96582846227</v>
      </c>
      <c r="I79" s="631"/>
      <c r="J79" s="595" t="s">
        <v>2353</v>
      </c>
      <c r="K79" s="606"/>
      <c r="L79" s="585">
        <f t="shared" si="5"/>
        <v>1763608.37</v>
      </c>
      <c r="M79" s="585">
        <f t="shared" si="6"/>
        <v>402213.41</v>
      </c>
      <c r="N79" s="585">
        <f t="shared" si="7"/>
        <v>1186240</v>
      </c>
      <c r="O79" s="585">
        <f t="shared" si="8"/>
        <v>175154.97</v>
      </c>
    </row>
    <row r="80" spans="1:15" s="17" customFormat="1">
      <c r="A80" s="558" t="s">
        <v>1921</v>
      </c>
      <c r="B80" s="556" t="s">
        <v>133</v>
      </c>
      <c r="C80" s="554"/>
      <c r="D80" s="579" t="s">
        <v>2</v>
      </c>
      <c r="E80" s="585">
        <v>2215589.0839953041</v>
      </c>
      <c r="F80" s="585">
        <v>434968.56137519371</v>
      </c>
      <c r="G80" s="585">
        <v>1469325.0000000002</v>
      </c>
      <c r="H80" s="585">
        <v>311295.5226201099</v>
      </c>
      <c r="I80" s="631"/>
      <c r="J80" s="595" t="s">
        <v>2353</v>
      </c>
      <c r="K80" s="606"/>
      <c r="L80" s="585">
        <f t="shared" si="5"/>
        <v>2215589.08</v>
      </c>
      <c r="M80" s="585">
        <f t="shared" si="6"/>
        <v>434968.56</v>
      </c>
      <c r="N80" s="585">
        <f t="shared" si="7"/>
        <v>1469325</v>
      </c>
      <c r="O80" s="585">
        <f t="shared" si="8"/>
        <v>311295.52</v>
      </c>
    </row>
    <row r="81" spans="1:15" s="17" customFormat="1" ht="51">
      <c r="A81" s="557" t="s">
        <v>1922</v>
      </c>
      <c r="B81" s="554" t="s">
        <v>781</v>
      </c>
      <c r="C81" s="576" t="s">
        <v>1641</v>
      </c>
      <c r="D81" s="548"/>
      <c r="E81" s="585"/>
      <c r="F81" s="585"/>
      <c r="G81" s="585"/>
      <c r="H81" s="585"/>
      <c r="I81" s="632" t="s">
        <v>2122</v>
      </c>
      <c r="J81" s="595"/>
      <c r="L81" s="585"/>
      <c r="M81" s="585"/>
      <c r="N81" s="585"/>
      <c r="O81" s="585"/>
    </row>
    <row r="82" spans="1:15" s="17" customFormat="1">
      <c r="A82" s="557" t="s">
        <v>1923</v>
      </c>
      <c r="B82" s="556" t="s">
        <v>679</v>
      </c>
      <c r="C82" s="554"/>
      <c r="D82" s="548" t="s">
        <v>680</v>
      </c>
      <c r="E82" s="585">
        <v>2329.3179</v>
      </c>
      <c r="F82" s="585">
        <v>1259.1320635599509</v>
      </c>
      <c r="G82" s="585">
        <v>1070.1858364400489</v>
      </c>
      <c r="H82" s="585"/>
      <c r="I82" s="631"/>
      <c r="J82" s="595"/>
      <c r="K82" s="606"/>
      <c r="L82" s="585">
        <f t="shared" si="5"/>
        <v>2329.3200000000002</v>
      </c>
      <c r="M82" s="585">
        <f t="shared" si="6"/>
        <v>1259.1300000000001</v>
      </c>
      <c r="N82" s="585">
        <f t="shared" si="7"/>
        <v>1070.19</v>
      </c>
      <c r="O82" s="585"/>
    </row>
    <row r="83" spans="1:15" s="17" customFormat="1">
      <c r="A83" s="557" t="s">
        <v>1924</v>
      </c>
      <c r="B83" s="556" t="s">
        <v>681</v>
      </c>
      <c r="C83" s="554"/>
      <c r="D83" s="548" t="s">
        <v>680</v>
      </c>
      <c r="E83" s="585">
        <v>3316.2194519999994</v>
      </c>
      <c r="F83" s="585">
        <v>1951.383076476739</v>
      </c>
      <c r="G83" s="585">
        <v>1364.8363755232604</v>
      </c>
      <c r="H83" s="585"/>
      <c r="I83" s="631"/>
      <c r="J83" s="595"/>
      <c r="K83" s="606"/>
      <c r="L83" s="585">
        <f t="shared" si="5"/>
        <v>3316.22</v>
      </c>
      <c r="M83" s="585">
        <f t="shared" si="6"/>
        <v>1951.38</v>
      </c>
      <c r="N83" s="585">
        <f t="shared" si="7"/>
        <v>1364.84</v>
      </c>
      <c r="O83" s="585"/>
    </row>
    <row r="84" spans="1:15" s="17" customFormat="1">
      <c r="A84" s="557" t="s">
        <v>1925</v>
      </c>
      <c r="B84" s="556" t="s">
        <v>682</v>
      </c>
      <c r="C84" s="554"/>
      <c r="D84" s="548" t="s">
        <v>680</v>
      </c>
      <c r="E84" s="585">
        <v>4060.2367260000001</v>
      </c>
      <c r="F84" s="585">
        <v>2462.6286633759728</v>
      </c>
      <c r="G84" s="585">
        <v>1597.6080626240273</v>
      </c>
      <c r="H84" s="585"/>
      <c r="I84" s="631"/>
      <c r="J84" s="595"/>
      <c r="K84" s="606"/>
      <c r="L84" s="585">
        <f t="shared" si="5"/>
        <v>4060.24</v>
      </c>
      <c r="M84" s="585">
        <f t="shared" si="6"/>
        <v>2462.63</v>
      </c>
      <c r="N84" s="585">
        <f t="shared" si="7"/>
        <v>1597.61</v>
      </c>
      <c r="O84" s="585"/>
    </row>
    <row r="85" spans="1:15" s="17" customFormat="1">
      <c r="A85" s="557" t="s">
        <v>1926</v>
      </c>
      <c r="B85" s="556" t="s">
        <v>683</v>
      </c>
      <c r="C85" s="554"/>
      <c r="D85" s="548" t="s">
        <v>680</v>
      </c>
      <c r="E85" s="585">
        <v>4731.8576759999996</v>
      </c>
      <c r="F85" s="585">
        <v>2993.4455343635159</v>
      </c>
      <c r="G85" s="585">
        <v>1738.4121416364837</v>
      </c>
      <c r="H85" s="585"/>
      <c r="I85" s="631"/>
      <c r="J85" s="595"/>
      <c r="K85" s="606"/>
      <c r="L85" s="585">
        <f t="shared" si="5"/>
        <v>4731.8599999999997</v>
      </c>
      <c r="M85" s="585">
        <f t="shared" si="6"/>
        <v>2993.45</v>
      </c>
      <c r="N85" s="585">
        <f t="shared" si="7"/>
        <v>1738.41</v>
      </c>
      <c r="O85" s="585"/>
    </row>
    <row r="86" spans="1:15" s="17" customFormat="1">
      <c r="A86" s="557" t="s">
        <v>1927</v>
      </c>
      <c r="B86" s="556" t="s">
        <v>684</v>
      </c>
      <c r="C86" s="554"/>
      <c r="D86" s="548" t="s">
        <v>680</v>
      </c>
      <c r="E86" s="585">
        <v>9100.3119479999987</v>
      </c>
      <c r="F86" s="585">
        <v>5574.1262433700422</v>
      </c>
      <c r="G86" s="585">
        <v>3526.1857046299574</v>
      </c>
      <c r="H86" s="585"/>
      <c r="I86" s="631"/>
      <c r="J86" s="595"/>
      <c r="K86" s="606"/>
      <c r="L86" s="585">
        <f t="shared" si="5"/>
        <v>9100.31</v>
      </c>
      <c r="M86" s="585">
        <f t="shared" si="6"/>
        <v>5574.13</v>
      </c>
      <c r="N86" s="585">
        <f t="shared" si="7"/>
        <v>3526.19</v>
      </c>
      <c r="O86" s="585"/>
    </row>
    <row r="87" spans="1:15" s="17" customFormat="1">
      <c r="A87" s="557" t="s">
        <v>1928</v>
      </c>
      <c r="B87" s="556" t="s">
        <v>685</v>
      </c>
      <c r="C87" s="554"/>
      <c r="D87" s="548" t="s">
        <v>680</v>
      </c>
      <c r="E87" s="585">
        <v>16078.634207999999</v>
      </c>
      <c r="F87" s="585">
        <v>9929.6477962717945</v>
      </c>
      <c r="G87" s="585">
        <v>6148.9864117282041</v>
      </c>
      <c r="H87" s="585"/>
      <c r="I87" s="631"/>
      <c r="J87" s="595"/>
      <c r="K87" s="606"/>
      <c r="L87" s="585">
        <f t="shared" si="5"/>
        <v>16078.63</v>
      </c>
      <c r="M87" s="585">
        <f t="shared" si="6"/>
        <v>9929.65</v>
      </c>
      <c r="N87" s="585">
        <f t="shared" si="7"/>
        <v>6148.99</v>
      </c>
      <c r="O87" s="585"/>
    </row>
    <row r="88" spans="1:15" s="17" customFormat="1">
      <c r="A88" s="557" t="s">
        <v>1929</v>
      </c>
      <c r="B88" s="556" t="s">
        <v>686</v>
      </c>
      <c r="C88" s="554"/>
      <c r="D88" s="548" t="s">
        <v>680</v>
      </c>
      <c r="E88" s="585">
        <v>19242.848897999997</v>
      </c>
      <c r="F88" s="585">
        <v>12952.542238439646</v>
      </c>
      <c r="G88" s="585">
        <v>6290.3066595603505</v>
      </c>
      <c r="H88" s="585"/>
      <c r="I88" s="631"/>
      <c r="J88" s="595"/>
      <c r="K88" s="606"/>
      <c r="L88" s="585">
        <f t="shared" si="5"/>
        <v>19242.849999999999</v>
      </c>
      <c r="M88" s="585">
        <f t="shared" si="6"/>
        <v>12952.54</v>
      </c>
      <c r="N88" s="585">
        <f t="shared" si="7"/>
        <v>6290.31</v>
      </c>
      <c r="O88" s="585"/>
    </row>
    <row r="89" spans="1:15" s="17" customFormat="1">
      <c r="A89" s="557" t="s">
        <v>1930</v>
      </c>
      <c r="B89" s="556" t="s">
        <v>687</v>
      </c>
      <c r="C89" s="554"/>
      <c r="D89" s="548" t="s">
        <v>680</v>
      </c>
      <c r="E89" s="585">
        <v>23647.673321999995</v>
      </c>
      <c r="F89" s="585">
        <v>16567.380215235149</v>
      </c>
      <c r="G89" s="585">
        <v>7080.293106764846</v>
      </c>
      <c r="H89" s="585"/>
      <c r="I89" s="631"/>
      <c r="J89" s="595"/>
      <c r="K89" s="606"/>
      <c r="L89" s="585">
        <f t="shared" si="5"/>
        <v>23647.67</v>
      </c>
      <c r="M89" s="585">
        <f t="shared" si="6"/>
        <v>16567.38</v>
      </c>
      <c r="N89" s="585">
        <f t="shared" si="7"/>
        <v>7080.29</v>
      </c>
      <c r="O89" s="585"/>
    </row>
    <row r="90" spans="1:15" s="17" customFormat="1">
      <c r="A90" s="557" t="s">
        <v>1931</v>
      </c>
      <c r="B90" s="556" t="s">
        <v>688</v>
      </c>
      <c r="C90" s="554"/>
      <c r="D90" s="548" t="s">
        <v>680</v>
      </c>
      <c r="E90" s="585">
        <v>36693.607860000004</v>
      </c>
      <c r="F90" s="585">
        <v>22949.873505366453</v>
      </c>
      <c r="G90" s="585">
        <v>13743.734354633547</v>
      </c>
      <c r="H90" s="585"/>
      <c r="I90" s="631"/>
      <c r="J90" s="595"/>
      <c r="K90" s="606"/>
      <c r="L90" s="585">
        <f t="shared" si="5"/>
        <v>36693.61</v>
      </c>
      <c r="M90" s="585">
        <f t="shared" si="6"/>
        <v>22949.87</v>
      </c>
      <c r="N90" s="585">
        <f t="shared" si="7"/>
        <v>13743.73</v>
      </c>
      <c r="O90" s="585"/>
    </row>
    <row r="91" spans="1:15" s="17" customFormat="1">
      <c r="A91" s="557" t="s">
        <v>1932</v>
      </c>
      <c r="B91" s="556" t="s">
        <v>689</v>
      </c>
      <c r="C91" s="554"/>
      <c r="D91" s="548" t="s">
        <v>680</v>
      </c>
      <c r="E91" s="585">
        <v>47679.308585999999</v>
      </c>
      <c r="F91" s="585">
        <v>30176.908331117927</v>
      </c>
      <c r="G91" s="585">
        <v>17502.400254882072</v>
      </c>
      <c r="H91" s="585"/>
      <c r="I91" s="631"/>
      <c r="J91" s="595"/>
      <c r="K91" s="606"/>
      <c r="L91" s="585">
        <f t="shared" si="5"/>
        <v>47679.31</v>
      </c>
      <c r="M91" s="585">
        <f t="shared" si="6"/>
        <v>30176.91</v>
      </c>
      <c r="N91" s="585">
        <f t="shared" si="7"/>
        <v>17502.400000000001</v>
      </c>
      <c r="O91" s="585"/>
    </row>
    <row r="92" spans="1:15" s="17" customFormat="1" ht="25.5">
      <c r="A92" s="555" t="s">
        <v>1933</v>
      </c>
      <c r="B92" s="554" t="s">
        <v>138</v>
      </c>
      <c r="C92" s="554" t="s">
        <v>2123</v>
      </c>
      <c r="D92" s="548" t="s">
        <v>76</v>
      </c>
      <c r="E92" s="585">
        <v>29.169503999999996</v>
      </c>
      <c r="F92" s="585">
        <v>11.667801600000002</v>
      </c>
      <c r="G92" s="585">
        <v>17.501702399999996</v>
      </c>
      <c r="H92" s="585"/>
      <c r="I92" s="631"/>
      <c r="J92" s="595"/>
      <c r="K92" s="606"/>
      <c r="L92" s="585">
        <f t="shared" si="5"/>
        <v>29.17</v>
      </c>
      <c r="M92" s="585">
        <f t="shared" si="6"/>
        <v>11.67</v>
      </c>
      <c r="N92" s="585">
        <f t="shared" si="7"/>
        <v>17.5</v>
      </c>
      <c r="O92" s="585"/>
    </row>
    <row r="93" spans="1:15" s="17" customFormat="1" ht="38.25">
      <c r="A93" s="555" t="s">
        <v>1934</v>
      </c>
      <c r="B93" s="554" t="s">
        <v>140</v>
      </c>
      <c r="C93" s="554" t="s">
        <v>119</v>
      </c>
      <c r="D93" s="548" t="s">
        <v>76</v>
      </c>
      <c r="E93" s="585">
        <v>211.23018622696083</v>
      </c>
      <c r="F93" s="585">
        <v>84.492074490784333</v>
      </c>
      <c r="G93" s="585">
        <v>126.73811173617649</v>
      </c>
      <c r="H93" s="585"/>
      <c r="I93" s="631"/>
      <c r="J93" s="595"/>
      <c r="K93" s="606"/>
      <c r="L93" s="585">
        <f t="shared" si="5"/>
        <v>211.23</v>
      </c>
      <c r="M93" s="585">
        <f t="shared" si="6"/>
        <v>84.49</v>
      </c>
      <c r="N93" s="585">
        <f t="shared" si="7"/>
        <v>126.74</v>
      </c>
      <c r="O93" s="585"/>
    </row>
    <row r="94" spans="1:15" s="17" customFormat="1" ht="63.75">
      <c r="A94" s="555" t="s">
        <v>1935</v>
      </c>
      <c r="B94" s="554" t="s">
        <v>1284</v>
      </c>
      <c r="C94" s="554" t="s">
        <v>2124</v>
      </c>
      <c r="D94" s="579" t="s">
        <v>680</v>
      </c>
      <c r="E94" s="585">
        <v>5276.3092200000001</v>
      </c>
      <c r="F94" s="585">
        <v>2110.5236880000002</v>
      </c>
      <c r="G94" s="585">
        <v>3165.7855319999999</v>
      </c>
      <c r="H94" s="585"/>
      <c r="I94" s="631" t="s">
        <v>2125</v>
      </c>
      <c r="J94" s="595"/>
      <c r="K94" s="606"/>
      <c r="L94" s="585">
        <f t="shared" si="5"/>
        <v>5276.31</v>
      </c>
      <c r="M94" s="585">
        <f t="shared" si="6"/>
        <v>2110.52</v>
      </c>
      <c r="N94" s="585">
        <f t="shared" si="7"/>
        <v>3165.79</v>
      </c>
      <c r="O94" s="585"/>
    </row>
    <row r="95" spans="1:15" s="17" customFormat="1">
      <c r="A95" s="555" t="s">
        <v>1936</v>
      </c>
      <c r="B95" s="554" t="s">
        <v>783</v>
      </c>
      <c r="C95" s="576"/>
      <c r="D95" s="548"/>
      <c r="E95" s="585"/>
      <c r="F95" s="585"/>
      <c r="G95" s="585"/>
      <c r="H95" s="585"/>
      <c r="I95" s="631"/>
      <c r="J95" s="595"/>
      <c r="L95" s="585"/>
      <c r="M95" s="585"/>
      <c r="N95" s="585"/>
      <c r="O95" s="585"/>
    </row>
    <row r="96" spans="1:15" s="17" customFormat="1" ht="76.5">
      <c r="A96" s="555" t="s">
        <v>1937</v>
      </c>
      <c r="B96" s="554" t="s">
        <v>2126</v>
      </c>
      <c r="C96" s="554" t="s">
        <v>973</v>
      </c>
      <c r="D96" s="548" t="s">
        <v>86</v>
      </c>
      <c r="E96" s="585">
        <v>89161.530821999986</v>
      </c>
      <c r="F96" s="585">
        <v>89161.530821999986</v>
      </c>
      <c r="G96" s="585">
        <v>0</v>
      </c>
      <c r="H96" s="585"/>
      <c r="I96" s="631"/>
      <c r="J96" s="595"/>
      <c r="K96" s="606"/>
      <c r="L96" s="585">
        <f t="shared" si="5"/>
        <v>89161.53</v>
      </c>
      <c r="M96" s="585">
        <f t="shared" si="6"/>
        <v>89161.53</v>
      </c>
      <c r="N96" s="585">
        <f t="shared" si="7"/>
        <v>0</v>
      </c>
      <c r="O96" s="585"/>
    </row>
    <row r="97" spans="1:15" s="17" customFormat="1" ht="76.5">
      <c r="A97" s="555" t="s">
        <v>1938</v>
      </c>
      <c r="B97" s="554" t="s">
        <v>788</v>
      </c>
      <c r="C97" s="554" t="s">
        <v>973</v>
      </c>
      <c r="D97" s="579" t="s">
        <v>86</v>
      </c>
      <c r="E97" s="585">
        <v>93887.644031999997</v>
      </c>
      <c r="F97" s="585">
        <v>93887.644031999997</v>
      </c>
      <c r="G97" s="585">
        <v>0</v>
      </c>
      <c r="H97" s="585"/>
      <c r="I97" s="631"/>
      <c r="J97" s="595"/>
      <c r="K97" s="606"/>
      <c r="L97" s="585">
        <f t="shared" si="5"/>
        <v>93887.64</v>
      </c>
      <c r="M97" s="585">
        <f t="shared" si="6"/>
        <v>93887.64</v>
      </c>
      <c r="N97" s="585">
        <f t="shared" si="7"/>
        <v>0</v>
      </c>
      <c r="O97" s="585"/>
    </row>
    <row r="98" spans="1:15" s="17" customFormat="1" ht="89.25">
      <c r="A98" s="555" t="s">
        <v>1939</v>
      </c>
      <c r="B98" s="554" t="s">
        <v>784</v>
      </c>
      <c r="C98" s="576" t="s">
        <v>972</v>
      </c>
      <c r="D98" s="548"/>
      <c r="E98" s="585"/>
      <c r="F98" s="585"/>
      <c r="G98" s="585"/>
      <c r="H98" s="585"/>
      <c r="I98" s="631"/>
      <c r="J98" s="595"/>
      <c r="L98" s="585"/>
      <c r="M98" s="585"/>
      <c r="N98" s="585"/>
      <c r="O98" s="585"/>
    </row>
    <row r="99" spans="1:15" s="17" customFormat="1">
      <c r="A99" s="555" t="s">
        <v>1940</v>
      </c>
      <c r="B99" s="556" t="s">
        <v>789</v>
      </c>
      <c r="C99" s="554"/>
      <c r="D99" s="548" t="s">
        <v>86</v>
      </c>
      <c r="E99" s="585">
        <v>81314.315082000001</v>
      </c>
      <c r="F99" s="585">
        <v>81314.315082000001</v>
      </c>
      <c r="G99" s="585">
        <v>0</v>
      </c>
      <c r="H99" s="585"/>
      <c r="I99" s="631"/>
      <c r="J99" s="595"/>
      <c r="K99" s="606"/>
      <c r="L99" s="585">
        <f t="shared" si="5"/>
        <v>81314.320000000007</v>
      </c>
      <c r="M99" s="585">
        <f t="shared" si="6"/>
        <v>81314.320000000007</v>
      </c>
      <c r="N99" s="585">
        <f t="shared" si="7"/>
        <v>0</v>
      </c>
      <c r="O99" s="585"/>
    </row>
    <row r="100" spans="1:15" s="17" customFormat="1">
      <c r="A100" s="557" t="s">
        <v>1941</v>
      </c>
      <c r="B100" s="556" t="s">
        <v>790</v>
      </c>
      <c r="C100" s="554"/>
      <c r="D100" s="548" t="s">
        <v>86</v>
      </c>
      <c r="E100" s="585">
        <v>230006.71020599996</v>
      </c>
      <c r="F100" s="585">
        <v>230006.71020599996</v>
      </c>
      <c r="G100" s="585">
        <v>0</v>
      </c>
      <c r="H100" s="585"/>
      <c r="I100" s="631"/>
      <c r="J100" s="595"/>
      <c r="K100" s="606"/>
      <c r="L100" s="585">
        <f t="shared" si="5"/>
        <v>230006.71</v>
      </c>
      <c r="M100" s="585">
        <f t="shared" si="6"/>
        <v>230006.71</v>
      </c>
      <c r="N100" s="585">
        <f t="shared" si="7"/>
        <v>0</v>
      </c>
      <c r="O100" s="585"/>
    </row>
    <row r="101" spans="1:15" s="17" customFormat="1">
      <c r="A101" s="555" t="s">
        <v>1942</v>
      </c>
      <c r="B101" s="556" t="s">
        <v>791</v>
      </c>
      <c r="C101" s="554"/>
      <c r="D101" s="579" t="s">
        <v>86</v>
      </c>
      <c r="E101" s="585">
        <v>351336.19575599994</v>
      </c>
      <c r="F101" s="585">
        <v>351336.19575599994</v>
      </c>
      <c r="G101" s="585">
        <v>0</v>
      </c>
      <c r="H101" s="585"/>
      <c r="I101" s="631"/>
      <c r="J101" s="595"/>
      <c r="K101" s="606"/>
      <c r="L101" s="585">
        <f t="shared" si="5"/>
        <v>351336.2</v>
      </c>
      <c r="M101" s="585">
        <f t="shared" si="6"/>
        <v>351336.2</v>
      </c>
      <c r="N101" s="585">
        <f t="shared" si="7"/>
        <v>0</v>
      </c>
      <c r="O101" s="585"/>
    </row>
    <row r="102" spans="1:15" s="17" customFormat="1" ht="89.25">
      <c r="A102" s="555" t="s">
        <v>1943</v>
      </c>
      <c r="B102" s="554" t="s">
        <v>785</v>
      </c>
      <c r="C102" s="576" t="s">
        <v>972</v>
      </c>
      <c r="D102" s="548"/>
      <c r="E102" s="585"/>
      <c r="F102" s="585"/>
      <c r="G102" s="585"/>
      <c r="H102" s="585"/>
      <c r="I102" s="631"/>
      <c r="J102" s="595"/>
      <c r="L102" s="585"/>
      <c r="M102" s="585"/>
      <c r="N102" s="585"/>
      <c r="O102" s="585"/>
    </row>
    <row r="103" spans="1:15" s="17" customFormat="1">
      <c r="A103" s="555" t="s">
        <v>1944</v>
      </c>
      <c r="B103" s="556" t="s">
        <v>789</v>
      </c>
      <c r="C103" s="554"/>
      <c r="D103" s="548" t="s">
        <v>86</v>
      </c>
      <c r="E103" s="585">
        <v>190380.78750599999</v>
      </c>
      <c r="F103" s="585">
        <v>190380.78750599999</v>
      </c>
      <c r="G103" s="585">
        <v>0</v>
      </c>
      <c r="H103" s="585"/>
      <c r="I103" s="631"/>
      <c r="J103" s="595"/>
      <c r="K103" s="606"/>
      <c r="L103" s="585">
        <f t="shared" si="5"/>
        <v>190380.79</v>
      </c>
      <c r="M103" s="585">
        <f t="shared" si="6"/>
        <v>190380.79</v>
      </c>
      <c r="N103" s="585">
        <f t="shared" si="7"/>
        <v>0</v>
      </c>
      <c r="O103" s="585"/>
    </row>
    <row r="104" spans="1:15" s="17" customFormat="1">
      <c r="A104" s="555" t="s">
        <v>1945</v>
      </c>
      <c r="B104" s="556" t="s">
        <v>790</v>
      </c>
      <c r="C104" s="554"/>
      <c r="D104" s="548" t="s">
        <v>86</v>
      </c>
      <c r="E104" s="585">
        <v>290520.14191199996</v>
      </c>
      <c r="F104" s="585">
        <v>290520.14191199996</v>
      </c>
      <c r="G104" s="585">
        <v>0</v>
      </c>
      <c r="H104" s="585"/>
      <c r="I104" s="631"/>
      <c r="J104" s="595"/>
      <c r="K104" s="606"/>
      <c r="L104" s="585">
        <f t="shared" si="5"/>
        <v>290520.14</v>
      </c>
      <c r="M104" s="585">
        <f t="shared" si="6"/>
        <v>290520.14</v>
      </c>
      <c r="N104" s="585">
        <f t="shared" si="7"/>
        <v>0</v>
      </c>
      <c r="O104" s="585"/>
    </row>
    <row r="105" spans="1:15" s="17" customFormat="1">
      <c r="A105" s="555" t="s">
        <v>1946</v>
      </c>
      <c r="B105" s="556" t="s">
        <v>791</v>
      </c>
      <c r="C105" s="554"/>
      <c r="D105" s="579" t="s">
        <v>86</v>
      </c>
      <c r="E105" s="585">
        <v>433849.4760599999</v>
      </c>
      <c r="F105" s="585">
        <v>433849.4760599999</v>
      </c>
      <c r="G105" s="585">
        <v>0</v>
      </c>
      <c r="H105" s="585"/>
      <c r="I105" s="631"/>
      <c r="J105" s="595"/>
      <c r="K105" s="606"/>
      <c r="L105" s="585">
        <f t="shared" si="5"/>
        <v>433849.48</v>
      </c>
      <c r="M105" s="585">
        <f t="shared" si="6"/>
        <v>433849.48</v>
      </c>
      <c r="N105" s="585">
        <f t="shared" si="7"/>
        <v>0</v>
      </c>
      <c r="O105" s="585"/>
    </row>
    <row r="106" spans="1:15" s="17" customFormat="1" ht="89.25">
      <c r="A106" s="555" t="s">
        <v>1947</v>
      </c>
      <c r="B106" s="554" t="s">
        <v>786</v>
      </c>
      <c r="C106" s="576" t="s">
        <v>972</v>
      </c>
      <c r="D106" s="548"/>
      <c r="E106" s="585"/>
      <c r="F106" s="585"/>
      <c r="G106" s="585"/>
      <c r="H106" s="585"/>
      <c r="I106" s="631"/>
      <c r="J106" s="595"/>
      <c r="L106" s="585"/>
      <c r="M106" s="585"/>
      <c r="N106" s="585"/>
      <c r="O106" s="585"/>
    </row>
    <row r="107" spans="1:15" s="17" customFormat="1">
      <c r="A107" s="555" t="s">
        <v>1948</v>
      </c>
      <c r="B107" s="556" t="s">
        <v>789</v>
      </c>
      <c r="C107" s="554"/>
      <c r="D107" s="548" t="s">
        <v>86</v>
      </c>
      <c r="E107" s="585">
        <v>103662.78741000002</v>
      </c>
      <c r="F107" s="585">
        <v>103662.78741000002</v>
      </c>
      <c r="G107" s="585">
        <v>0</v>
      </c>
      <c r="H107" s="585"/>
      <c r="I107" s="631"/>
      <c r="J107" s="595"/>
      <c r="K107" s="606"/>
      <c r="L107" s="585">
        <f t="shared" si="5"/>
        <v>103662.79</v>
      </c>
      <c r="M107" s="585">
        <f t="shared" si="6"/>
        <v>103662.79</v>
      </c>
      <c r="N107" s="585">
        <f t="shared" si="7"/>
        <v>0</v>
      </c>
      <c r="O107" s="585"/>
    </row>
    <row r="108" spans="1:15" s="17" customFormat="1">
      <c r="A108" s="555" t="s">
        <v>1949</v>
      </c>
      <c r="B108" s="556" t="s">
        <v>790</v>
      </c>
      <c r="C108" s="554"/>
      <c r="D108" s="548" t="s">
        <v>86</v>
      </c>
      <c r="E108" s="585">
        <v>199323.87766200001</v>
      </c>
      <c r="F108" s="585">
        <v>199323.87766200001</v>
      </c>
      <c r="G108" s="585">
        <v>0</v>
      </c>
      <c r="H108" s="585"/>
      <c r="I108" s="631"/>
      <c r="J108" s="595"/>
      <c r="K108" s="606"/>
      <c r="L108" s="585">
        <f t="shared" si="5"/>
        <v>199323.88</v>
      </c>
      <c r="M108" s="585">
        <f t="shared" si="6"/>
        <v>199323.88</v>
      </c>
      <c r="N108" s="585">
        <f t="shared" si="7"/>
        <v>0</v>
      </c>
      <c r="O108" s="585"/>
    </row>
    <row r="109" spans="1:15" s="17" customFormat="1">
      <c r="A109" s="555" t="s">
        <v>1950</v>
      </c>
      <c r="B109" s="556" t="s">
        <v>791</v>
      </c>
      <c r="C109" s="554"/>
      <c r="D109" s="579" t="s">
        <v>86</v>
      </c>
      <c r="E109" s="585">
        <v>297869.756184</v>
      </c>
      <c r="F109" s="585">
        <v>297869.756184</v>
      </c>
      <c r="G109" s="585">
        <v>0</v>
      </c>
      <c r="H109" s="585"/>
      <c r="I109" s="631"/>
      <c r="J109" s="595"/>
      <c r="K109" s="606"/>
      <c r="L109" s="585">
        <f t="shared" si="5"/>
        <v>297869.76</v>
      </c>
      <c r="M109" s="585">
        <f t="shared" si="6"/>
        <v>297869.76</v>
      </c>
      <c r="N109" s="585">
        <f t="shared" si="7"/>
        <v>0</v>
      </c>
      <c r="O109" s="585"/>
    </row>
    <row r="110" spans="1:15" s="17" customFormat="1" ht="178.5">
      <c r="A110" s="558" t="s">
        <v>1951</v>
      </c>
      <c r="B110" s="554" t="s">
        <v>1402</v>
      </c>
      <c r="C110" s="576" t="s">
        <v>2116</v>
      </c>
      <c r="D110" s="552"/>
      <c r="E110" s="585"/>
      <c r="F110" s="585"/>
      <c r="G110" s="585"/>
      <c r="H110" s="585"/>
      <c r="I110" s="631" t="s">
        <v>2109</v>
      </c>
      <c r="J110" s="595"/>
      <c r="L110" s="585"/>
      <c r="M110" s="585"/>
      <c r="N110" s="585"/>
      <c r="O110" s="585"/>
    </row>
    <row r="111" spans="1:15" s="17" customFormat="1">
      <c r="A111" s="558" t="s">
        <v>1952</v>
      </c>
      <c r="B111" s="556" t="s">
        <v>1403</v>
      </c>
      <c r="C111" s="554"/>
      <c r="D111" s="552" t="s">
        <v>2</v>
      </c>
      <c r="E111" s="585">
        <v>161200.13087653773</v>
      </c>
      <c r="F111" s="585">
        <v>96445.988274218675</v>
      </c>
      <c r="G111" s="585">
        <v>57310.000000000007</v>
      </c>
      <c r="H111" s="585">
        <v>7444.1426023190343</v>
      </c>
      <c r="I111" s="631"/>
      <c r="J111" s="595" t="s">
        <v>2353</v>
      </c>
      <c r="K111" s="606"/>
      <c r="L111" s="585">
        <f t="shared" si="5"/>
        <v>161200.13</v>
      </c>
      <c r="M111" s="585">
        <f t="shared" si="6"/>
        <v>96445.99</v>
      </c>
      <c r="N111" s="585">
        <f t="shared" si="7"/>
        <v>57310</v>
      </c>
      <c r="O111" s="585">
        <f t="shared" si="8"/>
        <v>7444.14</v>
      </c>
    </row>
    <row r="112" spans="1:15" s="17" customFormat="1">
      <c r="A112" s="558" t="s">
        <v>1953</v>
      </c>
      <c r="B112" s="556" t="s">
        <v>1404</v>
      </c>
      <c r="C112" s="554"/>
      <c r="D112" s="552" t="s">
        <v>2</v>
      </c>
      <c r="E112" s="585">
        <v>228387.34646206876</v>
      </c>
      <c r="F112" s="585">
        <v>112872.69928264784</v>
      </c>
      <c r="G112" s="585">
        <v>102410.00000000001</v>
      </c>
      <c r="H112" s="585">
        <v>13104.647179420899</v>
      </c>
      <c r="I112" s="631"/>
      <c r="J112" s="595" t="s">
        <v>2353</v>
      </c>
      <c r="K112" s="606"/>
      <c r="L112" s="585">
        <f t="shared" si="5"/>
        <v>228387.35</v>
      </c>
      <c r="M112" s="585">
        <f t="shared" si="6"/>
        <v>112872.7</v>
      </c>
      <c r="N112" s="585">
        <f t="shared" si="7"/>
        <v>102410</v>
      </c>
      <c r="O112" s="585">
        <f t="shared" si="8"/>
        <v>13104.65</v>
      </c>
    </row>
    <row r="113" spans="1:15" s="17" customFormat="1">
      <c r="A113" s="558" t="s">
        <v>1954</v>
      </c>
      <c r="B113" s="556" t="s">
        <v>1405</v>
      </c>
      <c r="C113" s="554"/>
      <c r="D113" s="552" t="s">
        <v>2</v>
      </c>
      <c r="E113" s="585">
        <v>296878.43524912948</v>
      </c>
      <c r="F113" s="585">
        <v>128507.20660963966</v>
      </c>
      <c r="G113" s="585">
        <v>149050</v>
      </c>
      <c r="H113" s="585">
        <v>19321.228639489818</v>
      </c>
      <c r="I113" s="631"/>
      <c r="J113" s="595" t="s">
        <v>2353</v>
      </c>
      <c r="K113" s="606"/>
      <c r="L113" s="585">
        <f t="shared" si="5"/>
        <v>296878.44</v>
      </c>
      <c r="M113" s="585">
        <f t="shared" si="6"/>
        <v>128507.21</v>
      </c>
      <c r="N113" s="585">
        <f t="shared" si="7"/>
        <v>149050</v>
      </c>
      <c r="O113" s="585">
        <f t="shared" si="8"/>
        <v>19321.23</v>
      </c>
    </row>
    <row r="114" spans="1:15" s="17" customFormat="1">
      <c r="A114" s="558" t="s">
        <v>1955</v>
      </c>
      <c r="B114" s="596" t="s">
        <v>1406</v>
      </c>
      <c r="C114" s="554"/>
      <c r="D114" s="552" t="s">
        <v>2</v>
      </c>
      <c r="E114" s="585">
        <v>414000.84007273417</v>
      </c>
      <c r="F114" s="585">
        <v>146307.32015417801</v>
      </c>
      <c r="G114" s="585">
        <v>240350.00000000003</v>
      </c>
      <c r="H114" s="585">
        <v>27343.519918556092</v>
      </c>
      <c r="I114" s="631"/>
      <c r="J114" s="595" t="s">
        <v>2353</v>
      </c>
      <c r="K114" s="606"/>
      <c r="L114" s="585">
        <f t="shared" si="5"/>
        <v>414000.84</v>
      </c>
      <c r="M114" s="585">
        <f t="shared" si="6"/>
        <v>146307.32</v>
      </c>
      <c r="N114" s="585">
        <f t="shared" si="7"/>
        <v>240350</v>
      </c>
      <c r="O114" s="585">
        <f t="shared" si="8"/>
        <v>27343.52</v>
      </c>
    </row>
    <row r="115" spans="1:15" s="17" customFormat="1">
      <c r="A115" s="558" t="s">
        <v>1956</v>
      </c>
      <c r="B115" s="596" t="s">
        <v>1407</v>
      </c>
      <c r="C115" s="554"/>
      <c r="D115" s="552" t="s">
        <v>2</v>
      </c>
      <c r="E115" s="585">
        <v>663424.40529140376</v>
      </c>
      <c r="F115" s="585">
        <v>162153.34028742663</v>
      </c>
      <c r="G115" s="585">
        <v>449020.00000000006</v>
      </c>
      <c r="H115" s="585">
        <v>52251.065003977077</v>
      </c>
      <c r="I115" s="631"/>
      <c r="J115" s="595" t="s">
        <v>2353</v>
      </c>
      <c r="K115" s="606"/>
      <c r="L115" s="585">
        <f t="shared" si="5"/>
        <v>663424.41</v>
      </c>
      <c r="M115" s="585">
        <f t="shared" si="6"/>
        <v>162153.34</v>
      </c>
      <c r="N115" s="585">
        <f t="shared" si="7"/>
        <v>449020</v>
      </c>
      <c r="O115" s="585">
        <f t="shared" si="8"/>
        <v>52251.07</v>
      </c>
    </row>
    <row r="116" spans="1:15" s="17" customFormat="1">
      <c r="A116" s="559" t="s">
        <v>1957</v>
      </c>
      <c r="B116" s="556" t="s">
        <v>1408</v>
      </c>
      <c r="C116" s="554"/>
      <c r="D116" s="552" t="s">
        <v>2</v>
      </c>
      <c r="E116" s="585">
        <v>1224034.378709008</v>
      </c>
      <c r="F116" s="585">
        <v>241204.27980468611</v>
      </c>
      <c r="G116" s="585">
        <v>880194.70000000007</v>
      </c>
      <c r="H116" s="585">
        <v>102635.39890432166</v>
      </c>
      <c r="I116" s="631"/>
      <c r="J116" s="595" t="s">
        <v>2353</v>
      </c>
      <c r="K116" s="606"/>
      <c r="L116" s="585">
        <f t="shared" si="5"/>
        <v>1224034.3799999999</v>
      </c>
      <c r="M116" s="585">
        <f t="shared" si="6"/>
        <v>241204.28</v>
      </c>
      <c r="N116" s="585">
        <f t="shared" si="7"/>
        <v>880194.7</v>
      </c>
      <c r="O116" s="585">
        <f t="shared" si="8"/>
        <v>102635.4</v>
      </c>
    </row>
    <row r="117" spans="1:15" s="17" customFormat="1">
      <c r="A117" s="558" t="s">
        <v>1958</v>
      </c>
      <c r="B117" s="556" t="s">
        <v>1409</v>
      </c>
      <c r="C117" s="554"/>
      <c r="D117" s="552" t="s">
        <v>2</v>
      </c>
      <c r="E117" s="585">
        <v>1810609.0467634255</v>
      </c>
      <c r="F117" s="585">
        <v>358793.13058226625</v>
      </c>
      <c r="G117" s="585">
        <v>1300453</v>
      </c>
      <c r="H117" s="585">
        <v>151362.91618115926</v>
      </c>
      <c r="I117" s="631"/>
      <c r="J117" s="595" t="s">
        <v>2353</v>
      </c>
      <c r="K117" s="606"/>
      <c r="L117" s="585">
        <f t="shared" si="5"/>
        <v>1810609.05</v>
      </c>
      <c r="M117" s="585">
        <f t="shared" si="6"/>
        <v>358793.13</v>
      </c>
      <c r="N117" s="585">
        <f t="shared" si="7"/>
        <v>1300453</v>
      </c>
      <c r="O117" s="585">
        <f t="shared" si="8"/>
        <v>151362.92000000001</v>
      </c>
    </row>
    <row r="118" spans="1:15" s="17" customFormat="1">
      <c r="A118" s="558" t="s">
        <v>1959</v>
      </c>
      <c r="B118" s="556" t="s">
        <v>1410</v>
      </c>
      <c r="C118" s="554"/>
      <c r="D118" s="552" t="s">
        <v>2</v>
      </c>
      <c r="E118" s="585">
        <v>2385753.8314665128</v>
      </c>
      <c r="F118" s="585">
        <v>473367.93898286234</v>
      </c>
      <c r="G118" s="585">
        <v>1703053.0000000002</v>
      </c>
      <c r="H118" s="585">
        <v>209332.89248365021</v>
      </c>
      <c r="I118" s="631"/>
      <c r="J118" s="595" t="s">
        <v>2353</v>
      </c>
      <c r="K118" s="606"/>
      <c r="L118" s="585">
        <f t="shared" si="5"/>
        <v>2385753.83</v>
      </c>
      <c r="M118" s="585">
        <f t="shared" si="6"/>
        <v>473367.94</v>
      </c>
      <c r="N118" s="585">
        <f t="shared" si="7"/>
        <v>1703053</v>
      </c>
      <c r="O118" s="585">
        <f t="shared" si="8"/>
        <v>209332.89</v>
      </c>
    </row>
    <row r="119" spans="1:15" s="17" customFormat="1">
      <c r="A119" s="558" t="s">
        <v>1960</v>
      </c>
      <c r="B119" s="556" t="s">
        <v>1411</v>
      </c>
      <c r="C119" s="554"/>
      <c r="D119" s="552" t="s">
        <v>2</v>
      </c>
      <c r="E119" s="585">
        <v>3057442.1386454916</v>
      </c>
      <c r="F119" s="585">
        <v>624530.36738256388</v>
      </c>
      <c r="G119" s="585">
        <v>2175844</v>
      </c>
      <c r="H119" s="585">
        <v>257067.77126292788</v>
      </c>
      <c r="I119" s="631"/>
      <c r="J119" s="595" t="s">
        <v>2353</v>
      </c>
      <c r="K119" s="606"/>
      <c r="L119" s="585">
        <f t="shared" si="5"/>
        <v>3057442.14</v>
      </c>
      <c r="M119" s="585">
        <f t="shared" si="6"/>
        <v>624530.37</v>
      </c>
      <c r="N119" s="585">
        <f t="shared" si="7"/>
        <v>2175844</v>
      </c>
      <c r="O119" s="585">
        <f t="shared" si="8"/>
        <v>257067.77</v>
      </c>
    </row>
    <row r="120" spans="1:15" s="17" customFormat="1">
      <c r="A120" s="558" t="s">
        <v>1961</v>
      </c>
      <c r="B120" s="556" t="s">
        <v>1412</v>
      </c>
      <c r="C120" s="554"/>
      <c r="D120" s="552" t="s">
        <v>2</v>
      </c>
      <c r="E120" s="585">
        <v>3682933.9191814582</v>
      </c>
      <c r="F120" s="585">
        <v>823964.08303672844</v>
      </c>
      <c r="G120" s="585">
        <v>2552044</v>
      </c>
      <c r="H120" s="585">
        <v>306925.83614473004</v>
      </c>
      <c r="I120" s="631"/>
      <c r="J120" s="595" t="s">
        <v>2353</v>
      </c>
      <c r="K120" s="606"/>
      <c r="L120" s="585">
        <f t="shared" si="5"/>
        <v>3682933.92</v>
      </c>
      <c r="M120" s="585">
        <f t="shared" si="6"/>
        <v>823964.08</v>
      </c>
      <c r="N120" s="585">
        <f t="shared" si="7"/>
        <v>2552044</v>
      </c>
      <c r="O120" s="585">
        <f t="shared" si="8"/>
        <v>306925.84000000003</v>
      </c>
    </row>
    <row r="121" spans="1:15" s="17" customFormat="1">
      <c r="A121" s="558" t="s">
        <v>1962</v>
      </c>
      <c r="B121" s="560" t="s">
        <v>1413</v>
      </c>
      <c r="C121" s="546"/>
      <c r="D121" s="549" t="s">
        <v>2</v>
      </c>
      <c r="E121" s="585">
        <v>627364.70739682997</v>
      </c>
      <c r="F121" s="585">
        <v>146307.32015417801</v>
      </c>
      <c r="G121" s="585">
        <v>430728.10000000003</v>
      </c>
      <c r="H121" s="585">
        <v>50329.287242651975</v>
      </c>
      <c r="I121" s="631"/>
      <c r="J121" s="595" t="s">
        <v>2353</v>
      </c>
      <c r="K121" s="606"/>
      <c r="L121" s="585">
        <f t="shared" si="5"/>
        <v>627364.71</v>
      </c>
      <c r="M121" s="585">
        <f t="shared" si="6"/>
        <v>146307.32</v>
      </c>
      <c r="N121" s="585">
        <f t="shared" si="7"/>
        <v>430728.1</v>
      </c>
      <c r="O121" s="585">
        <f t="shared" si="8"/>
        <v>50329.29</v>
      </c>
    </row>
    <row r="122" spans="1:15" s="17" customFormat="1">
      <c r="A122" s="558" t="s">
        <v>1963</v>
      </c>
      <c r="B122" s="560" t="s">
        <v>1414</v>
      </c>
      <c r="C122" s="546"/>
      <c r="D122" s="550" t="s">
        <v>2</v>
      </c>
      <c r="E122" s="585">
        <v>1105520.1002655071</v>
      </c>
      <c r="F122" s="585">
        <v>162153.34028742663</v>
      </c>
      <c r="G122" s="585">
        <v>840264.70000000007</v>
      </c>
      <c r="H122" s="585">
        <v>103102.05997808042</v>
      </c>
      <c r="I122" s="631"/>
      <c r="J122" s="595" t="s">
        <v>2353</v>
      </c>
      <c r="K122" s="606"/>
      <c r="L122" s="585">
        <f t="shared" si="5"/>
        <v>1105520.1000000001</v>
      </c>
      <c r="M122" s="585">
        <f t="shared" si="6"/>
        <v>162153.34</v>
      </c>
      <c r="N122" s="585">
        <f t="shared" si="7"/>
        <v>840264.7</v>
      </c>
      <c r="O122" s="585">
        <f t="shared" si="8"/>
        <v>103102.06</v>
      </c>
    </row>
    <row r="123" spans="1:15" s="17" customFormat="1" ht="191.25">
      <c r="A123" s="558" t="s">
        <v>1964</v>
      </c>
      <c r="B123" s="546" t="s">
        <v>1416</v>
      </c>
      <c r="C123" s="577" t="s">
        <v>2127</v>
      </c>
      <c r="D123" s="549"/>
      <c r="E123" s="585"/>
      <c r="F123" s="585"/>
      <c r="G123" s="585"/>
      <c r="H123" s="585"/>
      <c r="I123" s="631" t="s">
        <v>2111</v>
      </c>
      <c r="J123" s="595"/>
      <c r="L123" s="585"/>
      <c r="M123" s="585"/>
      <c r="N123" s="585"/>
      <c r="O123" s="585"/>
    </row>
    <row r="124" spans="1:15" s="17" customFormat="1">
      <c r="A124" s="558" t="s">
        <v>1965</v>
      </c>
      <c r="B124" s="560" t="s">
        <v>1403</v>
      </c>
      <c r="C124" s="546"/>
      <c r="D124" s="549" t="s">
        <v>2</v>
      </c>
      <c r="E124" s="585">
        <v>330600.11353322997</v>
      </c>
      <c r="F124" s="585">
        <v>207305.23108339103</v>
      </c>
      <c r="G124" s="585">
        <v>111683.00000000001</v>
      </c>
      <c r="H124" s="585">
        <v>11611.8824498389</v>
      </c>
      <c r="I124" s="631"/>
      <c r="J124" s="595" t="s">
        <v>2353</v>
      </c>
      <c r="K124" s="606"/>
      <c r="L124" s="585">
        <f t="shared" si="5"/>
        <v>330600.11</v>
      </c>
      <c r="M124" s="585">
        <f t="shared" si="6"/>
        <v>207305.23</v>
      </c>
      <c r="N124" s="585">
        <f t="shared" si="7"/>
        <v>111683</v>
      </c>
      <c r="O124" s="585">
        <f t="shared" si="8"/>
        <v>11611.88</v>
      </c>
    </row>
    <row r="125" spans="1:15" s="17" customFormat="1">
      <c r="A125" s="558" t="s">
        <v>1966</v>
      </c>
      <c r="B125" s="560" t="s">
        <v>1404</v>
      </c>
      <c r="C125" s="546"/>
      <c r="D125" s="549" t="s">
        <v>2</v>
      </c>
      <c r="E125" s="585">
        <v>395774.41565009387</v>
      </c>
      <c r="F125" s="585">
        <v>214153.40770183405</v>
      </c>
      <c r="G125" s="585">
        <v>164494</v>
      </c>
      <c r="H125" s="585">
        <v>17127.007948259816</v>
      </c>
      <c r="I125" s="631"/>
      <c r="J125" s="595" t="s">
        <v>2353</v>
      </c>
      <c r="K125" s="606"/>
      <c r="L125" s="585">
        <f t="shared" si="5"/>
        <v>395774.42</v>
      </c>
      <c r="M125" s="585">
        <f t="shared" si="6"/>
        <v>214153.41</v>
      </c>
      <c r="N125" s="585">
        <f t="shared" si="7"/>
        <v>164494</v>
      </c>
      <c r="O125" s="585">
        <f t="shared" si="8"/>
        <v>17127.009999999998</v>
      </c>
    </row>
    <row r="126" spans="1:15" s="17" customFormat="1">
      <c r="A126" s="558" t="s">
        <v>1967</v>
      </c>
      <c r="B126" s="560" t="s">
        <v>1405</v>
      </c>
      <c r="C126" s="546"/>
      <c r="D126" s="549" t="s">
        <v>2</v>
      </c>
      <c r="E126" s="585">
        <v>470694.78069516923</v>
      </c>
      <c r="F126" s="585">
        <v>231268.73581879961</v>
      </c>
      <c r="G126" s="585">
        <v>216150.00000000003</v>
      </c>
      <c r="H126" s="585">
        <v>23276.044876369619</v>
      </c>
      <c r="I126" s="631"/>
      <c r="J126" s="595" t="s">
        <v>2353</v>
      </c>
      <c r="K126" s="606"/>
      <c r="L126" s="585">
        <f t="shared" si="5"/>
        <v>470694.78</v>
      </c>
      <c r="M126" s="585">
        <f t="shared" si="6"/>
        <v>231268.74</v>
      </c>
      <c r="N126" s="585">
        <f t="shared" si="7"/>
        <v>216150</v>
      </c>
      <c r="O126" s="585">
        <f t="shared" si="8"/>
        <v>23276.04</v>
      </c>
    </row>
    <row r="127" spans="1:15" s="17" customFormat="1">
      <c r="A127" s="558" t="s">
        <v>1968</v>
      </c>
      <c r="B127" s="560" t="s">
        <v>1406</v>
      </c>
      <c r="C127" s="546"/>
      <c r="D127" s="549" t="s">
        <v>2</v>
      </c>
      <c r="E127" s="585">
        <v>609453.61750453676</v>
      </c>
      <c r="F127" s="585">
        <v>260529.11309257275</v>
      </c>
      <c r="G127" s="585">
        <v>314732</v>
      </c>
      <c r="H127" s="585">
        <v>34192.504411963928</v>
      </c>
      <c r="I127" s="631"/>
      <c r="J127" s="595" t="s">
        <v>2353</v>
      </c>
      <c r="K127" s="606"/>
      <c r="L127" s="585">
        <f t="shared" si="5"/>
        <v>609453.62</v>
      </c>
      <c r="M127" s="585">
        <f t="shared" si="6"/>
        <v>260529.11</v>
      </c>
      <c r="N127" s="585">
        <f t="shared" si="7"/>
        <v>314732</v>
      </c>
      <c r="O127" s="585">
        <f t="shared" si="8"/>
        <v>34192.5</v>
      </c>
    </row>
    <row r="128" spans="1:15" s="17" customFormat="1">
      <c r="A128" s="558" t="s">
        <v>1969</v>
      </c>
      <c r="B128" s="560" t="s">
        <v>1407</v>
      </c>
      <c r="C128" s="546"/>
      <c r="D128" s="549" t="s">
        <v>2</v>
      </c>
      <c r="E128" s="585">
        <v>886254.11543252692</v>
      </c>
      <c r="F128" s="585">
        <v>263633.90158456622</v>
      </c>
      <c r="G128" s="585">
        <v>561660</v>
      </c>
      <c r="H128" s="585">
        <v>60960.21384796068</v>
      </c>
      <c r="I128" s="631"/>
      <c r="J128" s="595" t="s">
        <v>2353</v>
      </c>
      <c r="K128" s="606"/>
      <c r="L128" s="585">
        <f t="shared" si="5"/>
        <v>886254.12</v>
      </c>
      <c r="M128" s="585">
        <f t="shared" si="6"/>
        <v>263633.90000000002</v>
      </c>
      <c r="N128" s="585">
        <f t="shared" si="7"/>
        <v>561660</v>
      </c>
      <c r="O128" s="585">
        <f t="shared" si="8"/>
        <v>60960.21</v>
      </c>
    </row>
    <row r="129" spans="1:15" s="17" customFormat="1">
      <c r="A129" s="558" t="s">
        <v>1970</v>
      </c>
      <c r="B129" s="560" t="s">
        <v>1408</v>
      </c>
      <c r="C129" s="546"/>
      <c r="D129" s="549" t="s">
        <v>2</v>
      </c>
      <c r="E129" s="585">
        <v>1458246.4626308472</v>
      </c>
      <c r="F129" s="585">
        <v>296989.15557170776</v>
      </c>
      <c r="G129" s="585">
        <v>1048619</v>
      </c>
      <c r="H129" s="585">
        <v>112638.30705913942</v>
      </c>
      <c r="I129" s="631"/>
      <c r="J129" s="595" t="s">
        <v>2353</v>
      </c>
      <c r="K129" s="606"/>
      <c r="L129" s="585">
        <f t="shared" si="5"/>
        <v>1458246.46</v>
      </c>
      <c r="M129" s="585">
        <f t="shared" si="6"/>
        <v>296989.15999999997</v>
      </c>
      <c r="N129" s="585">
        <f t="shared" si="7"/>
        <v>1048619</v>
      </c>
      <c r="O129" s="585">
        <f t="shared" si="8"/>
        <v>112638.31</v>
      </c>
    </row>
    <row r="130" spans="1:15" s="17" customFormat="1">
      <c r="A130" s="558" t="s">
        <v>1971</v>
      </c>
      <c r="B130" s="560" t="s">
        <v>1409</v>
      </c>
      <c r="C130" s="546"/>
      <c r="D130" s="549" t="s">
        <v>2</v>
      </c>
      <c r="E130" s="585">
        <v>2110798.8742501433</v>
      </c>
      <c r="F130" s="585">
        <v>438661.40391155111</v>
      </c>
      <c r="G130" s="585">
        <v>1507979.0000000002</v>
      </c>
      <c r="H130" s="585">
        <v>164158.47033859204</v>
      </c>
      <c r="I130" s="631"/>
      <c r="J130" s="595" t="s">
        <v>2353</v>
      </c>
      <c r="K130" s="606"/>
      <c r="L130" s="585">
        <f t="shared" si="5"/>
        <v>2110798.87</v>
      </c>
      <c r="M130" s="585">
        <f t="shared" si="6"/>
        <v>438661.4</v>
      </c>
      <c r="N130" s="585">
        <f t="shared" si="7"/>
        <v>1507979</v>
      </c>
      <c r="O130" s="585">
        <f t="shared" si="8"/>
        <v>164158.47</v>
      </c>
    </row>
    <row r="131" spans="1:15" s="17" customFormat="1">
      <c r="A131" s="558" t="s">
        <v>1972</v>
      </c>
      <c r="B131" s="560" t="s">
        <v>1410</v>
      </c>
      <c r="C131" s="546"/>
      <c r="D131" s="549" t="s">
        <v>2</v>
      </c>
      <c r="E131" s="585">
        <v>2240365.3539604363</v>
      </c>
      <c r="F131" s="585">
        <v>497267.77694854292</v>
      </c>
      <c r="G131" s="585">
        <v>1507979.0000000002</v>
      </c>
      <c r="H131" s="585">
        <v>235118.57701189292</v>
      </c>
      <c r="I131" s="631"/>
      <c r="J131" s="595" t="s">
        <v>2353</v>
      </c>
      <c r="K131" s="606"/>
      <c r="L131" s="585">
        <f t="shared" si="5"/>
        <v>2240365.35</v>
      </c>
      <c r="M131" s="585">
        <f t="shared" si="6"/>
        <v>497267.78</v>
      </c>
      <c r="N131" s="585">
        <f t="shared" si="7"/>
        <v>1507979</v>
      </c>
      <c r="O131" s="585">
        <f t="shared" si="8"/>
        <v>235118.58</v>
      </c>
    </row>
    <row r="132" spans="1:15" s="17" customFormat="1">
      <c r="A132" s="558" t="s">
        <v>1973</v>
      </c>
      <c r="B132" s="560" t="s">
        <v>1411</v>
      </c>
      <c r="C132" s="546"/>
      <c r="D132" s="549" t="s">
        <v>2</v>
      </c>
      <c r="E132" s="585">
        <v>2381716.3784804875</v>
      </c>
      <c r="F132" s="585">
        <v>560182.64829113998</v>
      </c>
      <c r="G132" s="585">
        <v>1507979.0000000002</v>
      </c>
      <c r="H132" s="585">
        <v>313554.73018934694</v>
      </c>
      <c r="I132" s="631"/>
      <c r="J132" s="595" t="s">
        <v>2353</v>
      </c>
      <c r="K132" s="606"/>
      <c r="L132" s="585">
        <f t="shared" si="5"/>
        <v>2381716.38</v>
      </c>
      <c r="M132" s="585">
        <f t="shared" si="6"/>
        <v>560182.65</v>
      </c>
      <c r="N132" s="585">
        <f t="shared" si="7"/>
        <v>1507979</v>
      </c>
      <c r="O132" s="585">
        <f t="shared" si="8"/>
        <v>313554.73</v>
      </c>
    </row>
    <row r="133" spans="1:15" s="17" customFormat="1">
      <c r="A133" s="558" t="s">
        <v>1974</v>
      </c>
      <c r="B133" s="560" t="s">
        <v>1412</v>
      </c>
      <c r="C133" s="546"/>
      <c r="D133" s="549" t="s">
        <v>2</v>
      </c>
      <c r="E133" s="585">
        <v>3541203.0884142537</v>
      </c>
      <c r="F133" s="585">
        <v>631057.57902134757</v>
      </c>
      <c r="G133" s="585">
        <v>2552044</v>
      </c>
      <c r="H133" s="585">
        <v>358101.50939290592</v>
      </c>
      <c r="I133" s="631"/>
      <c r="J133" s="595" t="s">
        <v>2353</v>
      </c>
      <c r="K133" s="606"/>
      <c r="L133" s="585">
        <f t="shared" si="5"/>
        <v>3541203.09</v>
      </c>
      <c r="M133" s="585">
        <f t="shared" si="6"/>
        <v>631057.57999999996</v>
      </c>
      <c r="N133" s="585">
        <f t="shared" si="7"/>
        <v>2552044</v>
      </c>
      <c r="O133" s="585">
        <f t="shared" si="8"/>
        <v>358101.51</v>
      </c>
    </row>
    <row r="134" spans="1:15" s="17" customFormat="1">
      <c r="A134" s="558" t="s">
        <v>1975</v>
      </c>
      <c r="B134" s="560" t="s">
        <v>1413</v>
      </c>
      <c r="C134" s="546"/>
      <c r="D134" s="549" t="s">
        <v>2</v>
      </c>
      <c r="E134" s="585">
        <v>740063.93068736012</v>
      </c>
      <c r="F134" s="585">
        <v>260529.11309257284</v>
      </c>
      <c r="G134" s="585">
        <v>430728.10000000003</v>
      </c>
      <c r="H134" s="585">
        <v>48806.717594787275</v>
      </c>
      <c r="I134" s="631"/>
      <c r="J134" s="595" t="s">
        <v>2353</v>
      </c>
      <c r="K134" s="606"/>
      <c r="L134" s="585">
        <f t="shared" si="5"/>
        <v>740063.93</v>
      </c>
      <c r="M134" s="585">
        <f t="shared" si="6"/>
        <v>260529.11</v>
      </c>
      <c r="N134" s="585">
        <f t="shared" si="7"/>
        <v>430728.1</v>
      </c>
      <c r="O134" s="585">
        <f t="shared" si="8"/>
        <v>48806.720000000001</v>
      </c>
    </row>
    <row r="135" spans="1:15" s="17" customFormat="1">
      <c r="A135" s="558" t="s">
        <v>1976</v>
      </c>
      <c r="B135" s="560" t="s">
        <v>1414</v>
      </c>
      <c r="C135" s="546"/>
      <c r="D135" s="550" t="s">
        <v>2</v>
      </c>
      <c r="E135" s="585">
        <v>1204809.5347793375</v>
      </c>
      <c r="F135" s="585">
        <v>263633.90158456622</v>
      </c>
      <c r="G135" s="585">
        <v>840264.70000000007</v>
      </c>
      <c r="H135" s="585">
        <v>100910.93319477128</v>
      </c>
      <c r="I135" s="631"/>
      <c r="J135" s="595" t="s">
        <v>2353</v>
      </c>
      <c r="K135" s="606"/>
      <c r="L135" s="585">
        <f t="shared" si="5"/>
        <v>1204809.53</v>
      </c>
      <c r="M135" s="585">
        <f t="shared" si="6"/>
        <v>263633.90000000002</v>
      </c>
      <c r="N135" s="585">
        <f t="shared" si="7"/>
        <v>840264.7</v>
      </c>
      <c r="O135" s="585">
        <f t="shared" si="8"/>
        <v>100910.93</v>
      </c>
    </row>
    <row r="136" spans="1:15" s="17" customFormat="1" ht="140.25">
      <c r="A136" s="558" t="s">
        <v>1977</v>
      </c>
      <c r="B136" s="554" t="s">
        <v>1415</v>
      </c>
      <c r="C136" s="576" t="s">
        <v>2121</v>
      </c>
      <c r="D136" s="552"/>
      <c r="E136" s="585"/>
      <c r="F136" s="585"/>
      <c r="G136" s="585"/>
      <c r="H136" s="585"/>
      <c r="I136" s="631" t="s">
        <v>2111</v>
      </c>
      <c r="J136" s="595"/>
      <c r="L136" s="585"/>
      <c r="M136" s="585"/>
      <c r="N136" s="585"/>
      <c r="O136" s="585"/>
    </row>
    <row r="137" spans="1:15" s="17" customFormat="1">
      <c r="A137" s="558" t="s">
        <v>1978</v>
      </c>
      <c r="B137" s="556" t="s">
        <v>1403</v>
      </c>
      <c r="C137" s="554"/>
      <c r="D137" s="552" t="s">
        <v>2</v>
      </c>
      <c r="E137" s="585">
        <v>207302.92491775093</v>
      </c>
      <c r="F137" s="585">
        <v>138432.07817070684</v>
      </c>
      <c r="G137" s="585">
        <v>57310.000000000007</v>
      </c>
      <c r="H137" s="585">
        <v>11560.846747044106</v>
      </c>
      <c r="I137" s="631"/>
      <c r="J137" s="595" t="s">
        <v>2353</v>
      </c>
      <c r="K137" s="606"/>
      <c r="L137" s="585">
        <f t="shared" si="5"/>
        <v>207302.92</v>
      </c>
      <c r="M137" s="585">
        <f t="shared" si="6"/>
        <v>138432.07999999999</v>
      </c>
      <c r="N137" s="585">
        <f t="shared" si="7"/>
        <v>57310</v>
      </c>
      <c r="O137" s="585">
        <f t="shared" si="8"/>
        <v>11560.85</v>
      </c>
    </row>
    <row r="138" spans="1:15" s="17" customFormat="1">
      <c r="A138" s="558" t="s">
        <v>1979</v>
      </c>
      <c r="B138" s="556" t="s">
        <v>1404</v>
      </c>
      <c r="C138" s="554"/>
      <c r="D138" s="552" t="s">
        <v>2</v>
      </c>
      <c r="E138" s="585">
        <v>281876.24622151523</v>
      </c>
      <c r="F138" s="585">
        <v>161897.21782865794</v>
      </c>
      <c r="G138" s="585">
        <v>102410.00000000001</v>
      </c>
      <c r="H138" s="585">
        <v>17569.028392857268</v>
      </c>
      <c r="I138" s="631"/>
      <c r="J138" s="595" t="s">
        <v>2353</v>
      </c>
      <c r="K138" s="606"/>
      <c r="L138" s="585">
        <f t="shared" si="5"/>
        <v>281876.25</v>
      </c>
      <c r="M138" s="585">
        <f t="shared" si="6"/>
        <v>161897.22</v>
      </c>
      <c r="N138" s="585">
        <f t="shared" si="7"/>
        <v>102410</v>
      </c>
      <c r="O138" s="585">
        <f t="shared" si="8"/>
        <v>17569.03</v>
      </c>
    </row>
    <row r="139" spans="1:15" s="17" customFormat="1">
      <c r="A139" s="558" t="s">
        <v>1980</v>
      </c>
      <c r="B139" s="556" t="s">
        <v>1405</v>
      </c>
      <c r="C139" s="554"/>
      <c r="D139" s="552" t="s">
        <v>2</v>
      </c>
      <c r="E139" s="585">
        <v>346338.04789024632</v>
      </c>
      <c r="F139" s="585">
        <v>175081.68151409124</v>
      </c>
      <c r="G139" s="585">
        <v>149050</v>
      </c>
      <c r="H139" s="585">
        <v>22206.366376155136</v>
      </c>
      <c r="I139" s="631"/>
      <c r="J139" s="595" t="s">
        <v>2353</v>
      </c>
      <c r="K139" s="606"/>
      <c r="L139" s="585">
        <f t="shared" ref="L139:L202" si="9">ROUND(E139*$F$4,2)</f>
        <v>346338.05</v>
      </c>
      <c r="M139" s="585">
        <f t="shared" ref="M139:M202" si="10">ROUND(F139*$F$4,2)</f>
        <v>175081.68</v>
      </c>
      <c r="N139" s="585">
        <f t="shared" ref="N139:N202" si="11">ROUND(G139*$F$4,2)</f>
        <v>149050</v>
      </c>
      <c r="O139" s="585">
        <f t="shared" ref="O139:O148" si="12">ROUND(H139*$F$4,2)</f>
        <v>22206.37</v>
      </c>
    </row>
    <row r="140" spans="1:15" s="17" customFormat="1">
      <c r="A140" s="558" t="s">
        <v>1981</v>
      </c>
      <c r="B140" s="556" t="s">
        <v>1406</v>
      </c>
      <c r="C140" s="554"/>
      <c r="D140" s="552" t="s">
        <v>2</v>
      </c>
      <c r="E140" s="585">
        <v>462037.28971578111</v>
      </c>
      <c r="F140" s="585">
        <v>189339.8516226731</v>
      </c>
      <c r="G140" s="585">
        <v>240350.00000000003</v>
      </c>
      <c r="H140" s="585">
        <v>32347.438093107983</v>
      </c>
      <c r="I140" s="631"/>
      <c r="J140" s="595" t="s">
        <v>2353</v>
      </c>
      <c r="K140" s="606"/>
      <c r="L140" s="585">
        <f t="shared" si="9"/>
        <v>462037.29</v>
      </c>
      <c r="M140" s="585">
        <f t="shared" si="10"/>
        <v>189339.85</v>
      </c>
      <c r="N140" s="585">
        <f t="shared" si="11"/>
        <v>240350</v>
      </c>
      <c r="O140" s="585">
        <f t="shared" si="12"/>
        <v>32347.439999999999</v>
      </c>
    </row>
    <row r="141" spans="1:15" s="17" customFormat="1">
      <c r="A141" s="558" t="s">
        <v>1982</v>
      </c>
      <c r="B141" s="556" t="s">
        <v>1407</v>
      </c>
      <c r="C141" s="554"/>
      <c r="D141" s="552" t="s">
        <v>2</v>
      </c>
      <c r="E141" s="585">
        <v>712321.29827722243</v>
      </c>
      <c r="F141" s="585">
        <v>204759.16784938204</v>
      </c>
      <c r="G141" s="585">
        <v>449020.00000000006</v>
      </c>
      <c r="H141" s="585">
        <v>58542.130427840239</v>
      </c>
      <c r="I141" s="631"/>
      <c r="J141" s="595" t="s">
        <v>2353</v>
      </c>
      <c r="K141" s="606"/>
      <c r="L141" s="585">
        <f t="shared" si="9"/>
        <v>712321.3</v>
      </c>
      <c r="M141" s="585">
        <f t="shared" si="10"/>
        <v>204759.17</v>
      </c>
      <c r="N141" s="585">
        <f t="shared" si="11"/>
        <v>449020</v>
      </c>
      <c r="O141" s="585">
        <f t="shared" si="12"/>
        <v>58542.13</v>
      </c>
    </row>
    <row r="142" spans="1:15" s="17" customFormat="1">
      <c r="A142" s="558" t="s">
        <v>1983</v>
      </c>
      <c r="B142" s="556" t="s">
        <v>1408</v>
      </c>
      <c r="C142" s="554"/>
      <c r="D142" s="552" t="s">
        <v>2</v>
      </c>
      <c r="E142" s="585">
        <v>1211086.8777605407</v>
      </c>
      <c r="F142" s="585">
        <v>221434.19073721729</v>
      </c>
      <c r="G142" s="585">
        <v>880194.70000000007</v>
      </c>
      <c r="H142" s="585">
        <v>109457.9870233234</v>
      </c>
      <c r="I142" s="631"/>
      <c r="J142" s="595" t="s">
        <v>2353</v>
      </c>
      <c r="K142" s="606"/>
      <c r="L142" s="585">
        <f t="shared" si="9"/>
        <v>1211086.8799999999</v>
      </c>
      <c r="M142" s="585">
        <f t="shared" si="10"/>
        <v>221434.19</v>
      </c>
      <c r="N142" s="585">
        <f t="shared" si="11"/>
        <v>880194.7</v>
      </c>
      <c r="O142" s="585">
        <f t="shared" si="12"/>
        <v>109457.99</v>
      </c>
    </row>
    <row r="143" spans="1:15" s="17" customFormat="1">
      <c r="A143" s="558" t="s">
        <v>1984</v>
      </c>
      <c r="B143" s="556" t="s">
        <v>1409</v>
      </c>
      <c r="C143" s="554"/>
      <c r="D143" s="552" t="s">
        <v>2</v>
      </c>
      <c r="E143" s="585">
        <v>1727580.2692477796</v>
      </c>
      <c r="F143" s="585">
        <v>267721.65476062987</v>
      </c>
      <c r="G143" s="585">
        <v>1300453</v>
      </c>
      <c r="H143" s="585">
        <v>159405.61448714978</v>
      </c>
      <c r="I143" s="631"/>
      <c r="J143" s="595" t="s">
        <v>2353</v>
      </c>
      <c r="K143" s="606"/>
      <c r="L143" s="585">
        <f t="shared" si="9"/>
        <v>1727580.27</v>
      </c>
      <c r="M143" s="585">
        <f t="shared" si="10"/>
        <v>267721.65000000002</v>
      </c>
      <c r="N143" s="585">
        <f t="shared" si="11"/>
        <v>1300453</v>
      </c>
      <c r="O143" s="585">
        <f t="shared" si="12"/>
        <v>159405.60999999999</v>
      </c>
    </row>
    <row r="144" spans="1:15" s="17" customFormat="1">
      <c r="A144" s="558" t="s">
        <v>1985</v>
      </c>
      <c r="B144" s="556" t="s">
        <v>1410</v>
      </c>
      <c r="C144" s="554"/>
      <c r="D144" s="552" t="s">
        <v>2</v>
      </c>
      <c r="E144" s="585">
        <v>2334558.9273546431</v>
      </c>
      <c r="F144" s="585">
        <v>402213.40873922338</v>
      </c>
      <c r="G144" s="585">
        <v>1703053.0000000002</v>
      </c>
      <c r="H144" s="585">
        <v>229292.51861541942</v>
      </c>
      <c r="I144" s="631"/>
      <c r="J144" s="595" t="s">
        <v>2353</v>
      </c>
      <c r="K144" s="606"/>
      <c r="L144" s="585">
        <f t="shared" si="9"/>
        <v>2334558.9300000002</v>
      </c>
      <c r="M144" s="585">
        <f t="shared" si="10"/>
        <v>402213.41</v>
      </c>
      <c r="N144" s="585">
        <f t="shared" si="11"/>
        <v>1703053</v>
      </c>
      <c r="O144" s="585">
        <f t="shared" si="12"/>
        <v>229292.52</v>
      </c>
    </row>
    <row r="145" spans="1:15" s="17" customFormat="1">
      <c r="A145" s="558" t="s">
        <v>1986</v>
      </c>
      <c r="B145" s="556" t="s">
        <v>1411</v>
      </c>
      <c r="C145" s="554"/>
      <c r="D145" s="552" t="s">
        <v>2</v>
      </c>
      <c r="E145" s="585">
        <v>2921379.3206659216</v>
      </c>
      <c r="F145" s="585">
        <v>434968.56137519371</v>
      </c>
      <c r="G145" s="585">
        <v>2175844</v>
      </c>
      <c r="H145" s="585">
        <v>310566.75929072761</v>
      </c>
      <c r="I145" s="631"/>
      <c r="J145" s="595" t="s">
        <v>2353</v>
      </c>
      <c r="K145" s="606"/>
      <c r="L145" s="585">
        <f t="shared" si="9"/>
        <v>2921379.32</v>
      </c>
      <c r="M145" s="585">
        <f t="shared" si="10"/>
        <v>434968.56</v>
      </c>
      <c r="N145" s="585">
        <f t="shared" si="11"/>
        <v>2175844</v>
      </c>
      <c r="O145" s="585">
        <f t="shared" si="12"/>
        <v>310566.76</v>
      </c>
    </row>
    <row r="146" spans="1:15" s="17" customFormat="1">
      <c r="A146" s="558" t="s">
        <v>1987</v>
      </c>
      <c r="B146" s="556" t="s">
        <v>1412</v>
      </c>
      <c r="C146" s="554"/>
      <c r="D146" s="552" t="s">
        <v>2</v>
      </c>
      <c r="E146" s="585">
        <v>3338862.5155106829</v>
      </c>
      <c r="F146" s="585">
        <v>434968.56137519371</v>
      </c>
      <c r="G146" s="585">
        <v>2552044</v>
      </c>
      <c r="H146" s="585">
        <v>351849.95413548918</v>
      </c>
      <c r="I146" s="631"/>
      <c r="J146" s="595" t="s">
        <v>2353</v>
      </c>
      <c r="K146" s="606"/>
      <c r="L146" s="585">
        <f t="shared" si="9"/>
        <v>3338862.52</v>
      </c>
      <c r="M146" s="585">
        <f t="shared" si="10"/>
        <v>434968.56</v>
      </c>
      <c r="N146" s="585">
        <f t="shared" si="11"/>
        <v>2552044</v>
      </c>
      <c r="O146" s="585">
        <f t="shared" si="12"/>
        <v>351849.95</v>
      </c>
    </row>
    <row r="147" spans="1:15" s="17" customFormat="1">
      <c r="A147" s="558" t="s">
        <v>1988</v>
      </c>
      <c r="B147" s="560" t="s">
        <v>1413</v>
      </c>
      <c r="C147" s="546"/>
      <c r="D147" s="549" t="s">
        <v>2</v>
      </c>
      <c r="E147" s="585">
        <v>669981.86049366475</v>
      </c>
      <c r="F147" s="585">
        <v>189339.8516226731</v>
      </c>
      <c r="G147" s="585">
        <v>430728.10000000003</v>
      </c>
      <c r="H147" s="585">
        <v>49913.908870991654</v>
      </c>
      <c r="I147" s="631"/>
      <c r="J147" s="595" t="s">
        <v>2353</v>
      </c>
      <c r="K147" s="606"/>
      <c r="L147" s="585">
        <f t="shared" si="9"/>
        <v>669981.86</v>
      </c>
      <c r="M147" s="585">
        <f t="shared" si="10"/>
        <v>189339.85</v>
      </c>
      <c r="N147" s="585">
        <f t="shared" si="11"/>
        <v>430728.1</v>
      </c>
      <c r="O147" s="585">
        <f t="shared" si="12"/>
        <v>49913.91</v>
      </c>
    </row>
    <row r="148" spans="1:15" s="17" customFormat="1">
      <c r="A148" s="558" t="s">
        <v>1989</v>
      </c>
      <c r="B148" s="560" t="s">
        <v>1414</v>
      </c>
      <c r="C148" s="546"/>
      <c r="D148" s="550" t="s">
        <v>2</v>
      </c>
      <c r="E148" s="585">
        <v>1147933.692873626</v>
      </c>
      <c r="F148" s="585">
        <v>204759.16784938204</v>
      </c>
      <c r="G148" s="585">
        <v>840264.70000000007</v>
      </c>
      <c r="H148" s="585">
        <v>102909.82502424401</v>
      </c>
      <c r="I148" s="631"/>
      <c r="J148" s="595" t="s">
        <v>2353</v>
      </c>
      <c r="K148" s="606"/>
      <c r="L148" s="585">
        <f t="shared" si="9"/>
        <v>1147933.69</v>
      </c>
      <c r="M148" s="585">
        <f t="shared" si="10"/>
        <v>204759.17</v>
      </c>
      <c r="N148" s="585">
        <f t="shared" si="11"/>
        <v>840264.7</v>
      </c>
      <c r="O148" s="585">
        <f t="shared" si="12"/>
        <v>102909.83</v>
      </c>
    </row>
    <row r="149" spans="1:15" s="17" customFormat="1">
      <c r="A149" s="706" t="s">
        <v>2128</v>
      </c>
      <c r="B149" s="706"/>
      <c r="C149" s="707"/>
      <c r="D149" s="704"/>
      <c r="E149" s="585"/>
      <c r="F149" s="585"/>
      <c r="G149" s="585"/>
      <c r="H149" s="585"/>
      <c r="I149" s="631"/>
      <c r="J149" s="595"/>
      <c r="L149" s="585"/>
      <c r="M149" s="585"/>
      <c r="N149" s="585"/>
      <c r="O149" s="585"/>
    </row>
    <row r="150" spans="1:15" s="17" customFormat="1">
      <c r="A150" s="706" t="s">
        <v>2129</v>
      </c>
      <c r="B150" s="706"/>
      <c r="C150" s="707"/>
      <c r="D150" s="704"/>
      <c r="E150" s="585"/>
      <c r="F150" s="585"/>
      <c r="G150" s="585"/>
      <c r="H150" s="585"/>
      <c r="I150" s="631"/>
      <c r="J150" s="595"/>
      <c r="L150" s="585"/>
      <c r="M150" s="585"/>
      <c r="N150" s="585"/>
      <c r="O150" s="585"/>
    </row>
    <row r="151" spans="1:15" s="17" customFormat="1">
      <c r="A151" s="706" t="s">
        <v>2130</v>
      </c>
      <c r="B151" s="706"/>
      <c r="C151" s="707"/>
      <c r="D151" s="704"/>
      <c r="E151" s="585"/>
      <c r="F151" s="585"/>
      <c r="G151" s="585"/>
      <c r="H151" s="585"/>
      <c r="I151" s="631"/>
      <c r="J151" s="633"/>
      <c r="L151" s="585"/>
      <c r="M151" s="585"/>
      <c r="N151" s="585"/>
      <c r="O151" s="585"/>
    </row>
    <row r="152" spans="1:15" s="17" customFormat="1">
      <c r="A152" s="706" t="s">
        <v>2131</v>
      </c>
      <c r="B152" s="706"/>
      <c r="C152" s="707"/>
      <c r="D152" s="704"/>
      <c r="E152" s="585"/>
      <c r="F152" s="585"/>
      <c r="G152" s="585"/>
      <c r="H152" s="585"/>
      <c r="I152" s="631"/>
      <c r="J152" s="633"/>
      <c r="L152" s="585"/>
      <c r="M152" s="585"/>
      <c r="N152" s="585"/>
      <c r="O152" s="585"/>
    </row>
    <row r="153" spans="1:15" s="17" customFormat="1">
      <c r="A153" s="706" t="s">
        <v>2132</v>
      </c>
      <c r="B153" s="706"/>
      <c r="C153" s="707"/>
      <c r="D153" s="704"/>
      <c r="E153" s="585"/>
      <c r="F153" s="585"/>
      <c r="G153" s="585"/>
      <c r="H153" s="585"/>
      <c r="I153" s="631"/>
      <c r="J153" s="633"/>
      <c r="L153" s="585"/>
      <c r="M153" s="585"/>
      <c r="N153" s="585"/>
      <c r="O153" s="585"/>
    </row>
    <row r="154" spans="1:15" s="17" customFormat="1">
      <c r="A154" s="706" t="s">
        <v>2133</v>
      </c>
      <c r="B154" s="706"/>
      <c r="C154" s="707"/>
      <c r="D154" s="704"/>
      <c r="E154" s="585"/>
      <c r="F154" s="585"/>
      <c r="G154" s="585"/>
      <c r="H154" s="585"/>
      <c r="I154" s="631"/>
      <c r="J154" s="595"/>
      <c r="L154" s="585"/>
      <c r="M154" s="585"/>
      <c r="N154" s="585"/>
      <c r="O154" s="585"/>
    </row>
    <row r="155" spans="1:15" s="17" customFormat="1">
      <c r="A155" s="706" t="s">
        <v>2134</v>
      </c>
      <c r="B155" s="706"/>
      <c r="C155" s="707"/>
      <c r="D155" s="705"/>
      <c r="E155" s="585"/>
      <c r="F155" s="585"/>
      <c r="G155" s="585"/>
      <c r="H155" s="585"/>
      <c r="I155" s="631"/>
      <c r="J155" s="633"/>
      <c r="L155" s="585"/>
      <c r="M155" s="585"/>
      <c r="N155" s="585"/>
      <c r="O155" s="585"/>
    </row>
    <row r="156" spans="1:15" s="17" customFormat="1">
      <c r="A156" s="708" t="s">
        <v>2135</v>
      </c>
      <c r="B156" s="708"/>
      <c r="C156" s="709"/>
      <c r="D156" s="583"/>
      <c r="E156" s="585"/>
      <c r="F156" s="585"/>
      <c r="G156" s="585"/>
      <c r="H156" s="585"/>
      <c r="I156" s="631"/>
      <c r="J156" s="595"/>
      <c r="L156" s="585"/>
      <c r="M156" s="585"/>
      <c r="N156" s="585"/>
      <c r="O156" s="585"/>
    </row>
    <row r="157" spans="1:15" s="17" customFormat="1">
      <c r="A157" s="710" t="s">
        <v>1779</v>
      </c>
      <c r="B157" s="711"/>
      <c r="C157" s="712"/>
      <c r="D157" s="551"/>
      <c r="E157" s="585"/>
      <c r="F157" s="585"/>
      <c r="G157" s="585"/>
      <c r="H157" s="585"/>
      <c r="I157" s="631"/>
      <c r="J157" s="595"/>
      <c r="L157" s="585"/>
      <c r="M157" s="585"/>
      <c r="N157" s="585"/>
      <c r="O157" s="585"/>
    </row>
    <row r="158" spans="1:15" s="17" customFormat="1" ht="76.5">
      <c r="A158" s="586" t="s">
        <v>2336</v>
      </c>
      <c r="B158" s="562" t="s">
        <v>1744</v>
      </c>
      <c r="C158" s="562" t="s">
        <v>2325</v>
      </c>
      <c r="D158" s="551" t="s">
        <v>2</v>
      </c>
      <c r="E158" s="585">
        <v>1201366.4000000001</v>
      </c>
      <c r="F158" s="585">
        <v>1201366.4000000001</v>
      </c>
      <c r="G158" s="585">
        <v>0</v>
      </c>
      <c r="H158" s="585"/>
      <c r="I158" s="631"/>
      <c r="J158" s="595"/>
      <c r="K158" s="606"/>
      <c r="L158" s="585">
        <f t="shared" si="9"/>
        <v>1201366.3999999999</v>
      </c>
      <c r="M158" s="585">
        <f t="shared" si="10"/>
        <v>1201366.3999999999</v>
      </c>
      <c r="N158" s="585">
        <f t="shared" si="11"/>
        <v>0</v>
      </c>
      <c r="O158" s="585"/>
    </row>
    <row r="159" spans="1:15" s="17" customFormat="1" ht="76.5">
      <c r="A159" s="561" t="s">
        <v>12</v>
      </c>
      <c r="B159" s="562" t="s">
        <v>1223</v>
      </c>
      <c r="C159" s="562" t="s">
        <v>2136</v>
      </c>
      <c r="D159" s="551" t="s">
        <v>2</v>
      </c>
      <c r="E159" s="585">
        <v>1448869.9024799999</v>
      </c>
      <c r="F159" s="585">
        <v>579547.96099199983</v>
      </c>
      <c r="G159" s="585">
        <v>869321.9414880001</v>
      </c>
      <c r="H159" s="585"/>
      <c r="I159" s="631"/>
      <c r="J159" s="595"/>
      <c r="K159" s="606"/>
      <c r="L159" s="585">
        <f t="shared" si="9"/>
        <v>1448869.9</v>
      </c>
      <c r="M159" s="585">
        <f t="shared" si="10"/>
        <v>579547.96</v>
      </c>
      <c r="N159" s="585">
        <f t="shared" si="11"/>
        <v>869321.94</v>
      </c>
      <c r="O159" s="585"/>
    </row>
    <row r="160" spans="1:15" s="17" customFormat="1" ht="25.5">
      <c r="A160" s="555" t="s">
        <v>13</v>
      </c>
      <c r="B160" s="554" t="s">
        <v>805</v>
      </c>
      <c r="C160" s="554" t="s">
        <v>1644</v>
      </c>
      <c r="D160" s="548" t="s">
        <v>18</v>
      </c>
      <c r="E160" s="585">
        <v>687320.63290799991</v>
      </c>
      <c r="F160" s="585">
        <v>274928.25316319999</v>
      </c>
      <c r="G160" s="585">
        <v>412392.37974479992</v>
      </c>
      <c r="H160" s="585"/>
      <c r="I160" s="631" t="s">
        <v>2137</v>
      </c>
      <c r="J160" s="595"/>
      <c r="K160" s="606"/>
      <c r="L160" s="585">
        <f t="shared" si="9"/>
        <v>687320.63</v>
      </c>
      <c r="M160" s="585">
        <f t="shared" si="10"/>
        <v>274928.25</v>
      </c>
      <c r="N160" s="585">
        <f t="shared" si="11"/>
        <v>412392.38</v>
      </c>
      <c r="O160" s="585"/>
    </row>
    <row r="161" spans="1:15" s="17" customFormat="1" ht="63.75">
      <c r="A161" s="555" t="s">
        <v>14</v>
      </c>
      <c r="B161" s="554" t="s">
        <v>166</v>
      </c>
      <c r="C161" s="554" t="s">
        <v>2138</v>
      </c>
      <c r="D161" s="548" t="s">
        <v>18</v>
      </c>
      <c r="E161" s="585">
        <v>669842.89444800001</v>
      </c>
      <c r="F161" s="585">
        <v>267937.15777920006</v>
      </c>
      <c r="G161" s="585">
        <v>401905.73666879995</v>
      </c>
      <c r="H161" s="585"/>
      <c r="I161" s="631" t="s">
        <v>854</v>
      </c>
      <c r="J161" s="595"/>
      <c r="K161" s="606"/>
      <c r="L161" s="585">
        <f t="shared" si="9"/>
        <v>669842.89</v>
      </c>
      <c r="M161" s="585">
        <f t="shared" si="10"/>
        <v>267937.15999999997</v>
      </c>
      <c r="N161" s="585">
        <f t="shared" si="11"/>
        <v>401905.74</v>
      </c>
      <c r="O161" s="585"/>
    </row>
    <row r="162" spans="1:15" s="17" customFormat="1" ht="51">
      <c r="A162" s="555" t="s">
        <v>1436</v>
      </c>
      <c r="B162" s="554" t="s">
        <v>1327</v>
      </c>
      <c r="C162" s="554" t="s">
        <v>2139</v>
      </c>
      <c r="D162" s="581" t="s">
        <v>18</v>
      </c>
      <c r="E162" s="585">
        <v>1170615.8236499999</v>
      </c>
      <c r="F162" s="585">
        <v>468246.3294600001</v>
      </c>
      <c r="G162" s="585">
        <v>702369.49418999988</v>
      </c>
      <c r="H162" s="585"/>
      <c r="I162" s="631" t="s">
        <v>1328</v>
      </c>
      <c r="J162" s="595"/>
      <c r="K162" s="606"/>
      <c r="L162" s="585">
        <f t="shared" si="9"/>
        <v>1170615.82</v>
      </c>
      <c r="M162" s="585">
        <f t="shared" si="10"/>
        <v>468246.33</v>
      </c>
      <c r="N162" s="585">
        <f t="shared" si="11"/>
        <v>702369.49</v>
      </c>
      <c r="O162" s="585"/>
    </row>
    <row r="163" spans="1:15" s="17" customFormat="1" ht="63.75">
      <c r="A163" s="555" t="s">
        <v>1440</v>
      </c>
      <c r="B163" s="554" t="s">
        <v>1221</v>
      </c>
      <c r="C163" s="576" t="s">
        <v>2140</v>
      </c>
      <c r="D163" s="548"/>
      <c r="E163" s="585"/>
      <c r="F163" s="585"/>
      <c r="G163" s="585">
        <v>0</v>
      </c>
      <c r="H163" s="585"/>
      <c r="I163" s="631"/>
      <c r="J163" s="595"/>
      <c r="L163" s="585"/>
      <c r="M163" s="585"/>
      <c r="N163" s="585"/>
      <c r="O163" s="585"/>
    </row>
    <row r="164" spans="1:15" s="17" customFormat="1">
      <c r="A164" s="555" t="s">
        <v>1991</v>
      </c>
      <c r="B164" s="556" t="s">
        <v>152</v>
      </c>
      <c r="C164" s="554"/>
      <c r="D164" s="548" t="s">
        <v>225</v>
      </c>
      <c r="E164" s="585">
        <v>3857.0248080000001</v>
      </c>
      <c r="F164" s="585">
        <v>1542.8099232000006</v>
      </c>
      <c r="G164" s="585">
        <v>2314.2148847999997</v>
      </c>
      <c r="H164" s="585"/>
      <c r="I164" s="631"/>
      <c r="J164" s="595"/>
      <c r="K164" s="606"/>
      <c r="L164" s="585">
        <f t="shared" si="9"/>
        <v>3857.02</v>
      </c>
      <c r="M164" s="585">
        <f t="shared" si="10"/>
        <v>1542.81</v>
      </c>
      <c r="N164" s="585">
        <f t="shared" si="11"/>
        <v>2314.21</v>
      </c>
      <c r="O164" s="585"/>
    </row>
    <row r="165" spans="1:15" s="17" customFormat="1">
      <c r="A165" s="557" t="s">
        <v>1992</v>
      </c>
      <c r="B165" s="556" t="s">
        <v>151</v>
      </c>
      <c r="C165" s="554"/>
      <c r="D165" s="579" t="s">
        <v>225</v>
      </c>
      <c r="E165" s="585">
        <v>5648.8051619999997</v>
      </c>
      <c r="F165" s="585">
        <v>2259.5220647999995</v>
      </c>
      <c r="G165" s="585">
        <v>3389.2830972000002</v>
      </c>
      <c r="H165" s="585"/>
      <c r="I165" s="631"/>
      <c r="J165" s="595"/>
      <c r="K165" s="606"/>
      <c r="L165" s="585">
        <f t="shared" si="9"/>
        <v>5648.81</v>
      </c>
      <c r="M165" s="585">
        <f t="shared" si="10"/>
        <v>2259.52</v>
      </c>
      <c r="N165" s="585">
        <f t="shared" si="11"/>
        <v>3389.28</v>
      </c>
      <c r="O165" s="585"/>
    </row>
    <row r="166" spans="1:15" s="17" customFormat="1" ht="38.25">
      <c r="A166" s="555" t="s">
        <v>1443</v>
      </c>
      <c r="B166" s="554" t="s">
        <v>808</v>
      </c>
      <c r="C166" s="576" t="s">
        <v>2141</v>
      </c>
      <c r="D166" s="548"/>
      <c r="E166" s="585"/>
      <c r="F166" s="585"/>
      <c r="G166" s="585"/>
      <c r="H166" s="585"/>
      <c r="I166" s="631"/>
      <c r="J166" s="595"/>
      <c r="L166" s="585"/>
      <c r="M166" s="585"/>
      <c r="N166" s="585"/>
      <c r="O166" s="585"/>
    </row>
    <row r="167" spans="1:15" s="17" customFormat="1">
      <c r="A167" s="555" t="s">
        <v>1993</v>
      </c>
      <c r="B167" s="556" t="s">
        <v>152</v>
      </c>
      <c r="C167" s="554"/>
      <c r="D167" s="548" t="s">
        <v>225</v>
      </c>
      <c r="E167" s="585">
        <v>1024.8998759999999</v>
      </c>
      <c r="F167" s="585">
        <v>409.95995040000003</v>
      </c>
      <c r="G167" s="585">
        <v>614.93992559999992</v>
      </c>
      <c r="H167" s="585"/>
      <c r="I167" s="631"/>
      <c r="J167" s="595"/>
      <c r="K167" s="606"/>
      <c r="L167" s="585">
        <f t="shared" si="9"/>
        <v>1024.9000000000001</v>
      </c>
      <c r="M167" s="585">
        <f t="shared" si="10"/>
        <v>409.96</v>
      </c>
      <c r="N167" s="585">
        <f t="shared" si="11"/>
        <v>614.94000000000005</v>
      </c>
      <c r="O167" s="585"/>
    </row>
    <row r="168" spans="1:15" s="17" customFormat="1">
      <c r="A168" s="555" t="s">
        <v>1994</v>
      </c>
      <c r="B168" s="556" t="s">
        <v>151</v>
      </c>
      <c r="C168" s="554"/>
      <c r="D168" s="579" t="s">
        <v>225</v>
      </c>
      <c r="E168" s="585">
        <v>1617.9328619999997</v>
      </c>
      <c r="F168" s="585">
        <v>647.17314479999982</v>
      </c>
      <c r="G168" s="585">
        <v>970.75971719999973</v>
      </c>
      <c r="H168" s="585"/>
      <c r="I168" s="631"/>
      <c r="J168" s="595"/>
      <c r="K168" s="606"/>
      <c r="L168" s="585">
        <f t="shared" si="9"/>
        <v>1617.93</v>
      </c>
      <c r="M168" s="585">
        <f t="shared" si="10"/>
        <v>647.16999999999996</v>
      </c>
      <c r="N168" s="585">
        <f t="shared" si="11"/>
        <v>970.76</v>
      </c>
      <c r="O168" s="585"/>
    </row>
    <row r="169" spans="1:15" s="17" customFormat="1" ht="63.75">
      <c r="A169" s="555" t="s">
        <v>1444</v>
      </c>
      <c r="B169" s="554" t="s">
        <v>1067</v>
      </c>
      <c r="C169" s="576" t="s">
        <v>2142</v>
      </c>
      <c r="D169" s="548"/>
      <c r="E169" s="585"/>
      <c r="F169" s="585"/>
      <c r="G169" s="585"/>
      <c r="H169" s="585"/>
      <c r="I169" s="631" t="s">
        <v>2143</v>
      </c>
      <c r="J169" s="595"/>
      <c r="L169" s="585"/>
      <c r="M169" s="585"/>
      <c r="N169" s="585"/>
      <c r="O169" s="585"/>
    </row>
    <row r="170" spans="1:15" s="17" customFormat="1">
      <c r="A170" s="555" t="s">
        <v>1995</v>
      </c>
      <c r="B170" s="556" t="s">
        <v>1065</v>
      </c>
      <c r="C170" s="554"/>
      <c r="D170" s="548" t="s">
        <v>225</v>
      </c>
      <c r="E170" s="585">
        <v>1537.1090279999999</v>
      </c>
      <c r="F170" s="585">
        <v>614.84361119999983</v>
      </c>
      <c r="G170" s="585">
        <v>922.26541680000003</v>
      </c>
      <c r="H170" s="585"/>
      <c r="I170" s="631"/>
      <c r="J170" s="595"/>
      <c r="K170" s="606"/>
      <c r="L170" s="585">
        <f t="shared" si="9"/>
        <v>1537.11</v>
      </c>
      <c r="M170" s="585">
        <f t="shared" si="10"/>
        <v>614.84</v>
      </c>
      <c r="N170" s="585">
        <f t="shared" si="11"/>
        <v>922.27</v>
      </c>
      <c r="O170" s="585"/>
    </row>
    <row r="171" spans="1:15" s="17" customFormat="1">
      <c r="A171" s="555" t="s">
        <v>1996</v>
      </c>
      <c r="B171" s="556" t="s">
        <v>1066</v>
      </c>
      <c r="C171" s="554"/>
      <c r="D171" s="548" t="s">
        <v>225</v>
      </c>
      <c r="E171" s="585">
        <v>2199.3049259999998</v>
      </c>
      <c r="F171" s="585">
        <v>879.72197040000015</v>
      </c>
      <c r="G171" s="585">
        <v>1319.5829555999997</v>
      </c>
      <c r="H171" s="585"/>
      <c r="I171" s="631"/>
      <c r="J171" s="595"/>
      <c r="K171" s="606"/>
      <c r="L171" s="585">
        <f t="shared" si="9"/>
        <v>2199.3000000000002</v>
      </c>
      <c r="M171" s="585">
        <f t="shared" si="10"/>
        <v>879.72</v>
      </c>
      <c r="N171" s="585">
        <f t="shared" si="11"/>
        <v>1319.58</v>
      </c>
      <c r="O171" s="585"/>
    </row>
    <row r="172" spans="1:15" s="17" customFormat="1" ht="51">
      <c r="A172" s="575" t="s">
        <v>2348</v>
      </c>
      <c r="B172" s="556" t="s">
        <v>1748</v>
      </c>
      <c r="C172" s="554" t="s">
        <v>2320</v>
      </c>
      <c r="D172" s="548" t="s">
        <v>45</v>
      </c>
      <c r="E172" s="585">
        <v>38564.435000000005</v>
      </c>
      <c r="F172" s="585">
        <v>38564.435000000005</v>
      </c>
      <c r="G172" s="585">
        <v>0</v>
      </c>
      <c r="H172" s="585"/>
      <c r="I172" s="631"/>
      <c r="J172" s="595"/>
      <c r="K172" s="606"/>
      <c r="L172" s="585">
        <f t="shared" si="9"/>
        <v>38564.44</v>
      </c>
      <c r="M172" s="585">
        <f t="shared" si="10"/>
        <v>38564.44</v>
      </c>
      <c r="N172" s="585">
        <f t="shared" si="11"/>
        <v>0</v>
      </c>
      <c r="O172" s="585"/>
    </row>
    <row r="173" spans="1:15" s="17" customFormat="1" ht="38.25">
      <c r="A173" s="555" t="s">
        <v>1450</v>
      </c>
      <c r="B173" s="554" t="s">
        <v>967</v>
      </c>
      <c r="C173" s="554" t="s">
        <v>1651</v>
      </c>
      <c r="D173" s="548" t="s">
        <v>45</v>
      </c>
      <c r="E173" s="585">
        <v>34555.12168276016</v>
      </c>
      <c r="F173" s="585">
        <v>8829.0316827601582</v>
      </c>
      <c r="G173" s="585">
        <v>25726.09</v>
      </c>
      <c r="H173" s="585"/>
      <c r="I173" s="631"/>
      <c r="J173" s="595"/>
      <c r="K173" s="606"/>
      <c r="L173" s="585">
        <f t="shared" si="9"/>
        <v>34555.120000000003</v>
      </c>
      <c r="M173" s="585">
        <f t="shared" si="10"/>
        <v>8829.0300000000007</v>
      </c>
      <c r="N173" s="585">
        <f t="shared" si="11"/>
        <v>25726.09</v>
      </c>
      <c r="O173" s="585"/>
    </row>
    <row r="174" spans="1:15" s="17" customFormat="1" ht="38.25">
      <c r="A174" s="555" t="s">
        <v>1452</v>
      </c>
      <c r="B174" s="554" t="s">
        <v>968</v>
      </c>
      <c r="C174" s="554" t="s">
        <v>1652</v>
      </c>
      <c r="D174" s="548" t="s">
        <v>45</v>
      </c>
      <c r="E174" s="585">
        <v>42561.735626380716</v>
      </c>
      <c r="F174" s="585">
        <v>10874.767444562534</v>
      </c>
      <c r="G174" s="585">
        <v>31686.968181818182</v>
      </c>
      <c r="H174" s="585"/>
      <c r="I174" s="631"/>
      <c r="J174" s="595"/>
      <c r="K174" s="606"/>
      <c r="L174" s="585">
        <f t="shared" si="9"/>
        <v>42561.74</v>
      </c>
      <c r="M174" s="585">
        <f t="shared" si="10"/>
        <v>10874.77</v>
      </c>
      <c r="N174" s="585">
        <f t="shared" si="11"/>
        <v>31686.97</v>
      </c>
      <c r="O174" s="585"/>
    </row>
    <row r="175" spans="1:15" s="17" customFormat="1" ht="38.25">
      <c r="A175" s="555" t="s">
        <v>1458</v>
      </c>
      <c r="B175" s="554" t="s">
        <v>969</v>
      </c>
      <c r="C175" s="554" t="s">
        <v>1653</v>
      </c>
      <c r="D175" s="548" t="s">
        <v>45</v>
      </c>
      <c r="E175" s="585">
        <v>53148.177725822308</v>
      </c>
      <c r="F175" s="585">
        <v>13579.664089458673</v>
      </c>
      <c r="G175" s="585">
        <v>39568.513636363634</v>
      </c>
      <c r="H175" s="585"/>
      <c r="I175" s="631"/>
      <c r="J175" s="595"/>
      <c r="K175" s="606"/>
      <c r="L175" s="585">
        <f t="shared" si="9"/>
        <v>53148.18</v>
      </c>
      <c r="M175" s="585">
        <f t="shared" si="10"/>
        <v>13579.66</v>
      </c>
      <c r="N175" s="585">
        <f t="shared" si="11"/>
        <v>39568.51</v>
      </c>
      <c r="O175" s="585"/>
    </row>
    <row r="176" spans="1:15" s="17" customFormat="1" ht="38.25">
      <c r="A176" s="555" t="s">
        <v>1459</v>
      </c>
      <c r="B176" s="554" t="s">
        <v>970</v>
      </c>
      <c r="C176" s="554" t="s">
        <v>1654</v>
      </c>
      <c r="D176" s="548" t="s">
        <v>45</v>
      </c>
      <c r="E176" s="585">
        <v>68078.315278013339</v>
      </c>
      <c r="F176" s="585">
        <v>17394.399823467891</v>
      </c>
      <c r="G176" s="585">
        <v>50683.915454545451</v>
      </c>
      <c r="H176" s="585"/>
      <c r="I176" s="631"/>
      <c r="J176" s="595"/>
      <c r="K176" s="606"/>
      <c r="L176" s="585">
        <f t="shared" si="9"/>
        <v>68078.320000000007</v>
      </c>
      <c r="M176" s="585">
        <f t="shared" si="10"/>
        <v>17394.400000000001</v>
      </c>
      <c r="N176" s="585">
        <f t="shared" si="11"/>
        <v>50683.92</v>
      </c>
      <c r="O176" s="585"/>
    </row>
    <row r="177" spans="1:15" s="17" customFormat="1" ht="38.25">
      <c r="A177" s="555" t="s">
        <v>1460</v>
      </c>
      <c r="B177" s="554" t="s">
        <v>971</v>
      </c>
      <c r="C177" s="554" t="s">
        <v>1655</v>
      </c>
      <c r="D177" s="548" t="s">
        <v>45</v>
      </c>
      <c r="E177" s="585">
        <v>16837.820999999996</v>
      </c>
      <c r="F177" s="585">
        <v>6735.1283999999996</v>
      </c>
      <c r="G177" s="585">
        <v>10102.692599999998</v>
      </c>
      <c r="H177" s="585"/>
      <c r="I177" s="631"/>
      <c r="J177" s="595"/>
      <c r="K177" s="606"/>
      <c r="L177" s="585">
        <f t="shared" si="9"/>
        <v>16837.82</v>
      </c>
      <c r="M177" s="585">
        <f t="shared" si="10"/>
        <v>6735.13</v>
      </c>
      <c r="N177" s="585">
        <f t="shared" si="11"/>
        <v>10102.69</v>
      </c>
      <c r="O177" s="585"/>
    </row>
    <row r="178" spans="1:15" s="17" customFormat="1" ht="38.25">
      <c r="A178" s="555" t="s">
        <v>1461</v>
      </c>
      <c r="B178" s="554" t="s">
        <v>692</v>
      </c>
      <c r="C178" s="554" t="s">
        <v>1656</v>
      </c>
      <c r="D178" s="548" t="s">
        <v>45</v>
      </c>
      <c r="E178" s="585">
        <v>27211.684499999996</v>
      </c>
      <c r="F178" s="585">
        <v>10884.673799999999</v>
      </c>
      <c r="G178" s="585">
        <v>16327.010699999997</v>
      </c>
      <c r="H178" s="585"/>
      <c r="I178" s="631"/>
      <c r="J178" s="595"/>
      <c r="K178" s="606"/>
      <c r="L178" s="585">
        <f t="shared" si="9"/>
        <v>27211.68</v>
      </c>
      <c r="M178" s="585">
        <f t="shared" si="10"/>
        <v>10884.67</v>
      </c>
      <c r="N178" s="585">
        <f t="shared" si="11"/>
        <v>16327.01</v>
      </c>
      <c r="O178" s="585"/>
    </row>
    <row r="179" spans="1:15" s="17" customFormat="1" ht="51">
      <c r="A179" s="555" t="s">
        <v>1465</v>
      </c>
      <c r="B179" s="554" t="s">
        <v>59</v>
      </c>
      <c r="C179" s="554" t="s">
        <v>1657</v>
      </c>
      <c r="D179" s="548" t="s">
        <v>45</v>
      </c>
      <c r="E179" s="585">
        <v>56036.268287999992</v>
      </c>
      <c r="F179" s="585">
        <v>22414.507315199997</v>
      </c>
      <c r="G179" s="585">
        <v>33621.760972799995</v>
      </c>
      <c r="H179" s="585"/>
      <c r="I179" s="631"/>
      <c r="J179" s="595"/>
      <c r="K179" s="606"/>
      <c r="L179" s="585">
        <f t="shared" si="9"/>
        <v>56036.27</v>
      </c>
      <c r="M179" s="585">
        <f t="shared" si="10"/>
        <v>22414.51</v>
      </c>
      <c r="N179" s="585">
        <f t="shared" si="11"/>
        <v>33621.760000000002</v>
      </c>
      <c r="O179" s="585"/>
    </row>
    <row r="180" spans="1:15" s="17" customFormat="1" ht="25.5">
      <c r="A180" s="555" t="s">
        <v>1997</v>
      </c>
      <c r="B180" s="554" t="s">
        <v>165</v>
      </c>
      <c r="C180" s="554" t="s">
        <v>2144</v>
      </c>
      <c r="D180" s="548" t="s">
        <v>1330</v>
      </c>
      <c r="E180" s="585">
        <v>1333.449936</v>
      </c>
      <c r="F180" s="585">
        <v>533.37997440000015</v>
      </c>
      <c r="G180" s="585">
        <v>800.06996159999994</v>
      </c>
      <c r="H180" s="585"/>
      <c r="I180" s="631" t="s">
        <v>2145</v>
      </c>
      <c r="J180" s="595"/>
      <c r="K180" s="606"/>
      <c r="L180" s="585">
        <f t="shared" si="9"/>
        <v>1333.45</v>
      </c>
      <c r="M180" s="585">
        <f t="shared" si="10"/>
        <v>533.38</v>
      </c>
      <c r="N180" s="585">
        <f t="shared" si="11"/>
        <v>800.07</v>
      </c>
      <c r="O180" s="585"/>
    </row>
    <row r="181" spans="1:15" s="17" customFormat="1" ht="25.5">
      <c r="A181" s="555" t="s">
        <v>1998</v>
      </c>
      <c r="B181" s="554" t="s">
        <v>895</v>
      </c>
      <c r="C181" s="554" t="s">
        <v>2146</v>
      </c>
      <c r="D181" s="548" t="s">
        <v>1330</v>
      </c>
      <c r="E181" s="585">
        <v>881.83859399999983</v>
      </c>
      <c r="F181" s="585">
        <v>352.7354375999999</v>
      </c>
      <c r="G181" s="585">
        <v>529.10315639999999</v>
      </c>
      <c r="H181" s="585"/>
      <c r="I181" s="631" t="s">
        <v>2145</v>
      </c>
      <c r="J181" s="595"/>
      <c r="K181" s="606"/>
      <c r="L181" s="585">
        <f t="shared" si="9"/>
        <v>881.84</v>
      </c>
      <c r="M181" s="585">
        <f t="shared" si="10"/>
        <v>352.74</v>
      </c>
      <c r="N181" s="585">
        <f t="shared" si="11"/>
        <v>529.1</v>
      </c>
      <c r="O181" s="585"/>
    </row>
    <row r="182" spans="1:15" s="17" customFormat="1" ht="38.25">
      <c r="A182" s="555" t="s">
        <v>1999</v>
      </c>
      <c r="B182" s="554" t="s">
        <v>896</v>
      </c>
      <c r="C182" s="554" t="s">
        <v>1658</v>
      </c>
      <c r="D182" s="548" t="s">
        <v>111</v>
      </c>
      <c r="E182" s="585">
        <v>428.54174999999998</v>
      </c>
      <c r="F182" s="585">
        <v>171.41669999999999</v>
      </c>
      <c r="G182" s="585">
        <v>257.12504999999999</v>
      </c>
      <c r="H182" s="585"/>
      <c r="I182" s="631" t="s">
        <v>2147</v>
      </c>
      <c r="J182" s="595"/>
      <c r="K182" s="606"/>
      <c r="L182" s="585">
        <f t="shared" si="9"/>
        <v>428.54</v>
      </c>
      <c r="M182" s="585">
        <f t="shared" si="10"/>
        <v>171.42</v>
      </c>
      <c r="N182" s="585">
        <f t="shared" si="11"/>
        <v>257.13</v>
      </c>
      <c r="O182" s="585"/>
    </row>
    <row r="183" spans="1:15" s="17" customFormat="1" ht="38.25">
      <c r="A183" s="555" t="s">
        <v>2000</v>
      </c>
      <c r="B183" s="554" t="s">
        <v>943</v>
      </c>
      <c r="C183" s="554" t="s">
        <v>1659</v>
      </c>
      <c r="D183" s="548" t="s">
        <v>111</v>
      </c>
      <c r="E183" s="585">
        <v>476.98559999999998</v>
      </c>
      <c r="F183" s="585">
        <v>190.79423999999997</v>
      </c>
      <c r="G183" s="585">
        <v>286.19136000000003</v>
      </c>
      <c r="H183" s="585"/>
      <c r="I183" s="631" t="s">
        <v>2147</v>
      </c>
      <c r="J183" s="595"/>
      <c r="K183" s="606"/>
      <c r="L183" s="585">
        <f t="shared" si="9"/>
        <v>476.99</v>
      </c>
      <c r="M183" s="585">
        <f t="shared" si="10"/>
        <v>190.79</v>
      </c>
      <c r="N183" s="585">
        <f t="shared" si="11"/>
        <v>286.19</v>
      </c>
      <c r="O183" s="585"/>
    </row>
    <row r="184" spans="1:15" s="17" customFormat="1" ht="51">
      <c r="A184" s="555" t="s">
        <v>2001</v>
      </c>
      <c r="B184" s="554" t="s">
        <v>807</v>
      </c>
      <c r="C184" s="554" t="s">
        <v>1660</v>
      </c>
      <c r="D184" s="548" t="s">
        <v>45</v>
      </c>
      <c r="E184" s="585">
        <v>15930.011916000001</v>
      </c>
      <c r="F184" s="585">
        <v>6372.0047664000012</v>
      </c>
      <c r="G184" s="585">
        <v>9558.0071496</v>
      </c>
      <c r="H184" s="585"/>
      <c r="I184" s="631" t="s">
        <v>2148</v>
      </c>
      <c r="J184" s="595"/>
      <c r="K184" s="606"/>
      <c r="L184" s="585">
        <f t="shared" si="9"/>
        <v>15930.01</v>
      </c>
      <c r="M184" s="585">
        <f t="shared" si="10"/>
        <v>6372</v>
      </c>
      <c r="N184" s="585">
        <f t="shared" si="11"/>
        <v>9558.01</v>
      </c>
      <c r="O184" s="585"/>
    </row>
    <row r="185" spans="1:15" s="17" customFormat="1" ht="38.25">
      <c r="A185" s="555" t="s">
        <v>2002</v>
      </c>
      <c r="B185" s="554" t="s">
        <v>900</v>
      </c>
      <c r="C185" s="554" t="s">
        <v>898</v>
      </c>
      <c r="D185" s="579" t="s">
        <v>45</v>
      </c>
      <c r="E185" s="585">
        <v>3380.6583719999999</v>
      </c>
      <c r="F185" s="585">
        <v>1352.2633487999999</v>
      </c>
      <c r="G185" s="585">
        <v>2028.3950231999997</v>
      </c>
      <c r="H185" s="585"/>
      <c r="I185" s="631"/>
      <c r="J185" s="595"/>
      <c r="K185" s="606"/>
      <c r="L185" s="585">
        <f t="shared" si="9"/>
        <v>3380.66</v>
      </c>
      <c r="M185" s="585">
        <f t="shared" si="10"/>
        <v>1352.26</v>
      </c>
      <c r="N185" s="585">
        <f t="shared" si="11"/>
        <v>2028.4</v>
      </c>
      <c r="O185" s="585"/>
    </row>
    <row r="186" spans="1:15" s="17" customFormat="1" ht="76.5">
      <c r="A186" s="555" t="s">
        <v>2003</v>
      </c>
      <c r="B186" s="554" t="s">
        <v>1388</v>
      </c>
      <c r="C186" s="576" t="s">
        <v>2149</v>
      </c>
      <c r="D186" s="548"/>
      <c r="E186" s="585"/>
      <c r="F186" s="585"/>
      <c r="G186" s="585"/>
      <c r="H186" s="585"/>
      <c r="I186" s="631"/>
      <c r="J186" s="595"/>
      <c r="L186" s="585"/>
      <c r="M186" s="585"/>
      <c r="N186" s="585"/>
      <c r="O186" s="585"/>
    </row>
    <row r="187" spans="1:15" s="17" customFormat="1">
      <c r="A187" s="555" t="s">
        <v>2004</v>
      </c>
      <c r="B187" s="563" t="s">
        <v>1147</v>
      </c>
      <c r="C187" s="554"/>
      <c r="D187" s="548" t="s">
        <v>61</v>
      </c>
      <c r="E187" s="585">
        <v>12974.512824000001</v>
      </c>
      <c r="F187" s="585">
        <v>3601.0468607184166</v>
      </c>
      <c r="G187" s="585">
        <v>9373.4659632815838</v>
      </c>
      <c r="H187" s="585"/>
      <c r="I187" s="631"/>
      <c r="J187" s="595"/>
      <c r="K187" s="606"/>
      <c r="L187" s="585">
        <f t="shared" si="9"/>
        <v>12974.51</v>
      </c>
      <c r="M187" s="585">
        <f t="shared" si="10"/>
        <v>3601.05</v>
      </c>
      <c r="N187" s="585">
        <f t="shared" si="11"/>
        <v>9373.4699999999993</v>
      </c>
      <c r="O187" s="585"/>
    </row>
    <row r="188" spans="1:15" s="17" customFormat="1">
      <c r="A188" s="555" t="s">
        <v>2005</v>
      </c>
      <c r="B188" s="556" t="s">
        <v>1387</v>
      </c>
      <c r="C188" s="554"/>
      <c r="D188" s="548" t="s">
        <v>61</v>
      </c>
      <c r="E188" s="585">
        <v>15658.898345999998</v>
      </c>
      <c r="F188" s="585">
        <v>4104.1838551911096</v>
      </c>
      <c r="G188" s="585">
        <v>11554.714490808889</v>
      </c>
      <c r="H188" s="585"/>
      <c r="I188" s="631"/>
      <c r="J188" s="595"/>
      <c r="K188" s="606"/>
      <c r="L188" s="585">
        <f t="shared" si="9"/>
        <v>15658.9</v>
      </c>
      <c r="M188" s="585">
        <f t="shared" si="10"/>
        <v>4104.18</v>
      </c>
      <c r="N188" s="585">
        <f t="shared" si="11"/>
        <v>11554.71</v>
      </c>
      <c r="O188" s="585"/>
    </row>
    <row r="189" spans="1:15" s="17" customFormat="1">
      <c r="A189" s="555" t="s">
        <v>2006</v>
      </c>
      <c r="B189" s="556" t="s">
        <v>1308</v>
      </c>
      <c r="C189" s="554"/>
      <c r="D189" s="548" t="s">
        <v>61</v>
      </c>
      <c r="E189" s="585">
        <v>20132.86275</v>
      </c>
      <c r="F189" s="585">
        <v>5145.0649249999997</v>
      </c>
      <c r="G189" s="585">
        <v>14987.797825</v>
      </c>
      <c r="H189" s="585"/>
      <c r="I189" s="631"/>
      <c r="J189" s="595"/>
      <c r="K189" s="606"/>
      <c r="L189" s="585">
        <f t="shared" si="9"/>
        <v>20132.86</v>
      </c>
      <c r="M189" s="585">
        <f t="shared" si="10"/>
        <v>5145.0600000000004</v>
      </c>
      <c r="N189" s="585">
        <f t="shared" si="11"/>
        <v>14987.8</v>
      </c>
      <c r="O189" s="585"/>
    </row>
    <row r="190" spans="1:15" s="17" customFormat="1">
      <c r="A190" s="555" t="s">
        <v>2007</v>
      </c>
      <c r="B190" s="556" t="s">
        <v>1309</v>
      </c>
      <c r="C190" s="554"/>
      <c r="D190" s="548" t="s">
        <v>61</v>
      </c>
      <c r="E190" s="585">
        <v>23929.026030000001</v>
      </c>
      <c r="F190" s="585">
        <v>4264.8919371399479</v>
      </c>
      <c r="G190" s="585">
        <v>19664.134092860051</v>
      </c>
      <c r="H190" s="585"/>
      <c r="I190" s="631"/>
      <c r="J190" s="595"/>
      <c r="K190" s="606"/>
      <c r="L190" s="585">
        <f t="shared" si="9"/>
        <v>23929.03</v>
      </c>
      <c r="M190" s="585">
        <f t="shared" si="10"/>
        <v>4264.8900000000003</v>
      </c>
      <c r="N190" s="585">
        <f t="shared" si="11"/>
        <v>19664.13</v>
      </c>
      <c r="O190" s="585"/>
    </row>
    <row r="191" spans="1:15" s="17" customFormat="1" ht="63.75">
      <c r="A191" s="555" t="s">
        <v>2008</v>
      </c>
      <c r="B191" s="554" t="s">
        <v>897</v>
      </c>
      <c r="C191" s="554" t="s">
        <v>2150</v>
      </c>
      <c r="D191" s="548" t="s">
        <v>61</v>
      </c>
      <c r="E191" s="585">
        <v>15715.551852000001</v>
      </c>
      <c r="F191" s="585">
        <v>6286.2207408000004</v>
      </c>
      <c r="G191" s="585">
        <v>9429.3311111999992</v>
      </c>
      <c r="H191" s="585"/>
      <c r="I191" s="631"/>
      <c r="J191" s="595"/>
      <c r="K191" s="606"/>
      <c r="L191" s="585">
        <f t="shared" si="9"/>
        <v>15715.55</v>
      </c>
      <c r="M191" s="585">
        <f t="shared" si="10"/>
        <v>6286.22</v>
      </c>
      <c r="N191" s="585">
        <f t="shared" si="11"/>
        <v>9429.33</v>
      </c>
      <c r="O191" s="585"/>
    </row>
    <row r="192" spans="1:15" s="17" customFormat="1" ht="76.5">
      <c r="A192" s="555" t="s">
        <v>2009</v>
      </c>
      <c r="B192" s="554" t="s">
        <v>1362</v>
      </c>
      <c r="C192" s="554" t="s">
        <v>2151</v>
      </c>
      <c r="D192" s="548" t="s">
        <v>45</v>
      </c>
      <c r="E192" s="585">
        <v>17366.139881999999</v>
      </c>
      <c r="F192" s="585">
        <v>6946.4559528</v>
      </c>
      <c r="G192" s="585">
        <v>10419.683929199999</v>
      </c>
      <c r="H192" s="585"/>
      <c r="I192" s="631" t="s">
        <v>2152</v>
      </c>
      <c r="J192" s="595"/>
      <c r="K192" s="606"/>
      <c r="L192" s="585">
        <f t="shared" si="9"/>
        <v>17366.14</v>
      </c>
      <c r="M192" s="585">
        <f t="shared" si="10"/>
        <v>6946.46</v>
      </c>
      <c r="N192" s="585">
        <f t="shared" si="11"/>
        <v>10419.68</v>
      </c>
      <c r="O192" s="585"/>
    </row>
    <row r="193" spans="1:15" s="17" customFormat="1" ht="63.75">
      <c r="A193" s="555" t="s">
        <v>2010</v>
      </c>
      <c r="B193" s="554" t="s">
        <v>1349</v>
      </c>
      <c r="C193" s="554" t="s">
        <v>2153</v>
      </c>
      <c r="D193" s="548" t="s">
        <v>1347</v>
      </c>
      <c r="E193" s="585">
        <v>19282.200209999995</v>
      </c>
      <c r="F193" s="585">
        <v>7712.8800839999994</v>
      </c>
      <c r="G193" s="585">
        <v>11569.320125999997</v>
      </c>
      <c r="H193" s="585"/>
      <c r="I193" s="631" t="s">
        <v>2154</v>
      </c>
      <c r="J193" s="595"/>
      <c r="K193" s="606"/>
      <c r="L193" s="585">
        <f t="shared" si="9"/>
        <v>19282.2</v>
      </c>
      <c r="M193" s="585">
        <f t="shared" si="10"/>
        <v>7712.88</v>
      </c>
      <c r="N193" s="585">
        <f t="shared" si="11"/>
        <v>11569.32</v>
      </c>
      <c r="O193" s="585"/>
    </row>
    <row r="194" spans="1:15" s="17" customFormat="1" ht="38.25">
      <c r="A194" s="555" t="s">
        <v>2011</v>
      </c>
      <c r="B194" s="554" t="s">
        <v>1346</v>
      </c>
      <c r="C194" s="554" t="s">
        <v>1666</v>
      </c>
      <c r="D194" s="548" t="s">
        <v>45</v>
      </c>
      <c r="E194" s="585">
        <v>3616.4566620000001</v>
      </c>
      <c r="F194" s="585">
        <v>1446.5826648000002</v>
      </c>
      <c r="G194" s="585">
        <v>2169.8739971999998</v>
      </c>
      <c r="H194" s="585"/>
      <c r="I194" s="631" t="s">
        <v>2155</v>
      </c>
      <c r="J194" s="595"/>
      <c r="K194" s="606"/>
      <c r="L194" s="585">
        <f t="shared" si="9"/>
        <v>3616.46</v>
      </c>
      <c r="M194" s="585">
        <f t="shared" si="10"/>
        <v>1446.58</v>
      </c>
      <c r="N194" s="585">
        <f t="shared" si="11"/>
        <v>2169.87</v>
      </c>
      <c r="O194" s="585"/>
    </row>
    <row r="195" spans="1:15" s="17" customFormat="1" ht="63.75">
      <c r="A195" s="555" t="s">
        <v>2012</v>
      </c>
      <c r="B195" s="554" t="s">
        <v>51</v>
      </c>
      <c r="C195" s="554" t="s">
        <v>2156</v>
      </c>
      <c r="D195" s="579" t="s">
        <v>52</v>
      </c>
      <c r="E195" s="585">
        <v>6476.0541300000004</v>
      </c>
      <c r="F195" s="585">
        <v>2513.8664270163345</v>
      </c>
      <c r="G195" s="585">
        <v>3962.1877029836655</v>
      </c>
      <c r="H195" s="585"/>
      <c r="I195" s="631"/>
      <c r="J195" s="595"/>
      <c r="K195" s="606"/>
      <c r="L195" s="585">
        <f t="shared" si="9"/>
        <v>6476.05</v>
      </c>
      <c r="M195" s="585">
        <f t="shared" si="10"/>
        <v>2513.87</v>
      </c>
      <c r="N195" s="585">
        <f t="shared" si="11"/>
        <v>3962.19</v>
      </c>
      <c r="O195" s="585"/>
    </row>
    <row r="196" spans="1:15" s="17" customFormat="1" ht="25.5">
      <c r="A196" s="555" t="s">
        <v>2013</v>
      </c>
      <c r="B196" s="554" t="s">
        <v>60</v>
      </c>
      <c r="C196" s="576" t="s">
        <v>169</v>
      </c>
      <c r="D196" s="548"/>
      <c r="E196" s="585"/>
      <c r="F196" s="585"/>
      <c r="G196" s="585"/>
      <c r="H196" s="585"/>
      <c r="I196" s="631"/>
      <c r="J196" s="595"/>
      <c r="L196" s="585"/>
      <c r="M196" s="585"/>
      <c r="N196" s="585"/>
      <c r="O196" s="585"/>
    </row>
    <row r="197" spans="1:15" s="17" customFormat="1">
      <c r="A197" s="555" t="s">
        <v>2014</v>
      </c>
      <c r="B197" s="556" t="s">
        <v>1371</v>
      </c>
      <c r="C197" s="554"/>
      <c r="D197" s="548" t="s">
        <v>3</v>
      </c>
      <c r="E197" s="585">
        <v>8150.594634000001</v>
      </c>
      <c r="F197" s="585">
        <v>3260.2378536000006</v>
      </c>
      <c r="G197" s="585">
        <v>4890.3567804000004</v>
      </c>
      <c r="H197" s="585"/>
      <c r="I197" s="631" t="s">
        <v>2157</v>
      </c>
      <c r="J197" s="595"/>
      <c r="K197" s="606"/>
      <c r="L197" s="585">
        <f t="shared" si="9"/>
        <v>8150.59</v>
      </c>
      <c r="M197" s="585">
        <f t="shared" si="10"/>
        <v>3260.24</v>
      </c>
      <c r="N197" s="585">
        <f t="shared" si="11"/>
        <v>4890.3599999999997</v>
      </c>
      <c r="O197" s="585"/>
    </row>
    <row r="198" spans="1:15" s="17" customFormat="1">
      <c r="A198" s="555" t="s">
        <v>2015</v>
      </c>
      <c r="B198" s="556" t="s">
        <v>134</v>
      </c>
      <c r="C198" s="554"/>
      <c r="D198" s="548" t="s">
        <v>3</v>
      </c>
      <c r="E198" s="585">
        <v>10241.752248000001</v>
      </c>
      <c r="F198" s="585">
        <v>4096.7008992000001</v>
      </c>
      <c r="G198" s="585">
        <v>6145.0513487999997</v>
      </c>
      <c r="H198" s="585"/>
      <c r="I198" s="631" t="s">
        <v>2157</v>
      </c>
      <c r="J198" s="595"/>
      <c r="K198" s="606"/>
      <c r="L198" s="585">
        <f t="shared" si="9"/>
        <v>10241.75</v>
      </c>
      <c r="M198" s="585">
        <f t="shared" si="10"/>
        <v>4096.7</v>
      </c>
      <c r="N198" s="585">
        <f t="shared" si="11"/>
        <v>6145.05</v>
      </c>
      <c r="O198" s="585"/>
    </row>
    <row r="199" spans="1:15" s="17" customFormat="1" ht="89.25">
      <c r="A199" s="555" t="s">
        <v>2016</v>
      </c>
      <c r="B199" s="554" t="s">
        <v>422</v>
      </c>
      <c r="C199" s="554" t="s">
        <v>2158</v>
      </c>
      <c r="D199" s="552" t="s">
        <v>5</v>
      </c>
      <c r="E199" s="585">
        <v>27800.016426000002</v>
      </c>
      <c r="F199" s="585">
        <v>11120.006570400001</v>
      </c>
      <c r="G199" s="585">
        <v>16680.009855600001</v>
      </c>
      <c r="H199" s="585"/>
      <c r="I199" s="631"/>
      <c r="J199" s="595"/>
      <c r="K199" s="606"/>
      <c r="L199" s="585">
        <f t="shared" si="9"/>
        <v>27800.02</v>
      </c>
      <c r="M199" s="585">
        <f t="shared" si="10"/>
        <v>11120.01</v>
      </c>
      <c r="N199" s="585">
        <f t="shared" si="11"/>
        <v>16680.009999999998</v>
      </c>
      <c r="O199" s="585"/>
    </row>
    <row r="200" spans="1:15" s="17" customFormat="1" ht="76.5">
      <c r="A200" s="553" t="s">
        <v>2017</v>
      </c>
      <c r="B200" s="546" t="s">
        <v>963</v>
      </c>
      <c r="C200" s="546" t="s">
        <v>2159</v>
      </c>
      <c r="D200" s="549" t="s">
        <v>5</v>
      </c>
      <c r="E200" s="585">
        <v>229547.38715999995</v>
      </c>
      <c r="F200" s="585">
        <v>91818.95486399997</v>
      </c>
      <c r="G200" s="585">
        <v>137728.43229599998</v>
      </c>
      <c r="H200" s="585"/>
      <c r="I200" s="631"/>
      <c r="J200" s="595"/>
      <c r="K200" s="606"/>
      <c r="L200" s="585">
        <f t="shared" si="9"/>
        <v>229547.39</v>
      </c>
      <c r="M200" s="585">
        <f t="shared" si="10"/>
        <v>91818.95</v>
      </c>
      <c r="N200" s="585">
        <f t="shared" si="11"/>
        <v>137728.43</v>
      </c>
      <c r="O200" s="585"/>
    </row>
    <row r="201" spans="1:15" s="17" customFormat="1" ht="76.5">
      <c r="A201" s="555" t="s">
        <v>2018</v>
      </c>
      <c r="B201" s="554" t="s">
        <v>2160</v>
      </c>
      <c r="C201" s="554" t="s">
        <v>2161</v>
      </c>
      <c r="D201" s="552" t="s">
        <v>5</v>
      </c>
      <c r="E201" s="585">
        <v>216536.84324999998</v>
      </c>
      <c r="F201" s="585">
        <v>86614.737299999979</v>
      </c>
      <c r="G201" s="585">
        <v>129922.10595000001</v>
      </c>
      <c r="H201" s="585"/>
      <c r="I201" s="631"/>
      <c r="J201" s="595"/>
      <c r="K201" s="606"/>
      <c r="L201" s="585">
        <f t="shared" si="9"/>
        <v>216536.84</v>
      </c>
      <c r="M201" s="585">
        <f t="shared" si="10"/>
        <v>86614.74</v>
      </c>
      <c r="N201" s="585">
        <f t="shared" si="11"/>
        <v>129922.11</v>
      </c>
      <c r="O201" s="585"/>
    </row>
    <row r="202" spans="1:15" s="17" customFormat="1" ht="63.75">
      <c r="A202" s="555" t="s">
        <v>2019</v>
      </c>
      <c r="B202" s="554" t="s">
        <v>964</v>
      </c>
      <c r="C202" s="554" t="s">
        <v>2162</v>
      </c>
      <c r="D202" s="552" t="s">
        <v>5</v>
      </c>
      <c r="E202" s="585">
        <v>27537.295967999995</v>
      </c>
      <c r="F202" s="585">
        <v>11014.918387199999</v>
      </c>
      <c r="G202" s="585">
        <v>16522.377580799995</v>
      </c>
      <c r="H202" s="585"/>
      <c r="I202" s="631"/>
      <c r="J202" s="595"/>
      <c r="K202" s="606"/>
      <c r="L202" s="585">
        <f t="shared" si="9"/>
        <v>27537.3</v>
      </c>
      <c r="M202" s="585">
        <f t="shared" si="10"/>
        <v>11014.92</v>
      </c>
      <c r="N202" s="585">
        <f t="shared" si="11"/>
        <v>16522.38</v>
      </c>
      <c r="O202" s="585"/>
    </row>
    <row r="203" spans="1:15" s="17" customFormat="1" ht="89.25">
      <c r="A203" s="555" t="s">
        <v>2020</v>
      </c>
      <c r="B203" s="554" t="s">
        <v>893</v>
      </c>
      <c r="C203" s="554" t="s">
        <v>2163</v>
      </c>
      <c r="D203" s="548" t="s">
        <v>4</v>
      </c>
      <c r="E203" s="585">
        <v>298349.72294399992</v>
      </c>
      <c r="F203" s="585">
        <v>119339.88917759999</v>
      </c>
      <c r="G203" s="585">
        <v>179009.83376639994</v>
      </c>
      <c r="H203" s="585"/>
      <c r="I203" s="631"/>
      <c r="J203" s="595"/>
      <c r="K203" s="606"/>
      <c r="L203" s="585">
        <f t="shared" ref="L203:L266" si="13">ROUND(E203*$F$4,2)</f>
        <v>298349.71999999997</v>
      </c>
      <c r="M203" s="585">
        <f t="shared" ref="M203:M266" si="14">ROUND(F203*$F$4,2)</f>
        <v>119339.89</v>
      </c>
      <c r="N203" s="585">
        <f t="shared" ref="N203:N266" si="15">ROUND(G203*$F$4,2)</f>
        <v>179009.83</v>
      </c>
      <c r="O203" s="585"/>
    </row>
    <row r="204" spans="1:15" s="17" customFormat="1" ht="25.5">
      <c r="A204" s="555" t="s">
        <v>2021</v>
      </c>
      <c r="B204" s="554" t="s">
        <v>69</v>
      </c>
      <c r="C204" s="554" t="s">
        <v>1672</v>
      </c>
      <c r="D204" s="579" t="s">
        <v>66</v>
      </c>
      <c r="E204" s="585">
        <v>1125.124182</v>
      </c>
      <c r="F204" s="585">
        <v>450.04967279999994</v>
      </c>
      <c r="G204" s="585">
        <v>675.07450919999997</v>
      </c>
      <c r="H204" s="585"/>
      <c r="I204" s="631"/>
      <c r="J204" s="595"/>
      <c r="K204" s="606"/>
      <c r="L204" s="585">
        <f t="shared" si="13"/>
        <v>1125.1199999999999</v>
      </c>
      <c r="M204" s="585">
        <f t="shared" si="14"/>
        <v>450.05</v>
      </c>
      <c r="N204" s="585">
        <f t="shared" si="15"/>
        <v>675.07</v>
      </c>
      <c r="O204" s="585"/>
    </row>
    <row r="205" spans="1:15" s="17" customFormat="1">
      <c r="A205" s="706" t="s">
        <v>2128</v>
      </c>
      <c r="B205" s="706"/>
      <c r="C205" s="707"/>
      <c r="D205" s="704"/>
      <c r="E205" s="585"/>
      <c r="F205" s="585"/>
      <c r="G205" s="585"/>
      <c r="H205" s="585"/>
      <c r="I205" s="631"/>
      <c r="J205" s="595"/>
      <c r="L205" s="585"/>
      <c r="M205" s="585"/>
      <c r="N205" s="585"/>
      <c r="O205" s="585"/>
    </row>
    <row r="206" spans="1:15" s="17" customFormat="1">
      <c r="A206" s="706" t="s">
        <v>2129</v>
      </c>
      <c r="B206" s="706"/>
      <c r="C206" s="707"/>
      <c r="D206" s="704"/>
      <c r="E206" s="585"/>
      <c r="F206" s="585"/>
      <c r="G206" s="585"/>
      <c r="H206" s="585"/>
      <c r="I206" s="631"/>
      <c r="J206" s="595"/>
      <c r="L206" s="585"/>
      <c r="M206" s="585"/>
      <c r="N206" s="585"/>
      <c r="O206" s="585"/>
    </row>
    <row r="207" spans="1:15" s="17" customFormat="1">
      <c r="A207" s="706" t="s">
        <v>2164</v>
      </c>
      <c r="B207" s="706"/>
      <c r="C207" s="707"/>
      <c r="D207" s="704"/>
      <c r="E207" s="585"/>
      <c r="F207" s="585"/>
      <c r="G207" s="585"/>
      <c r="H207" s="585"/>
      <c r="I207" s="631"/>
      <c r="J207" s="595"/>
      <c r="L207" s="585"/>
      <c r="M207" s="585"/>
      <c r="N207" s="585"/>
      <c r="O207" s="585"/>
    </row>
    <row r="208" spans="1:15" s="17" customFormat="1">
      <c r="A208" s="706" t="s">
        <v>2165</v>
      </c>
      <c r="B208" s="706"/>
      <c r="C208" s="707"/>
      <c r="D208" s="704"/>
      <c r="E208" s="585"/>
      <c r="F208" s="585"/>
      <c r="G208" s="585"/>
      <c r="H208" s="585"/>
      <c r="I208" s="631"/>
      <c r="J208" s="595"/>
      <c r="L208" s="585"/>
      <c r="M208" s="585"/>
      <c r="N208" s="585"/>
      <c r="O208" s="585"/>
    </row>
    <row r="209" spans="1:15" s="17" customFormat="1">
      <c r="A209" s="706" t="s">
        <v>2166</v>
      </c>
      <c r="B209" s="706"/>
      <c r="C209" s="707"/>
      <c r="D209" s="704"/>
      <c r="E209" s="585"/>
      <c r="F209" s="585"/>
      <c r="G209" s="585"/>
      <c r="H209" s="585"/>
      <c r="I209" s="631"/>
      <c r="J209" s="595"/>
      <c r="L209" s="585"/>
      <c r="M209" s="585"/>
      <c r="N209" s="585"/>
      <c r="O209" s="585"/>
    </row>
    <row r="210" spans="1:15" s="17" customFormat="1">
      <c r="A210" s="706" t="s">
        <v>2167</v>
      </c>
      <c r="B210" s="706"/>
      <c r="C210" s="707"/>
      <c r="D210" s="705"/>
      <c r="E210" s="585"/>
      <c r="F210" s="585"/>
      <c r="G210" s="585"/>
      <c r="H210" s="585"/>
      <c r="I210" s="631"/>
      <c r="J210" s="595"/>
      <c r="L210" s="585"/>
      <c r="M210" s="585"/>
      <c r="N210" s="585"/>
      <c r="O210" s="585"/>
    </row>
    <row r="211" spans="1:15" s="17" customFormat="1">
      <c r="A211" s="713" t="s">
        <v>2168</v>
      </c>
      <c r="B211" s="714"/>
      <c r="C211" s="709"/>
      <c r="D211" s="583"/>
      <c r="E211" s="585"/>
      <c r="F211" s="585"/>
      <c r="G211" s="585"/>
      <c r="H211" s="585"/>
      <c r="I211" s="631"/>
      <c r="J211" s="595"/>
      <c r="L211" s="585"/>
      <c r="M211" s="585"/>
      <c r="N211" s="585"/>
      <c r="O211" s="585"/>
    </row>
    <row r="212" spans="1:15" s="17" customFormat="1">
      <c r="A212" s="710" t="s">
        <v>1780</v>
      </c>
      <c r="B212" s="711"/>
      <c r="C212" s="712"/>
      <c r="D212" s="551"/>
      <c r="E212" s="585"/>
      <c r="F212" s="585"/>
      <c r="G212" s="585"/>
      <c r="H212" s="585"/>
      <c r="I212" s="631"/>
      <c r="J212" s="595"/>
      <c r="L212" s="585"/>
      <c r="M212" s="585"/>
      <c r="N212" s="585"/>
      <c r="O212" s="585"/>
    </row>
    <row r="213" spans="1:15" s="17" customFormat="1" ht="38.25">
      <c r="A213" s="564" t="s">
        <v>15</v>
      </c>
      <c r="B213" s="562" t="s">
        <v>2169</v>
      </c>
      <c r="C213" s="562" t="s">
        <v>1675</v>
      </c>
      <c r="D213" s="551" t="s">
        <v>66</v>
      </c>
      <c r="E213" s="585">
        <v>121.11891588</v>
      </c>
      <c r="F213" s="585">
        <v>61.948504800000002</v>
      </c>
      <c r="G213" s="585">
        <v>59.170411079999994</v>
      </c>
      <c r="H213" s="585"/>
      <c r="I213" s="631"/>
      <c r="J213" s="595" t="s">
        <v>2353</v>
      </c>
      <c r="K213" s="606"/>
      <c r="L213" s="585">
        <f t="shared" si="13"/>
        <v>121.12</v>
      </c>
      <c r="M213" s="585">
        <f t="shared" si="14"/>
        <v>61.95</v>
      </c>
      <c r="N213" s="585">
        <f t="shared" si="15"/>
        <v>59.17</v>
      </c>
      <c r="O213" s="585"/>
    </row>
    <row r="214" spans="1:15" s="17" customFormat="1" ht="38.25">
      <c r="A214" s="558" t="s">
        <v>16</v>
      </c>
      <c r="B214" s="554" t="s">
        <v>694</v>
      </c>
      <c r="C214" s="554" t="s">
        <v>1675</v>
      </c>
      <c r="D214" s="548" t="s">
        <v>66</v>
      </c>
      <c r="E214" s="585">
        <v>182.55213179999998</v>
      </c>
      <c r="F214" s="585">
        <v>69.435547999999997</v>
      </c>
      <c r="G214" s="585">
        <v>113.11658379999999</v>
      </c>
      <c r="H214" s="585"/>
      <c r="I214" s="631"/>
      <c r="J214" s="595" t="s">
        <v>2353</v>
      </c>
      <c r="K214" s="606"/>
      <c r="L214" s="585">
        <f t="shared" si="13"/>
        <v>182.55</v>
      </c>
      <c r="M214" s="585">
        <f t="shared" si="14"/>
        <v>69.44</v>
      </c>
      <c r="N214" s="585">
        <f t="shared" si="15"/>
        <v>113.12</v>
      </c>
      <c r="O214" s="585"/>
    </row>
    <row r="215" spans="1:15" s="17" customFormat="1" ht="38.25">
      <c r="A215" s="574" t="s">
        <v>17</v>
      </c>
      <c r="B215" s="554" t="s">
        <v>693</v>
      </c>
      <c r="C215" s="554" t="s">
        <v>1675</v>
      </c>
      <c r="D215" s="548" t="s">
        <v>66</v>
      </c>
      <c r="E215" s="585">
        <v>525.54176705576526</v>
      </c>
      <c r="F215" s="585">
        <v>104.37840478934714</v>
      </c>
      <c r="G215" s="585">
        <v>421.16336226641812</v>
      </c>
      <c r="H215" s="585"/>
      <c r="I215" s="631"/>
      <c r="J215" s="595" t="s">
        <v>2353</v>
      </c>
      <c r="K215" s="606"/>
      <c r="L215" s="585">
        <f t="shared" si="13"/>
        <v>525.54</v>
      </c>
      <c r="M215" s="585">
        <f t="shared" si="14"/>
        <v>104.38</v>
      </c>
      <c r="N215" s="585">
        <f t="shared" si="15"/>
        <v>421.16</v>
      </c>
      <c r="O215" s="585"/>
    </row>
    <row r="216" spans="1:15" s="17" customFormat="1" ht="38.25">
      <c r="A216" s="557" t="s">
        <v>28</v>
      </c>
      <c r="B216" s="554" t="s">
        <v>1186</v>
      </c>
      <c r="C216" s="554" t="s">
        <v>1676</v>
      </c>
      <c r="D216" s="548" t="s">
        <v>66</v>
      </c>
      <c r="E216" s="585">
        <v>294.68766599999998</v>
      </c>
      <c r="F216" s="585">
        <v>117.87506639999998</v>
      </c>
      <c r="G216" s="585">
        <v>176.8125996</v>
      </c>
      <c r="H216" s="585"/>
      <c r="I216" s="631"/>
      <c r="J216" s="595"/>
      <c r="K216" s="606"/>
      <c r="L216" s="585">
        <f t="shared" si="13"/>
        <v>294.69</v>
      </c>
      <c r="M216" s="585">
        <f t="shared" si="14"/>
        <v>117.88</v>
      </c>
      <c r="N216" s="585">
        <f t="shared" si="15"/>
        <v>176.81</v>
      </c>
      <c r="O216" s="585"/>
    </row>
    <row r="217" spans="1:15" s="17" customFormat="1" ht="38.25">
      <c r="A217" s="557" t="s">
        <v>29</v>
      </c>
      <c r="B217" s="554" t="s">
        <v>1331</v>
      </c>
      <c r="C217" s="554" t="s">
        <v>2170</v>
      </c>
      <c r="D217" s="548" t="s">
        <v>66</v>
      </c>
      <c r="E217" s="585">
        <v>625.97480399999995</v>
      </c>
      <c r="F217" s="585">
        <v>250.38992159999992</v>
      </c>
      <c r="G217" s="585">
        <v>375.58488240000003</v>
      </c>
      <c r="H217" s="585"/>
      <c r="I217" s="631"/>
      <c r="J217" s="595"/>
      <c r="K217" s="606"/>
      <c r="L217" s="585">
        <f t="shared" si="13"/>
        <v>625.97</v>
      </c>
      <c r="M217" s="585">
        <f t="shared" si="14"/>
        <v>250.39</v>
      </c>
      <c r="N217" s="585">
        <f t="shared" si="15"/>
        <v>375.58</v>
      </c>
      <c r="O217" s="585"/>
    </row>
    <row r="218" spans="1:15" s="17" customFormat="1" ht="38.25">
      <c r="A218" s="557" t="s">
        <v>30</v>
      </c>
      <c r="B218" s="554" t="s">
        <v>1332</v>
      </c>
      <c r="C218" s="554" t="s">
        <v>2171</v>
      </c>
      <c r="D218" s="548" t="s">
        <v>65</v>
      </c>
      <c r="E218" s="585">
        <v>862.04827799999998</v>
      </c>
      <c r="F218" s="585">
        <v>344.81931120000002</v>
      </c>
      <c r="G218" s="585">
        <v>517.22896679999997</v>
      </c>
      <c r="H218" s="585"/>
      <c r="I218" s="631" t="s">
        <v>2172</v>
      </c>
      <c r="J218" s="595"/>
      <c r="K218" s="606"/>
      <c r="L218" s="585">
        <f t="shared" si="13"/>
        <v>862.05</v>
      </c>
      <c r="M218" s="585">
        <f t="shared" si="14"/>
        <v>344.82</v>
      </c>
      <c r="N218" s="585">
        <f t="shared" si="15"/>
        <v>517.23</v>
      </c>
      <c r="O218" s="585"/>
    </row>
    <row r="219" spans="1:15" s="17" customFormat="1" ht="63.75">
      <c r="A219" s="557" t="s">
        <v>1217</v>
      </c>
      <c r="B219" s="554" t="s">
        <v>334</v>
      </c>
      <c r="C219" s="554" t="s">
        <v>2173</v>
      </c>
      <c r="D219" s="579" t="s">
        <v>526</v>
      </c>
      <c r="E219" s="585">
        <v>597.05755199999999</v>
      </c>
      <c r="F219" s="585">
        <v>238.82302080000005</v>
      </c>
      <c r="G219" s="585">
        <v>358.23453119999999</v>
      </c>
      <c r="H219" s="585"/>
      <c r="I219" s="631"/>
      <c r="J219" s="595"/>
      <c r="K219" s="606"/>
      <c r="L219" s="585">
        <f t="shared" si="13"/>
        <v>597.05999999999995</v>
      </c>
      <c r="M219" s="585">
        <f t="shared" si="14"/>
        <v>238.82</v>
      </c>
      <c r="N219" s="585">
        <f t="shared" si="15"/>
        <v>358.23</v>
      </c>
      <c r="O219" s="585"/>
    </row>
    <row r="220" spans="1:15" s="17" customFormat="1" ht="63.75">
      <c r="A220" s="557" t="s">
        <v>1477</v>
      </c>
      <c r="B220" s="554" t="s">
        <v>2174</v>
      </c>
      <c r="C220" s="576" t="s">
        <v>2175</v>
      </c>
      <c r="D220" s="548"/>
      <c r="E220" s="585"/>
      <c r="F220" s="585"/>
      <c r="G220" s="585"/>
      <c r="H220" s="585"/>
      <c r="I220" s="631"/>
      <c r="J220" s="595"/>
      <c r="L220" s="585"/>
      <c r="M220" s="585"/>
      <c r="N220" s="585"/>
      <c r="O220" s="585"/>
    </row>
    <row r="221" spans="1:15" s="17" customFormat="1">
      <c r="A221" s="557" t="s">
        <v>2022</v>
      </c>
      <c r="B221" s="556" t="s">
        <v>796</v>
      </c>
      <c r="C221" s="554"/>
      <c r="D221" s="548" t="s">
        <v>66</v>
      </c>
      <c r="E221" s="585">
        <v>203.25778200000002</v>
      </c>
      <c r="F221" s="585">
        <v>64.329669553764504</v>
      </c>
      <c r="G221" s="585">
        <v>138.9281124462355</v>
      </c>
      <c r="H221" s="585"/>
      <c r="I221" s="631"/>
      <c r="J221" s="595"/>
      <c r="K221" s="606"/>
      <c r="L221" s="585">
        <f t="shared" si="13"/>
        <v>203.26</v>
      </c>
      <c r="M221" s="585">
        <f t="shared" si="14"/>
        <v>64.33</v>
      </c>
      <c r="N221" s="585">
        <f t="shared" si="15"/>
        <v>138.93</v>
      </c>
      <c r="O221" s="585"/>
    </row>
    <row r="222" spans="1:15" s="17" customFormat="1">
      <c r="A222" s="557" t="s">
        <v>2023</v>
      </c>
      <c r="B222" s="556" t="s">
        <v>797</v>
      </c>
      <c r="C222" s="554"/>
      <c r="D222" s="548" t="s">
        <v>66</v>
      </c>
      <c r="E222" s="585">
        <v>220.75489799999994</v>
      </c>
      <c r="F222" s="585">
        <v>112.32037979600885</v>
      </c>
      <c r="G222" s="585">
        <v>108.43451820399109</v>
      </c>
      <c r="H222" s="585"/>
      <c r="I222" s="631"/>
      <c r="J222" s="595"/>
      <c r="K222" s="606"/>
      <c r="L222" s="585">
        <f t="shared" si="13"/>
        <v>220.75</v>
      </c>
      <c r="M222" s="585">
        <f t="shared" si="14"/>
        <v>112.32</v>
      </c>
      <c r="N222" s="585">
        <f t="shared" si="15"/>
        <v>108.43</v>
      </c>
      <c r="O222" s="585"/>
    </row>
    <row r="223" spans="1:15" s="17" customFormat="1">
      <c r="A223" s="557" t="s">
        <v>2024</v>
      </c>
      <c r="B223" s="556" t="s">
        <v>798</v>
      </c>
      <c r="C223" s="554"/>
      <c r="D223" s="548" t="s">
        <v>66</v>
      </c>
      <c r="E223" s="585">
        <v>243.79009199999999</v>
      </c>
      <c r="F223" s="585">
        <v>136.8241298964966</v>
      </c>
      <c r="G223" s="585">
        <v>106.96596210350339</v>
      </c>
      <c r="H223" s="585"/>
      <c r="I223" s="631"/>
      <c r="J223" s="595"/>
      <c r="K223" s="606"/>
      <c r="L223" s="585">
        <f t="shared" si="13"/>
        <v>243.79</v>
      </c>
      <c r="M223" s="585">
        <f t="shared" si="14"/>
        <v>136.82</v>
      </c>
      <c r="N223" s="585">
        <f t="shared" si="15"/>
        <v>106.97</v>
      </c>
      <c r="O223" s="585"/>
    </row>
    <row r="224" spans="1:15" s="17" customFormat="1">
      <c r="A224" s="557" t="s">
        <v>2025</v>
      </c>
      <c r="B224" s="556" t="s">
        <v>799</v>
      </c>
      <c r="C224" s="554"/>
      <c r="D224" s="548" t="s">
        <v>66</v>
      </c>
      <c r="E224" s="585">
        <v>273.34943999999996</v>
      </c>
      <c r="F224" s="585">
        <v>179.0896345680456</v>
      </c>
      <c r="G224" s="585">
        <v>94.259805431954391</v>
      </c>
      <c r="H224" s="585"/>
      <c r="I224" s="631"/>
      <c r="J224" s="595"/>
      <c r="K224" s="606"/>
      <c r="L224" s="585">
        <f t="shared" si="13"/>
        <v>273.35000000000002</v>
      </c>
      <c r="M224" s="585">
        <f t="shared" si="14"/>
        <v>179.09</v>
      </c>
      <c r="N224" s="585">
        <f t="shared" si="15"/>
        <v>94.26</v>
      </c>
      <c r="O224" s="585"/>
    </row>
    <row r="225" spans="1:15" s="17" customFormat="1">
      <c r="A225" s="557" t="s">
        <v>2026</v>
      </c>
      <c r="B225" s="556" t="s">
        <v>800</v>
      </c>
      <c r="C225" s="554"/>
      <c r="D225" s="548" t="s">
        <v>66</v>
      </c>
      <c r="E225" s="585">
        <v>313.468974</v>
      </c>
      <c r="F225" s="585">
        <v>211.35007016640643</v>
      </c>
      <c r="G225" s="585">
        <v>102.11890383359356</v>
      </c>
      <c r="H225" s="585"/>
      <c r="I225" s="631"/>
      <c r="J225" s="595"/>
      <c r="K225" s="606"/>
      <c r="L225" s="585">
        <f t="shared" si="13"/>
        <v>313.47000000000003</v>
      </c>
      <c r="M225" s="585">
        <f t="shared" si="14"/>
        <v>211.35</v>
      </c>
      <c r="N225" s="585">
        <f t="shared" si="15"/>
        <v>102.12</v>
      </c>
      <c r="O225" s="585"/>
    </row>
    <row r="226" spans="1:15" s="17" customFormat="1" ht="25.5">
      <c r="A226" s="557" t="s">
        <v>1478</v>
      </c>
      <c r="B226" s="554" t="s">
        <v>855</v>
      </c>
      <c r="C226" s="554" t="s">
        <v>2176</v>
      </c>
      <c r="D226" s="548" t="s">
        <v>45</v>
      </c>
      <c r="E226" s="585">
        <v>102.88441799999998</v>
      </c>
      <c r="F226" s="585">
        <v>41.15376719999999</v>
      </c>
      <c r="G226" s="585">
        <v>61.730650799999999</v>
      </c>
      <c r="H226" s="585"/>
      <c r="I226" s="631"/>
      <c r="J226" s="595"/>
      <c r="K226" s="606"/>
      <c r="L226" s="585">
        <f t="shared" si="13"/>
        <v>102.88</v>
      </c>
      <c r="M226" s="585">
        <f t="shared" si="14"/>
        <v>41.15</v>
      </c>
      <c r="N226" s="585">
        <f t="shared" si="15"/>
        <v>61.73</v>
      </c>
      <c r="O226" s="585"/>
    </row>
    <row r="227" spans="1:15" s="17" customFormat="1" ht="38.25">
      <c r="A227" s="557" t="s">
        <v>1479</v>
      </c>
      <c r="B227" s="554" t="s">
        <v>818</v>
      </c>
      <c r="C227" s="554" t="s">
        <v>817</v>
      </c>
      <c r="D227" s="548" t="s">
        <v>54</v>
      </c>
      <c r="E227" s="585">
        <v>275.04640799999993</v>
      </c>
      <c r="F227" s="585">
        <v>110.01856320000002</v>
      </c>
      <c r="G227" s="585">
        <v>165.02784479999994</v>
      </c>
      <c r="H227" s="585"/>
      <c r="I227" s="631"/>
      <c r="J227" s="595"/>
      <c r="K227" s="606"/>
      <c r="L227" s="585">
        <f t="shared" si="13"/>
        <v>275.05</v>
      </c>
      <c r="M227" s="585">
        <f t="shared" si="14"/>
        <v>110.02</v>
      </c>
      <c r="N227" s="585">
        <f t="shared" si="15"/>
        <v>165.03</v>
      </c>
      <c r="O227" s="585"/>
    </row>
    <row r="228" spans="1:15" s="17" customFormat="1" ht="25.5">
      <c r="A228" s="557" t="s">
        <v>1480</v>
      </c>
      <c r="B228" s="554" t="s">
        <v>1211</v>
      </c>
      <c r="C228" s="554" t="s">
        <v>1681</v>
      </c>
      <c r="D228" s="548" t="s">
        <v>45</v>
      </c>
      <c r="E228" s="585">
        <v>153.73612800000001</v>
      </c>
      <c r="F228" s="585">
        <v>61.4944512</v>
      </c>
      <c r="G228" s="585">
        <v>92.241676799999993</v>
      </c>
      <c r="H228" s="585"/>
      <c r="I228" s="631"/>
      <c r="J228" s="595"/>
      <c r="K228" s="606"/>
      <c r="L228" s="585">
        <f t="shared" si="13"/>
        <v>153.74</v>
      </c>
      <c r="M228" s="585">
        <f t="shared" si="14"/>
        <v>61.49</v>
      </c>
      <c r="N228" s="585">
        <f t="shared" si="15"/>
        <v>92.24</v>
      </c>
      <c r="O228" s="585"/>
    </row>
    <row r="229" spans="1:15" s="17" customFormat="1" ht="25.5">
      <c r="A229" s="557" t="s">
        <v>1482</v>
      </c>
      <c r="B229" s="554" t="s">
        <v>820</v>
      </c>
      <c r="C229" s="554" t="s">
        <v>1682</v>
      </c>
      <c r="D229" s="548" t="s">
        <v>45</v>
      </c>
      <c r="E229" s="585">
        <v>27670.15251</v>
      </c>
      <c r="F229" s="585">
        <v>10609.675459458887</v>
      </c>
      <c r="G229" s="585">
        <v>17060.477050541111</v>
      </c>
      <c r="H229" s="585"/>
      <c r="I229" s="631"/>
      <c r="J229" s="595"/>
      <c r="K229" s="606"/>
      <c r="L229" s="585">
        <f t="shared" si="13"/>
        <v>27670.15</v>
      </c>
      <c r="M229" s="585">
        <f t="shared" si="14"/>
        <v>10609.68</v>
      </c>
      <c r="N229" s="585">
        <f t="shared" si="15"/>
        <v>17060.48</v>
      </c>
      <c r="O229" s="585"/>
    </row>
    <row r="230" spans="1:15" s="17" customFormat="1" ht="25.5">
      <c r="A230" s="557" t="s">
        <v>1483</v>
      </c>
      <c r="B230" s="554" t="s">
        <v>821</v>
      </c>
      <c r="C230" s="554" t="s">
        <v>1683</v>
      </c>
      <c r="D230" s="548" t="s">
        <v>45</v>
      </c>
      <c r="E230" s="585">
        <v>31008.558671999999</v>
      </c>
      <c r="F230" s="585">
        <v>10870.276898031827</v>
      </c>
      <c r="G230" s="585">
        <v>20138.28177396817</v>
      </c>
      <c r="H230" s="585"/>
      <c r="I230" s="631"/>
      <c r="J230" s="595"/>
      <c r="K230" s="606"/>
      <c r="L230" s="585">
        <f t="shared" si="13"/>
        <v>31008.560000000001</v>
      </c>
      <c r="M230" s="585">
        <f t="shared" si="14"/>
        <v>10870.28</v>
      </c>
      <c r="N230" s="585">
        <f t="shared" si="15"/>
        <v>20138.28</v>
      </c>
      <c r="O230" s="585"/>
    </row>
    <row r="231" spans="1:15" s="17" customFormat="1" ht="25.5">
      <c r="A231" s="557" t="s">
        <v>1484</v>
      </c>
      <c r="B231" s="554" t="s">
        <v>1212</v>
      </c>
      <c r="C231" s="554" t="s">
        <v>1684</v>
      </c>
      <c r="D231" s="548" t="s">
        <v>45</v>
      </c>
      <c r="E231" s="585">
        <v>2927.8430999999991</v>
      </c>
      <c r="F231" s="585">
        <v>2327.4904206755368</v>
      </c>
      <c r="G231" s="585">
        <v>600.35267932446254</v>
      </c>
      <c r="H231" s="585"/>
      <c r="I231" s="631"/>
      <c r="J231" s="595"/>
      <c r="K231" s="606"/>
      <c r="L231" s="585">
        <f t="shared" si="13"/>
        <v>2927.84</v>
      </c>
      <c r="M231" s="585">
        <f t="shared" si="14"/>
        <v>2327.4899999999998</v>
      </c>
      <c r="N231" s="585">
        <f t="shared" si="15"/>
        <v>600.35</v>
      </c>
      <c r="O231" s="585"/>
    </row>
    <row r="232" spans="1:15" s="17" customFormat="1" ht="25.5">
      <c r="A232" s="557" t="s">
        <v>1486</v>
      </c>
      <c r="B232" s="554" t="s">
        <v>1213</v>
      </c>
      <c r="C232" s="554" t="s">
        <v>1684</v>
      </c>
      <c r="D232" s="548" t="s">
        <v>45</v>
      </c>
      <c r="E232" s="585">
        <v>3390.3471419999996</v>
      </c>
      <c r="F232" s="585">
        <v>2363.4535468391273</v>
      </c>
      <c r="G232" s="585">
        <v>1026.8935951608721</v>
      </c>
      <c r="H232" s="585"/>
      <c r="I232" s="631"/>
      <c r="J232" s="595"/>
      <c r="K232" s="606"/>
      <c r="L232" s="585">
        <f t="shared" si="13"/>
        <v>3390.35</v>
      </c>
      <c r="M232" s="585">
        <f t="shared" si="14"/>
        <v>2363.4499999999998</v>
      </c>
      <c r="N232" s="585">
        <f t="shared" si="15"/>
        <v>1026.8900000000001</v>
      </c>
      <c r="O232" s="585"/>
    </row>
    <row r="233" spans="1:15" s="17" customFormat="1" ht="25.5">
      <c r="A233" s="557" t="s">
        <v>1487</v>
      </c>
      <c r="B233" s="554" t="s">
        <v>78</v>
      </c>
      <c r="C233" s="554" t="s">
        <v>1685</v>
      </c>
      <c r="D233" s="548" t="s">
        <v>66</v>
      </c>
      <c r="E233" s="585">
        <v>41.254667999999995</v>
      </c>
      <c r="F233" s="585">
        <v>11.812199274374629</v>
      </c>
      <c r="G233" s="585">
        <v>29.442468725625364</v>
      </c>
      <c r="H233" s="585"/>
      <c r="I233" s="631"/>
      <c r="J233" s="595"/>
      <c r="K233" s="606"/>
      <c r="L233" s="585">
        <f t="shared" si="13"/>
        <v>41.25</v>
      </c>
      <c r="M233" s="585">
        <f t="shared" si="14"/>
        <v>11.81</v>
      </c>
      <c r="N233" s="585">
        <f t="shared" si="15"/>
        <v>29.44</v>
      </c>
      <c r="O233" s="585"/>
    </row>
    <row r="234" spans="1:15" s="17" customFormat="1" ht="25.5">
      <c r="A234" s="557" t="s">
        <v>1489</v>
      </c>
      <c r="B234" s="554" t="s">
        <v>79</v>
      </c>
      <c r="C234" s="554" t="s">
        <v>1685</v>
      </c>
      <c r="D234" s="548" t="s">
        <v>66</v>
      </c>
      <c r="E234" s="585">
        <v>109.27097999999998</v>
      </c>
      <c r="F234" s="585">
        <v>28.939012329317269</v>
      </c>
      <c r="G234" s="585">
        <v>80.331967670682715</v>
      </c>
      <c r="H234" s="585"/>
      <c r="I234" s="631"/>
      <c r="J234" s="595"/>
      <c r="K234" s="606"/>
      <c r="L234" s="585">
        <f t="shared" si="13"/>
        <v>109.27</v>
      </c>
      <c r="M234" s="585">
        <f t="shared" si="14"/>
        <v>28.94</v>
      </c>
      <c r="N234" s="585">
        <f t="shared" si="15"/>
        <v>80.33</v>
      </c>
      <c r="O234" s="585"/>
    </row>
    <row r="235" spans="1:15" s="17" customFormat="1" ht="25.5">
      <c r="A235" s="557" t="s">
        <v>1491</v>
      </c>
      <c r="B235" s="554" t="s">
        <v>80</v>
      </c>
      <c r="C235" s="554" t="s">
        <v>1685</v>
      </c>
      <c r="D235" s="548" t="s">
        <v>66</v>
      </c>
      <c r="E235" s="585">
        <v>191.13821999999999</v>
      </c>
      <c r="F235" s="585">
        <v>38.391808804796135</v>
      </c>
      <c r="G235" s="585">
        <v>152.74641119520385</v>
      </c>
      <c r="H235" s="585"/>
      <c r="I235" s="631"/>
      <c r="J235" s="595"/>
      <c r="K235" s="606"/>
      <c r="L235" s="585">
        <f t="shared" si="13"/>
        <v>191.14</v>
      </c>
      <c r="M235" s="585">
        <f t="shared" si="14"/>
        <v>38.39</v>
      </c>
      <c r="N235" s="585">
        <f t="shared" si="15"/>
        <v>152.75</v>
      </c>
      <c r="O235" s="585"/>
    </row>
    <row r="236" spans="1:15" s="17" customFormat="1" ht="51">
      <c r="A236" s="557" t="s">
        <v>1495</v>
      </c>
      <c r="B236" s="554" t="s">
        <v>242</v>
      </c>
      <c r="C236" s="554" t="s">
        <v>243</v>
      </c>
      <c r="D236" s="548" t="s">
        <v>66</v>
      </c>
      <c r="E236" s="585">
        <v>540.7250939999999</v>
      </c>
      <c r="F236" s="585">
        <v>96.936581367646909</v>
      </c>
      <c r="G236" s="585">
        <v>443.78851263235305</v>
      </c>
      <c r="H236" s="585"/>
      <c r="I236" s="631"/>
      <c r="J236" s="595"/>
      <c r="K236" s="606"/>
      <c r="L236" s="585">
        <f t="shared" si="13"/>
        <v>540.73</v>
      </c>
      <c r="M236" s="585">
        <f t="shared" si="14"/>
        <v>96.94</v>
      </c>
      <c r="N236" s="585">
        <f t="shared" si="15"/>
        <v>443.79</v>
      </c>
      <c r="O236" s="585"/>
    </row>
    <row r="237" spans="1:15" s="17" customFormat="1" ht="38.25">
      <c r="A237" s="557" t="s">
        <v>1496</v>
      </c>
      <c r="B237" s="554" t="s">
        <v>82</v>
      </c>
      <c r="C237" s="554" t="s">
        <v>1687</v>
      </c>
      <c r="D237" s="548" t="s">
        <v>66</v>
      </c>
      <c r="E237" s="585">
        <v>123.70667399999998</v>
      </c>
      <c r="F237" s="585">
        <v>79.557985143677868</v>
      </c>
      <c r="G237" s="585">
        <v>44.14868885632211</v>
      </c>
      <c r="H237" s="585"/>
      <c r="I237" s="631"/>
      <c r="J237" s="595"/>
      <c r="K237" s="606"/>
      <c r="L237" s="585">
        <f t="shared" si="13"/>
        <v>123.71</v>
      </c>
      <c r="M237" s="585">
        <f t="shared" si="14"/>
        <v>79.56</v>
      </c>
      <c r="N237" s="585">
        <f t="shared" si="15"/>
        <v>44.15</v>
      </c>
      <c r="O237" s="585"/>
    </row>
    <row r="238" spans="1:15" s="17" customFormat="1" ht="63.75">
      <c r="A238" s="557" t="s">
        <v>1497</v>
      </c>
      <c r="B238" s="554" t="s">
        <v>55</v>
      </c>
      <c r="C238" s="554" t="s">
        <v>2177</v>
      </c>
      <c r="D238" s="548" t="s">
        <v>56</v>
      </c>
      <c r="E238" s="585">
        <v>168.38967600000001</v>
      </c>
      <c r="F238" s="585">
        <v>51.475997781285578</v>
      </c>
      <c r="G238" s="585">
        <v>116.91367821871442</v>
      </c>
      <c r="H238" s="585"/>
      <c r="I238" s="631"/>
      <c r="J238" s="595"/>
      <c r="K238" s="606"/>
      <c r="L238" s="585">
        <f t="shared" si="13"/>
        <v>168.39</v>
      </c>
      <c r="M238" s="585">
        <f t="shared" si="14"/>
        <v>51.48</v>
      </c>
      <c r="N238" s="585">
        <f t="shared" si="15"/>
        <v>116.91</v>
      </c>
      <c r="O238" s="585"/>
    </row>
    <row r="239" spans="1:15" s="17" customFormat="1" ht="63.75">
      <c r="A239" s="557" t="s">
        <v>1842</v>
      </c>
      <c r="B239" s="554" t="s">
        <v>417</v>
      </c>
      <c r="C239" s="554" t="s">
        <v>2178</v>
      </c>
      <c r="D239" s="548" t="s">
        <v>56</v>
      </c>
      <c r="E239" s="585">
        <v>264.08491199999997</v>
      </c>
      <c r="F239" s="585">
        <v>124.87688354988325</v>
      </c>
      <c r="G239" s="585">
        <v>139.20802845011673</v>
      </c>
      <c r="H239" s="585"/>
      <c r="I239" s="631"/>
      <c r="J239" s="595"/>
      <c r="K239" s="606"/>
      <c r="L239" s="585">
        <f t="shared" si="13"/>
        <v>264.08</v>
      </c>
      <c r="M239" s="585">
        <f t="shared" si="14"/>
        <v>124.88</v>
      </c>
      <c r="N239" s="585">
        <f t="shared" si="15"/>
        <v>139.21</v>
      </c>
      <c r="O239" s="585"/>
    </row>
    <row r="240" spans="1:15" s="17" customFormat="1" ht="25.5">
      <c r="A240" s="557" t="s">
        <v>2027</v>
      </c>
      <c r="B240" s="554" t="s">
        <v>306</v>
      </c>
      <c r="C240" s="554" t="s">
        <v>349</v>
      </c>
      <c r="D240" s="548" t="s">
        <v>1</v>
      </c>
      <c r="E240" s="585">
        <v>659.44405800000004</v>
      </c>
      <c r="F240" s="585">
        <v>389.23347768902784</v>
      </c>
      <c r="G240" s="585">
        <v>270.21058031097215</v>
      </c>
      <c r="H240" s="585"/>
      <c r="I240" s="631"/>
      <c r="J240" s="595"/>
      <c r="K240" s="606"/>
      <c r="L240" s="585">
        <f t="shared" si="13"/>
        <v>659.44</v>
      </c>
      <c r="M240" s="585">
        <f t="shared" si="14"/>
        <v>389.23</v>
      </c>
      <c r="N240" s="585">
        <f t="shared" si="15"/>
        <v>270.20999999999998</v>
      </c>
      <c r="O240" s="585"/>
    </row>
    <row r="241" spans="1:15" s="17" customFormat="1" ht="76.5">
      <c r="A241" s="557" t="s">
        <v>2028</v>
      </c>
      <c r="B241" s="554" t="s">
        <v>53</v>
      </c>
      <c r="C241" s="554" t="s">
        <v>419</v>
      </c>
      <c r="D241" s="579" t="s">
        <v>54</v>
      </c>
      <c r="E241" s="585">
        <v>226.35030599999999</v>
      </c>
      <c r="F241" s="585">
        <v>90.540122399999987</v>
      </c>
      <c r="G241" s="585">
        <v>135.81018359999999</v>
      </c>
      <c r="H241" s="585"/>
      <c r="I241" s="631" t="s">
        <v>2179</v>
      </c>
      <c r="J241" s="595"/>
      <c r="K241" s="606"/>
      <c r="L241" s="585">
        <f t="shared" si="13"/>
        <v>226.35</v>
      </c>
      <c r="M241" s="585">
        <f t="shared" si="14"/>
        <v>90.54</v>
      </c>
      <c r="N241" s="585">
        <f t="shared" si="15"/>
        <v>135.81</v>
      </c>
      <c r="O241" s="585"/>
    </row>
    <row r="242" spans="1:15" s="17" customFormat="1">
      <c r="A242" s="706" t="s">
        <v>691</v>
      </c>
      <c r="B242" s="706"/>
      <c r="C242" s="707"/>
      <c r="D242" s="548"/>
      <c r="E242" s="585"/>
      <c r="F242" s="585"/>
      <c r="G242" s="585"/>
      <c r="H242" s="585"/>
      <c r="I242" s="631"/>
      <c r="J242" s="595"/>
      <c r="L242" s="585"/>
      <c r="M242" s="585"/>
      <c r="N242" s="585"/>
      <c r="O242" s="585"/>
    </row>
    <row r="243" spans="1:15" s="17" customFormat="1" ht="63.75">
      <c r="A243" s="557" t="s">
        <v>2029</v>
      </c>
      <c r="B243" s="554" t="s">
        <v>415</v>
      </c>
      <c r="C243" s="576" t="s">
        <v>2180</v>
      </c>
      <c r="D243" s="548"/>
      <c r="E243" s="585"/>
      <c r="F243" s="585"/>
      <c r="G243" s="585"/>
      <c r="H243" s="585"/>
      <c r="I243" s="631"/>
      <c r="J243" s="595"/>
      <c r="L243" s="585"/>
      <c r="M243" s="585"/>
      <c r="N243" s="585"/>
      <c r="O243" s="585"/>
    </row>
    <row r="244" spans="1:15" s="17" customFormat="1">
      <c r="A244" s="557" t="s">
        <v>2030</v>
      </c>
      <c r="B244" s="556" t="s">
        <v>700</v>
      </c>
      <c r="C244" s="554"/>
      <c r="D244" s="548" t="s">
        <v>45</v>
      </c>
      <c r="E244" s="585">
        <v>19348.095311999998</v>
      </c>
      <c r="F244" s="585">
        <v>10105.746895066944</v>
      </c>
      <c r="G244" s="585">
        <v>9242.3484169330532</v>
      </c>
      <c r="H244" s="585"/>
      <c r="I244" s="631"/>
      <c r="J244" s="595"/>
      <c r="K244" s="606"/>
      <c r="L244" s="585">
        <f t="shared" si="13"/>
        <v>19348.099999999999</v>
      </c>
      <c r="M244" s="585">
        <f t="shared" si="14"/>
        <v>10105.75</v>
      </c>
      <c r="N244" s="585">
        <f t="shared" si="15"/>
        <v>9242.35</v>
      </c>
      <c r="O244" s="585"/>
    </row>
    <row r="245" spans="1:15" s="17" customFormat="1">
      <c r="A245" s="557" t="s">
        <v>2031</v>
      </c>
      <c r="B245" s="556" t="s">
        <v>23</v>
      </c>
      <c r="C245" s="554"/>
      <c r="D245" s="548" t="s">
        <v>45</v>
      </c>
      <c r="E245" s="585">
        <v>20229.039557999997</v>
      </c>
      <c r="F245" s="585">
        <v>9103.0678010999982</v>
      </c>
      <c r="G245" s="585">
        <v>11125.971756899999</v>
      </c>
      <c r="H245" s="585"/>
      <c r="I245" s="631"/>
      <c r="J245" s="595"/>
      <c r="K245" s="606"/>
      <c r="L245" s="585">
        <f t="shared" si="13"/>
        <v>20229.04</v>
      </c>
      <c r="M245" s="585">
        <f t="shared" si="14"/>
        <v>9103.07</v>
      </c>
      <c r="N245" s="585">
        <f t="shared" si="15"/>
        <v>11125.97</v>
      </c>
      <c r="O245" s="585"/>
    </row>
    <row r="246" spans="1:15" s="17" customFormat="1">
      <c r="A246" s="557" t="s">
        <v>2032</v>
      </c>
      <c r="B246" s="556" t="s">
        <v>24</v>
      </c>
      <c r="C246" s="554"/>
      <c r="D246" s="548" t="s">
        <v>45</v>
      </c>
      <c r="E246" s="585">
        <v>24649.125227999997</v>
      </c>
      <c r="F246" s="585">
        <v>8380.7025775200018</v>
      </c>
      <c r="G246" s="585">
        <v>16268.422650479997</v>
      </c>
      <c r="H246" s="585"/>
      <c r="I246" s="631"/>
      <c r="J246" s="595"/>
      <c r="K246" s="606"/>
      <c r="L246" s="585">
        <f t="shared" si="13"/>
        <v>24649.13</v>
      </c>
      <c r="M246" s="585">
        <f t="shared" si="14"/>
        <v>8380.7000000000007</v>
      </c>
      <c r="N246" s="585">
        <f t="shared" si="15"/>
        <v>16268.42</v>
      </c>
      <c r="O246" s="585"/>
    </row>
    <row r="247" spans="1:15" s="17" customFormat="1">
      <c r="A247" s="557" t="s">
        <v>2033</v>
      </c>
      <c r="B247" s="556" t="s">
        <v>25</v>
      </c>
      <c r="C247" s="554"/>
      <c r="D247" s="548" t="s">
        <v>45</v>
      </c>
      <c r="E247" s="585">
        <v>31432.617215999995</v>
      </c>
      <c r="F247" s="585">
        <v>4714.8925823999989</v>
      </c>
      <c r="G247" s="585">
        <v>26717.724633599995</v>
      </c>
      <c r="H247" s="585"/>
      <c r="I247" s="631"/>
      <c r="J247" s="595"/>
      <c r="K247" s="606"/>
      <c r="L247" s="585">
        <f t="shared" si="13"/>
        <v>31432.62</v>
      </c>
      <c r="M247" s="585">
        <f t="shared" si="14"/>
        <v>4714.8900000000003</v>
      </c>
      <c r="N247" s="585">
        <f t="shared" si="15"/>
        <v>26717.72</v>
      </c>
      <c r="O247" s="585"/>
    </row>
    <row r="248" spans="1:15" s="17" customFormat="1" ht="63.75">
      <c r="A248" s="557" t="s">
        <v>2034</v>
      </c>
      <c r="B248" s="554" t="s">
        <v>219</v>
      </c>
      <c r="C248" s="554" t="s">
        <v>2181</v>
      </c>
      <c r="D248" s="548" t="s">
        <v>45</v>
      </c>
      <c r="E248" s="585">
        <v>4795.2646559999985</v>
      </c>
      <c r="F248" s="585">
        <v>1918.1058623999995</v>
      </c>
      <c r="G248" s="585">
        <v>2877.1587935999992</v>
      </c>
      <c r="H248" s="585"/>
      <c r="I248" s="631"/>
      <c r="J248" s="595"/>
      <c r="K248" s="606"/>
      <c r="L248" s="585">
        <f t="shared" si="13"/>
        <v>4795.26</v>
      </c>
      <c r="M248" s="585">
        <f t="shared" si="14"/>
        <v>1918.11</v>
      </c>
      <c r="N248" s="585">
        <f t="shared" si="15"/>
        <v>2877.16</v>
      </c>
      <c r="O248" s="585"/>
    </row>
    <row r="249" spans="1:15" s="17" customFormat="1" ht="25.5">
      <c r="A249" s="557" t="s">
        <v>2035</v>
      </c>
      <c r="B249" s="554" t="s">
        <v>348</v>
      </c>
      <c r="C249" s="554" t="s">
        <v>2182</v>
      </c>
      <c r="D249" s="548" t="s">
        <v>1</v>
      </c>
      <c r="E249" s="585">
        <v>554.35816799999998</v>
      </c>
      <c r="F249" s="585">
        <v>221.74326719999996</v>
      </c>
      <c r="G249" s="585">
        <v>332.61490080000004</v>
      </c>
      <c r="H249" s="585"/>
      <c r="I249" s="631"/>
      <c r="J249" s="595"/>
      <c r="K249" s="606"/>
      <c r="L249" s="585">
        <f t="shared" si="13"/>
        <v>554.36</v>
      </c>
      <c r="M249" s="585">
        <f t="shared" si="14"/>
        <v>221.74</v>
      </c>
      <c r="N249" s="585">
        <f t="shared" si="15"/>
        <v>332.61</v>
      </c>
      <c r="O249" s="585"/>
    </row>
    <row r="250" spans="1:15" s="17" customFormat="1" ht="38.25">
      <c r="A250" s="557" t="s">
        <v>2036</v>
      </c>
      <c r="B250" s="554" t="s">
        <v>832</v>
      </c>
      <c r="C250" s="554" t="s">
        <v>1690</v>
      </c>
      <c r="D250" s="548" t="s">
        <v>64</v>
      </c>
      <c r="E250" s="585">
        <v>5384.4106679999986</v>
      </c>
      <c r="F250" s="585">
        <v>2153.7642671999993</v>
      </c>
      <c r="G250" s="585">
        <v>3230.6464007999994</v>
      </c>
      <c r="H250" s="585"/>
      <c r="I250" s="631"/>
      <c r="J250" s="595"/>
      <c r="K250" s="606"/>
      <c r="L250" s="585">
        <f t="shared" si="13"/>
        <v>5384.41</v>
      </c>
      <c r="M250" s="585">
        <f t="shared" si="14"/>
        <v>2153.7600000000002</v>
      </c>
      <c r="N250" s="585">
        <f t="shared" si="15"/>
        <v>3230.65</v>
      </c>
      <c r="O250" s="585"/>
    </row>
    <row r="251" spans="1:15" s="17" customFormat="1" ht="76.5">
      <c r="A251" s="557" t="s">
        <v>2037</v>
      </c>
      <c r="B251" s="554" t="s">
        <v>2183</v>
      </c>
      <c r="C251" s="554" t="s">
        <v>2184</v>
      </c>
      <c r="D251" s="548" t="s">
        <v>392</v>
      </c>
      <c r="E251" s="585">
        <v>1743.8180759999996</v>
      </c>
      <c r="F251" s="585">
        <v>697.52723039999978</v>
      </c>
      <c r="G251" s="585">
        <v>1046.2908455999998</v>
      </c>
      <c r="H251" s="585"/>
      <c r="I251" s="631"/>
      <c r="J251" s="595"/>
      <c r="K251" s="606"/>
      <c r="L251" s="585">
        <f t="shared" si="13"/>
        <v>1743.82</v>
      </c>
      <c r="M251" s="585">
        <f t="shared" si="14"/>
        <v>697.53</v>
      </c>
      <c r="N251" s="585">
        <f t="shared" si="15"/>
        <v>1046.29</v>
      </c>
      <c r="O251" s="585"/>
    </row>
    <row r="252" spans="1:15" s="17" customFormat="1" ht="63.75">
      <c r="A252" s="557" t="s">
        <v>2038</v>
      </c>
      <c r="B252" s="554" t="s">
        <v>834</v>
      </c>
      <c r="C252" s="554" t="s">
        <v>2185</v>
      </c>
      <c r="D252" s="548" t="s">
        <v>392</v>
      </c>
      <c r="E252" s="585">
        <v>599.35075200000006</v>
      </c>
      <c r="F252" s="585">
        <v>239.74030079999997</v>
      </c>
      <c r="G252" s="585">
        <v>359.61045120000011</v>
      </c>
      <c r="H252" s="585"/>
      <c r="I252" s="631"/>
      <c r="J252" s="595"/>
      <c r="K252" s="606"/>
      <c r="L252" s="585">
        <f t="shared" si="13"/>
        <v>599.35</v>
      </c>
      <c r="M252" s="585">
        <f t="shared" si="14"/>
        <v>239.74</v>
      </c>
      <c r="N252" s="585">
        <f t="shared" si="15"/>
        <v>359.61</v>
      </c>
      <c r="O252" s="585"/>
    </row>
    <row r="253" spans="1:15" s="17" customFormat="1">
      <c r="A253" s="557" t="s">
        <v>2039</v>
      </c>
      <c r="B253" s="554" t="s">
        <v>347</v>
      </c>
      <c r="C253" s="554" t="s">
        <v>1369</v>
      </c>
      <c r="D253" s="579" t="s">
        <v>1</v>
      </c>
      <c r="E253" s="585">
        <v>536.10429599999998</v>
      </c>
      <c r="F253" s="585">
        <v>214.44171840000001</v>
      </c>
      <c r="G253" s="585">
        <v>321.66257759999991</v>
      </c>
      <c r="H253" s="585"/>
      <c r="I253" s="631"/>
      <c r="J253" s="595"/>
      <c r="K253" s="606"/>
      <c r="L253" s="585">
        <f t="shared" si="13"/>
        <v>536.1</v>
      </c>
      <c r="M253" s="585">
        <f t="shared" si="14"/>
        <v>214.44</v>
      </c>
      <c r="N253" s="585">
        <f t="shared" si="15"/>
        <v>321.66000000000003</v>
      </c>
      <c r="O253" s="585"/>
    </row>
    <row r="254" spans="1:15" s="17" customFormat="1" ht="89.25">
      <c r="A254" s="557" t="s">
        <v>2040</v>
      </c>
      <c r="B254" s="554" t="s">
        <v>1370</v>
      </c>
      <c r="C254" s="578" t="s">
        <v>2186</v>
      </c>
      <c r="D254" s="548"/>
      <c r="E254" s="585"/>
      <c r="F254" s="585"/>
      <c r="G254" s="585"/>
      <c r="H254" s="585"/>
      <c r="I254" s="631"/>
      <c r="J254" s="595"/>
      <c r="L254" s="585"/>
      <c r="M254" s="585"/>
      <c r="N254" s="585"/>
      <c r="O254" s="585"/>
    </row>
    <row r="255" spans="1:15" s="17" customFormat="1">
      <c r="A255" s="557" t="s">
        <v>2041</v>
      </c>
      <c r="B255" s="556" t="s">
        <v>114</v>
      </c>
      <c r="C255" s="554"/>
      <c r="D255" s="548" t="s">
        <v>45</v>
      </c>
      <c r="E255" s="585">
        <v>92625.799265999987</v>
      </c>
      <c r="F255" s="585">
        <v>37050.319706399998</v>
      </c>
      <c r="G255" s="585">
        <v>55575.479559599989</v>
      </c>
      <c r="H255" s="585"/>
      <c r="I255" s="631"/>
      <c r="J255" s="595"/>
      <c r="K255" s="606"/>
      <c r="L255" s="585">
        <f t="shared" si="13"/>
        <v>92625.8</v>
      </c>
      <c r="M255" s="585">
        <f t="shared" si="14"/>
        <v>37050.32</v>
      </c>
      <c r="N255" s="585">
        <f t="shared" si="15"/>
        <v>55575.48</v>
      </c>
      <c r="O255" s="585"/>
    </row>
    <row r="256" spans="1:15" s="17" customFormat="1">
      <c r="A256" s="557" t="s">
        <v>2042</v>
      </c>
      <c r="B256" s="556" t="s">
        <v>115</v>
      </c>
      <c r="C256" s="554"/>
      <c r="D256" s="548" t="s">
        <v>45</v>
      </c>
      <c r="E256" s="585">
        <v>229945.26391199999</v>
      </c>
      <c r="F256" s="585">
        <v>91978.105564800004</v>
      </c>
      <c r="G256" s="585">
        <v>137967.15834719999</v>
      </c>
      <c r="H256" s="585"/>
      <c r="I256" s="631"/>
      <c r="J256" s="595"/>
      <c r="K256" s="606"/>
      <c r="L256" s="585">
        <f t="shared" si="13"/>
        <v>229945.26</v>
      </c>
      <c r="M256" s="585">
        <f t="shared" si="14"/>
        <v>91978.11</v>
      </c>
      <c r="N256" s="585">
        <f t="shared" si="15"/>
        <v>137967.16</v>
      </c>
      <c r="O256" s="585"/>
    </row>
    <row r="257" spans="1:15" s="17" customFormat="1">
      <c r="A257" s="557" t="s">
        <v>2043</v>
      </c>
      <c r="B257" s="556" t="s">
        <v>116</v>
      </c>
      <c r="C257" s="554"/>
      <c r="D257" s="548" t="s">
        <v>45</v>
      </c>
      <c r="E257" s="585">
        <v>406539.09223200008</v>
      </c>
      <c r="F257" s="585">
        <v>162615.63689280004</v>
      </c>
      <c r="G257" s="585">
        <v>243923.45533920001</v>
      </c>
      <c r="H257" s="585"/>
      <c r="I257" s="631"/>
      <c r="J257" s="595"/>
      <c r="K257" s="606"/>
      <c r="L257" s="585">
        <f t="shared" si="13"/>
        <v>406539.09</v>
      </c>
      <c r="M257" s="585">
        <f t="shared" si="14"/>
        <v>162615.64000000001</v>
      </c>
      <c r="N257" s="585">
        <f t="shared" si="15"/>
        <v>243923.46</v>
      </c>
      <c r="O257" s="585"/>
    </row>
    <row r="258" spans="1:15" s="17" customFormat="1" ht="25.5">
      <c r="A258" s="555" t="s">
        <v>2044</v>
      </c>
      <c r="B258" s="554" t="s">
        <v>73</v>
      </c>
      <c r="C258" s="554" t="s">
        <v>1694</v>
      </c>
      <c r="D258" s="548" t="s">
        <v>45</v>
      </c>
      <c r="E258" s="585">
        <v>883.99420199999997</v>
      </c>
      <c r="F258" s="585">
        <v>353.59768080000003</v>
      </c>
      <c r="G258" s="585">
        <v>530.39652119999994</v>
      </c>
      <c r="H258" s="585"/>
      <c r="I258" s="631" t="s">
        <v>2187</v>
      </c>
      <c r="J258" s="595"/>
      <c r="K258" s="606"/>
      <c r="L258" s="585">
        <f t="shared" si="13"/>
        <v>883.99</v>
      </c>
      <c r="M258" s="585">
        <f t="shared" si="14"/>
        <v>353.6</v>
      </c>
      <c r="N258" s="585">
        <f t="shared" si="15"/>
        <v>530.4</v>
      </c>
      <c r="O258" s="585"/>
    </row>
    <row r="259" spans="1:15" s="17" customFormat="1" ht="25.5">
      <c r="A259" s="555" t="s">
        <v>2045</v>
      </c>
      <c r="B259" s="554" t="s">
        <v>72</v>
      </c>
      <c r="C259" s="554" t="s">
        <v>1695</v>
      </c>
      <c r="D259" s="548" t="s">
        <v>45</v>
      </c>
      <c r="E259" s="585">
        <v>1726.60761</v>
      </c>
      <c r="F259" s="585">
        <v>690.64304400000015</v>
      </c>
      <c r="G259" s="585">
        <v>1035.9645659999999</v>
      </c>
      <c r="H259" s="585"/>
      <c r="I259" s="631" t="s">
        <v>2187</v>
      </c>
      <c r="J259" s="595"/>
      <c r="K259" s="606"/>
      <c r="L259" s="585">
        <f t="shared" si="13"/>
        <v>1726.61</v>
      </c>
      <c r="M259" s="585">
        <f t="shared" si="14"/>
        <v>690.64</v>
      </c>
      <c r="N259" s="585">
        <f t="shared" si="15"/>
        <v>1035.96</v>
      </c>
      <c r="O259" s="585"/>
    </row>
    <row r="260" spans="1:15" s="17" customFormat="1" ht="25.5">
      <c r="A260" s="555" t="s">
        <v>2046</v>
      </c>
      <c r="B260" s="554" t="s">
        <v>2188</v>
      </c>
      <c r="C260" s="554" t="s">
        <v>1696</v>
      </c>
      <c r="D260" s="548" t="s">
        <v>676</v>
      </c>
      <c r="E260" s="585">
        <v>2841.9168959999997</v>
      </c>
      <c r="F260" s="585">
        <v>1136.7667583999998</v>
      </c>
      <c r="G260" s="585">
        <v>1705.1501375999999</v>
      </c>
      <c r="H260" s="585"/>
      <c r="I260" s="631"/>
      <c r="J260" s="595"/>
      <c r="K260" s="606"/>
      <c r="L260" s="585">
        <f t="shared" si="13"/>
        <v>2841.92</v>
      </c>
      <c r="M260" s="585">
        <f t="shared" si="14"/>
        <v>1136.77</v>
      </c>
      <c r="N260" s="585">
        <f t="shared" si="15"/>
        <v>1705.15</v>
      </c>
      <c r="O260" s="585"/>
    </row>
    <row r="261" spans="1:15" s="17" customFormat="1" ht="25.5">
      <c r="A261" s="555" t="s">
        <v>2047</v>
      </c>
      <c r="B261" s="554" t="s">
        <v>2189</v>
      </c>
      <c r="C261" s="554" t="s">
        <v>1696</v>
      </c>
      <c r="D261" s="548" t="s">
        <v>676</v>
      </c>
      <c r="E261" s="585">
        <v>4339.9841939999997</v>
      </c>
      <c r="F261" s="585">
        <v>1735.9936775999995</v>
      </c>
      <c r="G261" s="585">
        <v>2603.9905164000002</v>
      </c>
      <c r="H261" s="585"/>
      <c r="I261" s="631"/>
      <c r="J261" s="595"/>
      <c r="K261" s="606"/>
      <c r="L261" s="585">
        <f t="shared" si="13"/>
        <v>4339.9799999999996</v>
      </c>
      <c r="M261" s="585">
        <f t="shared" si="14"/>
        <v>1735.99</v>
      </c>
      <c r="N261" s="585">
        <f t="shared" si="15"/>
        <v>2603.9899999999998</v>
      </c>
      <c r="O261" s="585"/>
    </row>
    <row r="262" spans="1:15" s="17" customFormat="1" ht="25.5">
      <c r="A262" s="555" t="s">
        <v>2048</v>
      </c>
      <c r="B262" s="554" t="s">
        <v>677</v>
      </c>
      <c r="C262" s="554" t="s">
        <v>1697</v>
      </c>
      <c r="D262" s="579" t="s">
        <v>792</v>
      </c>
      <c r="E262" s="585">
        <v>318.62867399999999</v>
      </c>
      <c r="F262" s="585">
        <v>127.45146960000001</v>
      </c>
      <c r="G262" s="585">
        <v>191.17720439999999</v>
      </c>
      <c r="H262" s="585"/>
      <c r="I262" s="631"/>
      <c r="J262" s="595"/>
      <c r="K262" s="606"/>
      <c r="L262" s="585">
        <f t="shared" si="13"/>
        <v>318.63</v>
      </c>
      <c r="M262" s="585">
        <f t="shared" si="14"/>
        <v>127.45</v>
      </c>
      <c r="N262" s="585">
        <f t="shared" si="15"/>
        <v>191.18</v>
      </c>
      <c r="O262" s="585"/>
    </row>
    <row r="263" spans="1:15" s="17" customFormat="1">
      <c r="A263" s="715" t="s">
        <v>560</v>
      </c>
      <c r="B263" s="706"/>
      <c r="C263" s="707"/>
      <c r="D263" s="548"/>
      <c r="E263" s="585"/>
      <c r="F263" s="585"/>
      <c r="G263" s="585"/>
      <c r="H263" s="585"/>
      <c r="I263" s="631"/>
      <c r="J263" s="595"/>
      <c r="L263" s="585"/>
      <c r="M263" s="585"/>
      <c r="N263" s="585"/>
      <c r="O263" s="585"/>
    </row>
    <row r="264" spans="1:15" s="17" customFormat="1" ht="63.75">
      <c r="A264" s="557" t="s">
        <v>2190</v>
      </c>
      <c r="B264" s="554" t="s">
        <v>2191</v>
      </c>
      <c r="C264" s="554" t="s">
        <v>2192</v>
      </c>
      <c r="D264" s="548" t="s">
        <v>1</v>
      </c>
      <c r="E264" s="585">
        <v>652.75937999999985</v>
      </c>
      <c r="F264" s="585">
        <v>289.14964976402524</v>
      </c>
      <c r="G264" s="585">
        <v>363.60973023597461</v>
      </c>
      <c r="H264" s="585"/>
      <c r="I264" s="631"/>
      <c r="J264" s="595"/>
      <c r="K264" s="606"/>
      <c r="L264" s="585">
        <f t="shared" si="13"/>
        <v>652.76</v>
      </c>
      <c r="M264" s="585">
        <f t="shared" si="14"/>
        <v>289.14999999999998</v>
      </c>
      <c r="N264" s="585">
        <f t="shared" si="15"/>
        <v>363.61</v>
      </c>
      <c r="O264" s="585"/>
    </row>
    <row r="265" spans="1:15" s="17" customFormat="1" ht="63.75">
      <c r="A265" s="557" t="s">
        <v>2193</v>
      </c>
      <c r="B265" s="554" t="s">
        <v>2194</v>
      </c>
      <c r="C265" s="554" t="s">
        <v>2195</v>
      </c>
      <c r="D265" s="548" t="s">
        <v>1</v>
      </c>
      <c r="E265" s="585">
        <v>1179.8857979999998</v>
      </c>
      <c r="F265" s="585">
        <v>396.73155502529721</v>
      </c>
      <c r="G265" s="585">
        <v>783.15424297470258</v>
      </c>
      <c r="H265" s="585"/>
      <c r="I265" s="631"/>
      <c r="J265" s="595"/>
      <c r="K265" s="606"/>
      <c r="L265" s="585">
        <f t="shared" si="13"/>
        <v>1179.8900000000001</v>
      </c>
      <c r="M265" s="585">
        <f t="shared" si="14"/>
        <v>396.73</v>
      </c>
      <c r="N265" s="585">
        <f t="shared" si="15"/>
        <v>783.15</v>
      </c>
      <c r="O265" s="585"/>
    </row>
    <row r="266" spans="1:15" s="17" customFormat="1" ht="76.5">
      <c r="A266" s="557" t="s">
        <v>2196</v>
      </c>
      <c r="B266" s="554" t="s">
        <v>2197</v>
      </c>
      <c r="C266" s="554" t="s">
        <v>2198</v>
      </c>
      <c r="D266" s="548" t="s">
        <v>1</v>
      </c>
      <c r="E266" s="585">
        <v>690.92969400000004</v>
      </c>
      <c r="F266" s="585">
        <v>293.94504858738986</v>
      </c>
      <c r="G266" s="585">
        <v>396.98464541261018</v>
      </c>
      <c r="H266" s="585"/>
      <c r="I266" s="631"/>
      <c r="J266" s="595"/>
      <c r="K266" s="606"/>
      <c r="L266" s="585">
        <f t="shared" si="13"/>
        <v>690.93</v>
      </c>
      <c r="M266" s="585">
        <f t="shared" si="14"/>
        <v>293.95</v>
      </c>
      <c r="N266" s="585">
        <f t="shared" si="15"/>
        <v>396.98</v>
      </c>
      <c r="O266" s="585"/>
    </row>
    <row r="267" spans="1:15" s="17" customFormat="1" ht="76.5">
      <c r="A267" s="557" t="s">
        <v>2199</v>
      </c>
      <c r="B267" s="554" t="s">
        <v>2200</v>
      </c>
      <c r="C267" s="554" t="s">
        <v>2201</v>
      </c>
      <c r="D267" s="548" t="s">
        <v>1</v>
      </c>
      <c r="E267" s="585">
        <v>1218.0446459999998</v>
      </c>
      <c r="F267" s="585">
        <v>401.51640652448793</v>
      </c>
      <c r="G267" s="585">
        <v>816.52823947551178</v>
      </c>
      <c r="H267" s="585"/>
      <c r="I267" s="631"/>
      <c r="J267" s="595"/>
      <c r="K267" s="606"/>
      <c r="L267" s="585">
        <f t="shared" ref="L267:L328" si="16">ROUND(E267*$F$4,2)</f>
        <v>1218.04</v>
      </c>
      <c r="M267" s="585">
        <f t="shared" ref="M267:M328" si="17">ROUND(F267*$F$4,2)</f>
        <v>401.52</v>
      </c>
      <c r="N267" s="585">
        <f t="shared" ref="N267:N328" si="18">ROUND(G267*$F$4,2)</f>
        <v>816.53</v>
      </c>
      <c r="O267" s="585"/>
    </row>
    <row r="268" spans="1:15" s="17" customFormat="1" ht="63.75">
      <c r="A268" s="557" t="s">
        <v>2202</v>
      </c>
      <c r="B268" s="554" t="s">
        <v>2203</v>
      </c>
      <c r="C268" s="554" t="s">
        <v>2204</v>
      </c>
      <c r="D268" s="548" t="s">
        <v>1</v>
      </c>
      <c r="E268" s="585">
        <v>920.0433059999998</v>
      </c>
      <c r="F268" s="585">
        <v>322.68393986860355</v>
      </c>
      <c r="G268" s="585">
        <v>597.35936613139631</v>
      </c>
      <c r="H268" s="585"/>
      <c r="I268" s="631"/>
      <c r="J268" s="595"/>
      <c r="K268" s="606"/>
      <c r="L268" s="585">
        <f t="shared" si="16"/>
        <v>920.04</v>
      </c>
      <c r="M268" s="585">
        <f t="shared" si="17"/>
        <v>322.68</v>
      </c>
      <c r="N268" s="585">
        <f t="shared" si="18"/>
        <v>597.36</v>
      </c>
      <c r="O268" s="585"/>
    </row>
    <row r="269" spans="1:15" s="17" customFormat="1" ht="63.75">
      <c r="A269" s="557" t="s">
        <v>2205</v>
      </c>
      <c r="B269" s="554" t="s">
        <v>2206</v>
      </c>
      <c r="C269" s="554" t="s">
        <v>2207</v>
      </c>
      <c r="D269" s="548" t="s">
        <v>1</v>
      </c>
      <c r="E269" s="585">
        <v>1447.1697240000001</v>
      </c>
      <c r="F269" s="585">
        <v>430.26610563632994</v>
      </c>
      <c r="G269" s="585">
        <v>1016.9036183636701</v>
      </c>
      <c r="H269" s="585"/>
      <c r="I269" s="631"/>
      <c r="J269" s="595"/>
      <c r="K269" s="606"/>
      <c r="L269" s="585">
        <f t="shared" si="16"/>
        <v>1447.17</v>
      </c>
      <c r="M269" s="585">
        <f t="shared" si="17"/>
        <v>430.27</v>
      </c>
      <c r="N269" s="585">
        <f t="shared" si="18"/>
        <v>1016.9</v>
      </c>
      <c r="O269" s="585"/>
    </row>
    <row r="270" spans="1:15" s="17" customFormat="1" ht="76.5">
      <c r="A270" s="557" t="s">
        <v>2208</v>
      </c>
      <c r="B270" s="554" t="s">
        <v>2209</v>
      </c>
      <c r="C270" s="554" t="s">
        <v>2210</v>
      </c>
      <c r="D270" s="548" t="s">
        <v>1</v>
      </c>
      <c r="E270" s="585">
        <v>661.89778200000001</v>
      </c>
      <c r="F270" s="585">
        <v>83.040018483466781</v>
      </c>
      <c r="G270" s="585">
        <v>578.85776351653328</v>
      </c>
      <c r="H270" s="585"/>
      <c r="I270" s="631"/>
      <c r="J270" s="595"/>
      <c r="K270" s="606"/>
      <c r="L270" s="585">
        <f t="shared" si="16"/>
        <v>661.9</v>
      </c>
      <c r="M270" s="585">
        <f t="shared" si="17"/>
        <v>83.04</v>
      </c>
      <c r="N270" s="585">
        <f t="shared" si="18"/>
        <v>578.86</v>
      </c>
      <c r="O270" s="585"/>
    </row>
    <row r="271" spans="1:15" s="17" customFormat="1" ht="76.5">
      <c r="A271" s="557" t="s">
        <v>2211</v>
      </c>
      <c r="B271" s="554" t="s">
        <v>2212</v>
      </c>
      <c r="C271" s="554" t="s">
        <v>2213</v>
      </c>
      <c r="D271" s="548" t="s">
        <v>1</v>
      </c>
      <c r="E271" s="585">
        <v>1189.0356659999998</v>
      </c>
      <c r="F271" s="585">
        <v>149.16970204000043</v>
      </c>
      <c r="G271" s="585">
        <v>1039.8659639599994</v>
      </c>
      <c r="H271" s="585"/>
      <c r="I271" s="631"/>
      <c r="J271" s="595"/>
      <c r="K271" s="606"/>
      <c r="L271" s="585">
        <f t="shared" si="16"/>
        <v>1189.04</v>
      </c>
      <c r="M271" s="585">
        <f t="shared" si="17"/>
        <v>149.16999999999999</v>
      </c>
      <c r="N271" s="585">
        <f t="shared" si="18"/>
        <v>1039.8699999999999</v>
      </c>
      <c r="O271" s="585"/>
    </row>
    <row r="272" spans="1:15" s="17" customFormat="1" ht="51">
      <c r="A272" s="557" t="s">
        <v>2049</v>
      </c>
      <c r="B272" s="554" t="s">
        <v>1128</v>
      </c>
      <c r="C272" s="554" t="s">
        <v>1698</v>
      </c>
      <c r="D272" s="548" t="s">
        <v>66</v>
      </c>
      <c r="E272" s="585">
        <v>61.732944000000003</v>
      </c>
      <c r="F272" s="585">
        <v>36.462148210526323</v>
      </c>
      <c r="G272" s="585">
        <v>25.270795789473681</v>
      </c>
      <c r="H272" s="585"/>
      <c r="I272" s="631"/>
      <c r="J272" s="595"/>
      <c r="K272" s="606"/>
      <c r="L272" s="585">
        <f t="shared" si="16"/>
        <v>61.73</v>
      </c>
      <c r="M272" s="585">
        <f t="shared" si="17"/>
        <v>36.46</v>
      </c>
      <c r="N272" s="585">
        <f t="shared" si="18"/>
        <v>25.27</v>
      </c>
      <c r="O272" s="585"/>
    </row>
    <row r="273" spans="1:15" s="17" customFormat="1" ht="63.75">
      <c r="A273" s="557" t="s">
        <v>2050</v>
      </c>
      <c r="B273" s="554" t="s">
        <v>1129</v>
      </c>
      <c r="C273" s="554" t="s">
        <v>2214</v>
      </c>
      <c r="D273" s="548" t="s">
        <v>66</v>
      </c>
      <c r="E273" s="585">
        <v>111.48391799999999</v>
      </c>
      <c r="F273" s="585">
        <v>86.212304463730561</v>
      </c>
      <c r="G273" s="585">
        <v>25.271613536269427</v>
      </c>
      <c r="H273" s="585"/>
      <c r="I273" s="631"/>
      <c r="J273" s="595"/>
      <c r="K273" s="606"/>
      <c r="L273" s="585">
        <f t="shared" si="16"/>
        <v>111.48</v>
      </c>
      <c r="M273" s="585">
        <f t="shared" si="17"/>
        <v>86.21</v>
      </c>
      <c r="N273" s="585">
        <f t="shared" si="18"/>
        <v>25.27</v>
      </c>
      <c r="O273" s="585"/>
    </row>
    <row r="274" spans="1:15" s="17" customFormat="1" ht="51">
      <c r="A274" s="557" t="s">
        <v>2051</v>
      </c>
      <c r="B274" s="554" t="s">
        <v>2087</v>
      </c>
      <c r="C274" s="554" t="s">
        <v>2215</v>
      </c>
      <c r="D274" s="548" t="s">
        <v>66</v>
      </c>
      <c r="E274" s="585">
        <v>40.348853999999989</v>
      </c>
      <c r="F274" s="585">
        <v>16.772728958263773</v>
      </c>
      <c r="G274" s="585">
        <v>23.576125041736219</v>
      </c>
      <c r="H274" s="585"/>
      <c r="I274" s="631"/>
      <c r="J274" s="595"/>
      <c r="K274" s="606"/>
      <c r="L274" s="585">
        <f t="shared" si="16"/>
        <v>40.35</v>
      </c>
      <c r="M274" s="585">
        <f t="shared" si="17"/>
        <v>16.77</v>
      </c>
      <c r="N274" s="585">
        <f t="shared" si="18"/>
        <v>23.58</v>
      </c>
      <c r="O274" s="585"/>
    </row>
    <row r="275" spans="1:15" s="17" customFormat="1" ht="63.75">
      <c r="A275" s="557" t="s">
        <v>2052</v>
      </c>
      <c r="B275" s="554" t="s">
        <v>2088</v>
      </c>
      <c r="C275" s="554" t="s">
        <v>2216</v>
      </c>
      <c r="D275" s="548" t="s">
        <v>66</v>
      </c>
      <c r="E275" s="585">
        <v>101.737818</v>
      </c>
      <c r="F275" s="585">
        <v>47.305835885024841</v>
      </c>
      <c r="G275" s="585">
        <v>54.431982114975156</v>
      </c>
      <c r="H275" s="585"/>
      <c r="I275" s="631"/>
      <c r="J275" s="595"/>
      <c r="K275" s="606"/>
      <c r="L275" s="585">
        <f t="shared" si="16"/>
        <v>101.74</v>
      </c>
      <c r="M275" s="585">
        <f t="shared" si="17"/>
        <v>47.31</v>
      </c>
      <c r="N275" s="585">
        <f t="shared" si="18"/>
        <v>54.43</v>
      </c>
      <c r="O275" s="585"/>
    </row>
    <row r="276" spans="1:15" s="17" customFormat="1" ht="51">
      <c r="A276" s="557" t="s">
        <v>2053</v>
      </c>
      <c r="B276" s="554" t="s">
        <v>2089</v>
      </c>
      <c r="C276" s="554" t="s">
        <v>2217</v>
      </c>
      <c r="D276" s="548" t="s">
        <v>66</v>
      </c>
      <c r="E276" s="585">
        <v>91.384019999999992</v>
      </c>
      <c r="F276" s="585">
        <v>49.866341777777777</v>
      </c>
      <c r="G276" s="585">
        <v>41.517678222222223</v>
      </c>
      <c r="H276" s="585"/>
      <c r="I276" s="631"/>
      <c r="J276" s="595"/>
      <c r="K276" s="606"/>
      <c r="L276" s="585">
        <f t="shared" si="16"/>
        <v>91.38</v>
      </c>
      <c r="M276" s="585">
        <f t="shared" si="17"/>
        <v>49.87</v>
      </c>
      <c r="N276" s="585">
        <f t="shared" si="18"/>
        <v>41.52</v>
      </c>
      <c r="O276" s="585"/>
    </row>
    <row r="277" spans="1:15" s="17" customFormat="1" ht="63.75">
      <c r="A277" s="557" t="s">
        <v>2054</v>
      </c>
      <c r="B277" s="554" t="s">
        <v>2090</v>
      </c>
      <c r="C277" s="554" t="s">
        <v>2218</v>
      </c>
      <c r="D277" s="548" t="s">
        <v>66</v>
      </c>
      <c r="E277" s="585">
        <v>142.35039</v>
      </c>
      <c r="F277" s="585">
        <v>100.83303050215571</v>
      </c>
      <c r="G277" s="585">
        <v>41.517359497844282</v>
      </c>
      <c r="H277" s="585"/>
      <c r="I277" s="631"/>
      <c r="J277" s="595"/>
      <c r="K277" s="606"/>
      <c r="L277" s="585">
        <f t="shared" si="16"/>
        <v>142.35</v>
      </c>
      <c r="M277" s="585">
        <f t="shared" si="17"/>
        <v>100.83</v>
      </c>
      <c r="N277" s="585">
        <f t="shared" si="18"/>
        <v>41.52</v>
      </c>
      <c r="O277" s="585"/>
    </row>
    <row r="278" spans="1:15" s="17" customFormat="1" ht="51">
      <c r="A278" s="557" t="s">
        <v>2055</v>
      </c>
      <c r="B278" s="554" t="s">
        <v>2091</v>
      </c>
      <c r="C278" s="554" t="s">
        <v>2219</v>
      </c>
      <c r="D278" s="548" t="s">
        <v>66</v>
      </c>
      <c r="E278" s="585">
        <v>70.607627999999991</v>
      </c>
      <c r="F278" s="585">
        <v>31.056350747199211</v>
      </c>
      <c r="G278" s="585">
        <v>39.55127725280078</v>
      </c>
      <c r="H278" s="585"/>
      <c r="I278" s="631"/>
      <c r="J278" s="595"/>
      <c r="K278" s="606"/>
      <c r="L278" s="585">
        <f t="shared" si="16"/>
        <v>70.61</v>
      </c>
      <c r="M278" s="585">
        <f t="shared" si="17"/>
        <v>31.06</v>
      </c>
      <c r="N278" s="585">
        <f t="shared" si="18"/>
        <v>39.549999999999997</v>
      </c>
      <c r="O278" s="585"/>
    </row>
    <row r="279" spans="1:15" s="17" customFormat="1" ht="63.75">
      <c r="A279" s="557" t="s">
        <v>2056</v>
      </c>
      <c r="B279" s="554" t="s">
        <v>1133</v>
      </c>
      <c r="C279" s="554" t="s">
        <v>2220</v>
      </c>
      <c r="D279" s="548" t="s">
        <v>66</v>
      </c>
      <c r="E279" s="585">
        <v>132.60428999999999</v>
      </c>
      <c r="F279" s="585">
        <v>61.926806063163639</v>
      </c>
      <c r="G279" s="585">
        <v>70.677483936836353</v>
      </c>
      <c r="H279" s="585"/>
      <c r="I279" s="631"/>
      <c r="J279" s="595"/>
      <c r="K279" s="606"/>
      <c r="L279" s="585">
        <f t="shared" si="16"/>
        <v>132.6</v>
      </c>
      <c r="M279" s="585">
        <f t="shared" si="17"/>
        <v>61.93</v>
      </c>
      <c r="N279" s="585">
        <f t="shared" si="18"/>
        <v>70.680000000000007</v>
      </c>
      <c r="O279" s="585"/>
    </row>
    <row r="280" spans="1:15" s="17" customFormat="1" ht="63.75">
      <c r="A280" s="587" t="s">
        <v>2349</v>
      </c>
      <c r="B280" s="554" t="s">
        <v>2321</v>
      </c>
      <c r="C280" s="554" t="s">
        <v>2322</v>
      </c>
      <c r="D280" s="548" t="s">
        <v>66</v>
      </c>
      <c r="E280" s="585">
        <v>211.77</v>
      </c>
      <c r="F280" s="585">
        <v>211.77</v>
      </c>
      <c r="G280" s="585">
        <v>0</v>
      </c>
      <c r="H280" s="585"/>
      <c r="I280" s="631"/>
      <c r="J280" s="595"/>
      <c r="K280" s="606"/>
      <c r="L280" s="585">
        <f t="shared" si="16"/>
        <v>211.77</v>
      </c>
      <c r="M280" s="585">
        <f t="shared" si="17"/>
        <v>211.77</v>
      </c>
      <c r="N280" s="585">
        <f t="shared" si="18"/>
        <v>0</v>
      </c>
      <c r="O280" s="585"/>
    </row>
    <row r="281" spans="1:15" s="17" customFormat="1" ht="51">
      <c r="A281" s="557" t="s">
        <v>2057</v>
      </c>
      <c r="B281" s="554" t="s">
        <v>459</v>
      </c>
      <c r="C281" s="554" t="s">
        <v>2221</v>
      </c>
      <c r="D281" s="548" t="s">
        <v>66</v>
      </c>
      <c r="E281" s="585">
        <v>108.03265199999998</v>
      </c>
      <c r="F281" s="585">
        <v>78.388064631578942</v>
      </c>
      <c r="G281" s="585">
        <v>29.64458736842105</v>
      </c>
      <c r="H281" s="585"/>
      <c r="I281" s="631"/>
      <c r="J281" s="595"/>
      <c r="K281" s="606"/>
      <c r="L281" s="585">
        <f t="shared" si="16"/>
        <v>108.03</v>
      </c>
      <c r="M281" s="585">
        <f t="shared" si="17"/>
        <v>78.39</v>
      </c>
      <c r="N281" s="585">
        <f t="shared" si="18"/>
        <v>29.64</v>
      </c>
      <c r="O281" s="585"/>
    </row>
    <row r="282" spans="1:15" s="17" customFormat="1" ht="63.75">
      <c r="A282" s="557" t="s">
        <v>2058</v>
      </c>
      <c r="B282" s="554" t="s">
        <v>582</v>
      </c>
      <c r="C282" s="554" t="s">
        <v>583</v>
      </c>
      <c r="D282" s="548" t="s">
        <v>66</v>
      </c>
      <c r="E282" s="585">
        <v>93.654287999999994</v>
      </c>
      <c r="F282" s="585">
        <v>63.118754892491459</v>
      </c>
      <c r="G282" s="585">
        <v>30.535533107508535</v>
      </c>
      <c r="H282" s="585"/>
      <c r="I282" s="631"/>
      <c r="J282" s="595"/>
      <c r="K282" s="606"/>
      <c r="L282" s="585">
        <f t="shared" si="16"/>
        <v>93.65</v>
      </c>
      <c r="M282" s="585">
        <f t="shared" si="17"/>
        <v>63.12</v>
      </c>
      <c r="N282" s="585">
        <f t="shared" si="18"/>
        <v>30.54</v>
      </c>
      <c r="O282" s="585"/>
    </row>
    <row r="283" spans="1:15" s="17" customFormat="1" ht="63.75">
      <c r="A283" s="557" t="s">
        <v>2059</v>
      </c>
      <c r="B283" s="554" t="s">
        <v>584</v>
      </c>
      <c r="C283" s="554" t="s">
        <v>585</v>
      </c>
      <c r="D283" s="548" t="s">
        <v>66</v>
      </c>
      <c r="E283" s="585">
        <v>99.788597999999993</v>
      </c>
      <c r="F283" s="585">
        <v>43.036818325072346</v>
      </c>
      <c r="G283" s="585">
        <v>56.751779674927647</v>
      </c>
      <c r="H283" s="585"/>
      <c r="I283" s="631"/>
      <c r="J283" s="595"/>
      <c r="K283" s="606"/>
      <c r="L283" s="585">
        <f t="shared" si="16"/>
        <v>99.79</v>
      </c>
      <c r="M283" s="585">
        <f t="shared" si="17"/>
        <v>43.04</v>
      </c>
      <c r="N283" s="585">
        <f t="shared" si="18"/>
        <v>56.75</v>
      </c>
      <c r="O283" s="585"/>
    </row>
    <row r="284" spans="1:15" s="17" customFormat="1" ht="38.25">
      <c r="A284" s="557" t="s">
        <v>2222</v>
      </c>
      <c r="B284" s="554" t="s">
        <v>485</v>
      </c>
      <c r="C284" s="554" t="s">
        <v>2223</v>
      </c>
      <c r="D284" s="548" t="s">
        <v>66</v>
      </c>
      <c r="E284" s="585">
        <v>125.91961199999999</v>
      </c>
      <c r="F284" s="585">
        <v>67.518848860181237</v>
      </c>
      <c r="G284" s="585">
        <v>58.40076313981875</v>
      </c>
      <c r="H284" s="585"/>
      <c r="I284" s="631"/>
      <c r="J284" s="595"/>
      <c r="K284" s="606"/>
      <c r="L284" s="585">
        <f t="shared" si="16"/>
        <v>125.92</v>
      </c>
      <c r="M284" s="585">
        <f t="shared" si="17"/>
        <v>67.52</v>
      </c>
      <c r="N284" s="585">
        <f t="shared" si="18"/>
        <v>58.4</v>
      </c>
      <c r="O284" s="585"/>
    </row>
    <row r="285" spans="1:15" s="17" customFormat="1" ht="38.25">
      <c r="A285" s="557" t="s">
        <v>2224</v>
      </c>
      <c r="B285" s="554" t="s">
        <v>488</v>
      </c>
      <c r="C285" s="554" t="s">
        <v>2225</v>
      </c>
      <c r="D285" s="579" t="s">
        <v>66</v>
      </c>
      <c r="E285" s="585">
        <v>156.10959</v>
      </c>
      <c r="F285" s="585">
        <v>66.093767720987273</v>
      </c>
      <c r="G285" s="585">
        <v>90.015822279012724</v>
      </c>
      <c r="H285" s="585"/>
      <c r="I285" s="631"/>
      <c r="J285" s="595"/>
      <c r="K285" s="606"/>
      <c r="L285" s="585">
        <f t="shared" si="16"/>
        <v>156.11000000000001</v>
      </c>
      <c r="M285" s="585">
        <f t="shared" si="17"/>
        <v>66.09</v>
      </c>
      <c r="N285" s="585">
        <f t="shared" si="18"/>
        <v>90.02</v>
      </c>
      <c r="O285" s="585"/>
    </row>
    <row r="286" spans="1:15" s="17" customFormat="1">
      <c r="A286" s="706" t="s">
        <v>558</v>
      </c>
      <c r="B286" s="706"/>
      <c r="C286" s="707"/>
      <c r="D286" s="548"/>
      <c r="E286" s="585"/>
      <c r="F286" s="585"/>
      <c r="G286" s="585"/>
      <c r="H286" s="585"/>
      <c r="I286" s="631"/>
      <c r="J286" s="595"/>
      <c r="L286" s="585"/>
      <c r="M286" s="585"/>
      <c r="N286" s="585"/>
      <c r="O286" s="585"/>
    </row>
    <row r="287" spans="1:15" s="17" customFormat="1">
      <c r="A287" s="555" t="s">
        <v>2061</v>
      </c>
      <c r="B287" s="565" t="s">
        <v>517</v>
      </c>
      <c r="C287" s="565" t="s">
        <v>1713</v>
      </c>
      <c r="D287" s="552" t="s">
        <v>45</v>
      </c>
      <c r="E287" s="585">
        <v>68.027777999999998</v>
      </c>
      <c r="F287" s="585">
        <v>27.211111199999994</v>
      </c>
      <c r="G287" s="585">
        <v>40.8166668</v>
      </c>
      <c r="H287" s="585"/>
      <c r="I287" s="631"/>
      <c r="J287" s="595"/>
      <c r="K287" s="606"/>
      <c r="L287" s="585">
        <f t="shared" si="16"/>
        <v>68.03</v>
      </c>
      <c r="M287" s="585">
        <f t="shared" si="17"/>
        <v>27.21</v>
      </c>
      <c r="N287" s="585">
        <f t="shared" si="18"/>
        <v>40.82</v>
      </c>
      <c r="O287" s="585"/>
    </row>
    <row r="288" spans="1:15" s="17" customFormat="1" ht="63.75">
      <c r="A288" s="555" t="s">
        <v>2226</v>
      </c>
      <c r="B288" s="554" t="s">
        <v>1314</v>
      </c>
      <c r="C288" s="554" t="s">
        <v>2227</v>
      </c>
      <c r="D288" s="548" t="s">
        <v>45</v>
      </c>
      <c r="E288" s="585">
        <v>349.07090399999998</v>
      </c>
      <c r="F288" s="585">
        <v>139.62836159999998</v>
      </c>
      <c r="G288" s="585">
        <v>209.44254240000001</v>
      </c>
      <c r="H288" s="585"/>
      <c r="I288" s="631"/>
      <c r="J288" s="595"/>
      <c r="K288" s="606"/>
      <c r="L288" s="585">
        <f t="shared" si="16"/>
        <v>349.07</v>
      </c>
      <c r="M288" s="585">
        <f t="shared" si="17"/>
        <v>139.63</v>
      </c>
      <c r="N288" s="585">
        <f t="shared" si="18"/>
        <v>209.44</v>
      </c>
      <c r="O288" s="585"/>
    </row>
    <row r="289" spans="1:15" s="17" customFormat="1" ht="76.5">
      <c r="A289" s="555" t="s">
        <v>2228</v>
      </c>
      <c r="B289" s="554" t="s">
        <v>1315</v>
      </c>
      <c r="C289" s="554" t="s">
        <v>2229</v>
      </c>
      <c r="D289" s="548" t="s">
        <v>45</v>
      </c>
      <c r="E289" s="585">
        <v>1172.5590239999997</v>
      </c>
      <c r="F289" s="585">
        <v>469.02360959999987</v>
      </c>
      <c r="G289" s="585">
        <v>703.53541439999992</v>
      </c>
      <c r="H289" s="585"/>
      <c r="I289" s="631"/>
      <c r="J289" s="595"/>
      <c r="K289" s="606"/>
      <c r="L289" s="585">
        <f t="shared" si="16"/>
        <v>1172.56</v>
      </c>
      <c r="M289" s="585">
        <f t="shared" si="17"/>
        <v>469.02</v>
      </c>
      <c r="N289" s="585">
        <f t="shared" si="18"/>
        <v>703.54</v>
      </c>
      <c r="O289" s="585"/>
    </row>
    <row r="290" spans="1:15" s="17" customFormat="1" ht="76.5">
      <c r="A290" s="555" t="s">
        <v>2230</v>
      </c>
      <c r="B290" s="554" t="s">
        <v>1092</v>
      </c>
      <c r="C290" s="554" t="s">
        <v>2231</v>
      </c>
      <c r="D290" s="548" t="s">
        <v>1044</v>
      </c>
      <c r="E290" s="585">
        <v>1407.4858979999999</v>
      </c>
      <c r="F290" s="585">
        <v>562.99435920000008</v>
      </c>
      <c r="G290" s="585">
        <v>844.49153879999972</v>
      </c>
      <c r="H290" s="585"/>
      <c r="I290" s="631"/>
      <c r="J290" s="595"/>
      <c r="K290" s="606"/>
      <c r="L290" s="585">
        <f t="shared" si="16"/>
        <v>1407.49</v>
      </c>
      <c r="M290" s="585">
        <f t="shared" si="17"/>
        <v>562.99</v>
      </c>
      <c r="N290" s="585">
        <f t="shared" si="18"/>
        <v>844.49</v>
      </c>
      <c r="O290" s="585"/>
    </row>
    <row r="291" spans="1:15" s="17" customFormat="1" ht="76.5">
      <c r="A291" s="555" t="s">
        <v>2232</v>
      </c>
      <c r="B291" s="554" t="s">
        <v>849</v>
      </c>
      <c r="C291" s="554" t="s">
        <v>2233</v>
      </c>
      <c r="D291" s="548" t="s">
        <v>45</v>
      </c>
      <c r="E291" s="585">
        <v>2445.3652860000002</v>
      </c>
      <c r="F291" s="585">
        <v>978.1461144000001</v>
      </c>
      <c r="G291" s="585">
        <v>1467.2191716</v>
      </c>
      <c r="H291" s="585"/>
      <c r="I291" s="631"/>
      <c r="J291" s="595"/>
      <c r="K291" s="606"/>
      <c r="L291" s="585">
        <f t="shared" si="16"/>
        <v>2445.37</v>
      </c>
      <c r="M291" s="585">
        <f t="shared" si="17"/>
        <v>978.15</v>
      </c>
      <c r="N291" s="585">
        <f t="shared" si="18"/>
        <v>1467.22</v>
      </c>
      <c r="O291" s="585"/>
    </row>
    <row r="292" spans="1:15" s="17" customFormat="1" ht="127.5">
      <c r="A292" s="555" t="s">
        <v>2234</v>
      </c>
      <c r="B292" s="554" t="s">
        <v>2235</v>
      </c>
      <c r="C292" s="554" t="s">
        <v>2236</v>
      </c>
      <c r="D292" s="548" t="s">
        <v>44</v>
      </c>
      <c r="E292" s="585">
        <v>1853.4330359999999</v>
      </c>
      <c r="F292" s="585">
        <v>741.37321440000005</v>
      </c>
      <c r="G292" s="585">
        <v>1112.0598215999999</v>
      </c>
      <c r="H292" s="585"/>
      <c r="I292" s="631"/>
      <c r="J292" s="595"/>
      <c r="K292" s="606"/>
      <c r="L292" s="585">
        <f t="shared" si="16"/>
        <v>1853.43</v>
      </c>
      <c r="M292" s="585">
        <f t="shared" si="17"/>
        <v>741.37</v>
      </c>
      <c r="N292" s="585">
        <f t="shared" si="18"/>
        <v>1112.06</v>
      </c>
      <c r="O292" s="585"/>
    </row>
    <row r="293" spans="1:15" s="17" customFormat="1" ht="114.75">
      <c r="A293" s="555" t="s">
        <v>2237</v>
      </c>
      <c r="B293" s="554" t="s">
        <v>2238</v>
      </c>
      <c r="C293" s="554" t="s">
        <v>2239</v>
      </c>
      <c r="D293" s="548" t="s">
        <v>44</v>
      </c>
      <c r="E293" s="585">
        <v>1075.1668199999999</v>
      </c>
      <c r="F293" s="585">
        <v>430.06672799999996</v>
      </c>
      <c r="G293" s="585">
        <v>645.1000919999999</v>
      </c>
      <c r="H293" s="585"/>
      <c r="I293" s="631"/>
      <c r="J293" s="595"/>
      <c r="K293" s="606"/>
      <c r="L293" s="585">
        <f t="shared" si="16"/>
        <v>1075.17</v>
      </c>
      <c r="M293" s="585">
        <f t="shared" si="17"/>
        <v>430.07</v>
      </c>
      <c r="N293" s="585">
        <f t="shared" si="18"/>
        <v>645.1</v>
      </c>
      <c r="O293" s="585"/>
    </row>
    <row r="294" spans="1:15" s="17" customFormat="1" ht="25.5">
      <c r="A294" s="555" t="s">
        <v>2240</v>
      </c>
      <c r="B294" s="554" t="s">
        <v>504</v>
      </c>
      <c r="C294" s="554" t="s">
        <v>2241</v>
      </c>
      <c r="D294" s="548" t="s">
        <v>66</v>
      </c>
      <c r="E294" s="585">
        <v>587.91914999999995</v>
      </c>
      <c r="F294" s="585">
        <v>235.16766000000001</v>
      </c>
      <c r="G294" s="585">
        <v>352.75148999999999</v>
      </c>
      <c r="H294" s="585"/>
      <c r="I294" s="631"/>
      <c r="J294" s="595"/>
      <c r="K294" s="606"/>
      <c r="L294" s="585">
        <f t="shared" si="16"/>
        <v>587.91999999999996</v>
      </c>
      <c r="M294" s="585">
        <f t="shared" si="17"/>
        <v>235.17</v>
      </c>
      <c r="N294" s="585">
        <f t="shared" si="18"/>
        <v>352.75</v>
      </c>
      <c r="O294" s="585"/>
    </row>
    <row r="295" spans="1:15" s="17" customFormat="1" ht="25.5">
      <c r="A295" s="555" t="s">
        <v>2242</v>
      </c>
      <c r="B295" s="554" t="s">
        <v>2243</v>
      </c>
      <c r="C295" s="554" t="s">
        <v>524</v>
      </c>
      <c r="D295" s="548" t="s">
        <v>432</v>
      </c>
      <c r="E295" s="585">
        <v>969.15218399999981</v>
      </c>
      <c r="F295" s="585">
        <v>387.66087359999995</v>
      </c>
      <c r="G295" s="585">
        <v>581.49131039999986</v>
      </c>
      <c r="H295" s="585"/>
      <c r="I295" s="631"/>
      <c r="J295" s="595"/>
      <c r="K295" s="606"/>
      <c r="L295" s="585">
        <f t="shared" si="16"/>
        <v>969.15</v>
      </c>
      <c r="M295" s="585">
        <f t="shared" si="17"/>
        <v>387.66</v>
      </c>
      <c r="N295" s="585">
        <f t="shared" si="18"/>
        <v>581.49</v>
      </c>
      <c r="O295" s="585"/>
    </row>
    <row r="296" spans="1:15" s="17" customFormat="1" ht="63.75">
      <c r="A296" s="557" t="s">
        <v>2244</v>
      </c>
      <c r="B296" s="554" t="s">
        <v>919</v>
      </c>
      <c r="C296" s="554" t="s">
        <v>2245</v>
      </c>
      <c r="D296" s="548" t="s">
        <v>45</v>
      </c>
      <c r="E296" s="585">
        <v>5239.3543019999997</v>
      </c>
      <c r="F296" s="585">
        <v>2095.7417208000006</v>
      </c>
      <c r="G296" s="585">
        <v>3143.6125811999996</v>
      </c>
      <c r="H296" s="585"/>
      <c r="I296" s="631"/>
      <c r="J296" s="595"/>
      <c r="K296" s="606"/>
      <c r="L296" s="585">
        <f t="shared" si="16"/>
        <v>5239.3500000000004</v>
      </c>
      <c r="M296" s="585">
        <f t="shared" si="17"/>
        <v>2095.7399999999998</v>
      </c>
      <c r="N296" s="585">
        <f t="shared" si="18"/>
        <v>3143.61</v>
      </c>
      <c r="O296" s="585"/>
    </row>
    <row r="297" spans="1:15" s="17" customFormat="1" ht="25.5">
      <c r="A297" s="555" t="s">
        <v>2062</v>
      </c>
      <c r="B297" s="554" t="s">
        <v>71</v>
      </c>
      <c r="C297" s="554" t="s">
        <v>85</v>
      </c>
      <c r="D297" s="579" t="s">
        <v>62</v>
      </c>
      <c r="E297" s="585" t="s">
        <v>1016</v>
      </c>
      <c r="F297" s="585"/>
      <c r="G297" s="585">
        <v>0</v>
      </c>
      <c r="H297" s="585"/>
      <c r="I297" s="631"/>
      <c r="J297" s="595"/>
      <c r="K297" s="606"/>
      <c r="L297" s="585" t="s">
        <v>1016</v>
      </c>
      <c r="M297" s="585"/>
      <c r="N297" s="585"/>
      <c r="O297" s="585"/>
    </row>
    <row r="298" spans="1:15" s="17" customFormat="1" ht="25.5">
      <c r="A298" s="575" t="s">
        <v>2337</v>
      </c>
      <c r="B298" s="554" t="s">
        <v>510</v>
      </c>
      <c r="C298" s="576" t="s">
        <v>511</v>
      </c>
      <c r="D298" s="579" t="s">
        <v>66</v>
      </c>
      <c r="E298" s="585">
        <v>580.43700000000001</v>
      </c>
      <c r="F298" s="585">
        <v>580.43700000000001</v>
      </c>
      <c r="G298" s="585">
        <v>0</v>
      </c>
      <c r="H298" s="585"/>
      <c r="I298" s="631"/>
      <c r="J298" s="595"/>
      <c r="K298" s="606"/>
      <c r="L298" s="585">
        <f t="shared" si="16"/>
        <v>580.44000000000005</v>
      </c>
      <c r="M298" s="585">
        <f t="shared" si="17"/>
        <v>580.44000000000005</v>
      </c>
      <c r="N298" s="585">
        <f t="shared" si="18"/>
        <v>0</v>
      </c>
      <c r="O298" s="585"/>
    </row>
    <row r="299" spans="1:15" s="17" customFormat="1" ht="51">
      <c r="A299" s="575" t="s">
        <v>2338</v>
      </c>
      <c r="B299" s="554" t="s">
        <v>473</v>
      </c>
      <c r="C299" s="576" t="s">
        <v>474</v>
      </c>
      <c r="D299" s="579" t="s">
        <v>475</v>
      </c>
      <c r="E299" s="585">
        <v>5861.4400000000005</v>
      </c>
      <c r="F299" s="585">
        <v>5861.4400000000005</v>
      </c>
      <c r="G299" s="585">
        <v>0</v>
      </c>
      <c r="H299" s="585"/>
      <c r="I299" s="631"/>
      <c r="J299" s="595"/>
      <c r="K299" s="606"/>
      <c r="L299" s="585">
        <f t="shared" si="16"/>
        <v>5861.44</v>
      </c>
      <c r="M299" s="585">
        <f t="shared" si="17"/>
        <v>5861.44</v>
      </c>
      <c r="N299" s="585">
        <f t="shared" si="18"/>
        <v>0</v>
      </c>
      <c r="O299" s="585"/>
    </row>
    <row r="300" spans="1:15" s="17" customFormat="1" ht="76.5">
      <c r="A300" s="575" t="s">
        <v>2339</v>
      </c>
      <c r="B300" s="554" t="s">
        <v>1758</v>
      </c>
      <c r="C300" s="576" t="s">
        <v>1707</v>
      </c>
      <c r="D300" s="579" t="s">
        <v>66</v>
      </c>
      <c r="E300" s="585">
        <v>105.56</v>
      </c>
      <c r="F300" s="585">
        <v>105.56</v>
      </c>
      <c r="G300" s="585">
        <v>0</v>
      </c>
      <c r="H300" s="585"/>
      <c r="I300" s="631"/>
      <c r="J300" s="595"/>
      <c r="K300" s="606"/>
      <c r="L300" s="585">
        <f t="shared" si="16"/>
        <v>105.56</v>
      </c>
      <c r="M300" s="585">
        <f t="shared" si="17"/>
        <v>105.56</v>
      </c>
      <c r="N300" s="585">
        <f t="shared" si="18"/>
        <v>0</v>
      </c>
      <c r="O300" s="585"/>
    </row>
    <row r="301" spans="1:15" s="17" customFormat="1" ht="76.5">
      <c r="A301" s="575" t="s">
        <v>2340</v>
      </c>
      <c r="B301" s="554" t="s">
        <v>1759</v>
      </c>
      <c r="C301" s="576" t="s">
        <v>1708</v>
      </c>
      <c r="D301" s="579" t="s">
        <v>66</v>
      </c>
      <c r="E301" s="585">
        <v>75.842000000000013</v>
      </c>
      <c r="F301" s="585">
        <v>75.842000000000013</v>
      </c>
      <c r="G301" s="585">
        <v>0</v>
      </c>
      <c r="H301" s="585"/>
      <c r="I301" s="631"/>
      <c r="J301" s="595"/>
      <c r="K301" s="606"/>
      <c r="L301" s="585">
        <f t="shared" si="16"/>
        <v>75.84</v>
      </c>
      <c r="M301" s="585">
        <f t="shared" si="17"/>
        <v>75.84</v>
      </c>
      <c r="N301" s="585">
        <f t="shared" si="18"/>
        <v>0</v>
      </c>
      <c r="O301" s="585"/>
    </row>
    <row r="302" spans="1:15" s="17" customFormat="1" ht="76.5">
      <c r="A302" s="575" t="s">
        <v>2341</v>
      </c>
      <c r="B302" s="554" t="s">
        <v>1760</v>
      </c>
      <c r="C302" s="576" t="s">
        <v>1709</v>
      </c>
      <c r="D302" s="579" t="s">
        <v>66</v>
      </c>
      <c r="E302" s="585">
        <v>121.732</v>
      </c>
      <c r="F302" s="585">
        <v>121.732</v>
      </c>
      <c r="G302" s="585">
        <v>0</v>
      </c>
      <c r="H302" s="585"/>
      <c r="I302" s="631"/>
      <c r="J302" s="595"/>
      <c r="K302" s="606"/>
      <c r="L302" s="585">
        <f t="shared" si="16"/>
        <v>121.73</v>
      </c>
      <c r="M302" s="585">
        <f t="shared" si="17"/>
        <v>121.73</v>
      </c>
      <c r="N302" s="585">
        <f t="shared" si="18"/>
        <v>0</v>
      </c>
      <c r="O302" s="585"/>
    </row>
    <row r="303" spans="1:15" s="17" customFormat="1" ht="25.5">
      <c r="A303" s="575" t="s">
        <v>2342</v>
      </c>
      <c r="B303" s="554" t="s">
        <v>67</v>
      </c>
      <c r="C303" s="576" t="s">
        <v>1710</v>
      </c>
      <c r="D303" s="579" t="s">
        <v>45</v>
      </c>
      <c r="E303" s="585">
        <v>570.14099999999996</v>
      </c>
      <c r="F303" s="585">
        <v>570.14099999999996</v>
      </c>
      <c r="G303" s="585">
        <v>0</v>
      </c>
      <c r="H303" s="585"/>
      <c r="I303" s="631"/>
      <c r="J303" s="595"/>
      <c r="K303" s="606"/>
      <c r="L303" s="585">
        <f t="shared" si="16"/>
        <v>570.14</v>
      </c>
      <c r="M303" s="585">
        <f t="shared" si="17"/>
        <v>570.14</v>
      </c>
      <c r="N303" s="585">
        <f t="shared" si="18"/>
        <v>0</v>
      </c>
      <c r="O303" s="585"/>
    </row>
    <row r="304" spans="1:15" s="17" customFormat="1" ht="25.5">
      <c r="A304" s="575" t="s">
        <v>2343</v>
      </c>
      <c r="B304" s="554" t="s">
        <v>520</v>
      </c>
      <c r="C304" s="576" t="s">
        <v>2326</v>
      </c>
      <c r="D304" s="579" t="s">
        <v>45</v>
      </c>
      <c r="E304" s="585">
        <v>200.20000000000002</v>
      </c>
      <c r="F304" s="585">
        <v>200.20000000000002</v>
      </c>
      <c r="G304" s="585">
        <v>0</v>
      </c>
      <c r="H304" s="585"/>
      <c r="I304" s="631"/>
      <c r="J304" s="595"/>
      <c r="K304" s="606"/>
      <c r="L304" s="585">
        <f t="shared" si="16"/>
        <v>200.2</v>
      </c>
      <c r="M304" s="585">
        <f t="shared" si="17"/>
        <v>200.2</v>
      </c>
      <c r="N304" s="585">
        <f t="shared" si="18"/>
        <v>0</v>
      </c>
      <c r="O304" s="585"/>
    </row>
    <row r="305" spans="1:15" s="17" customFormat="1" ht="127.5">
      <c r="A305" s="575" t="s">
        <v>2344</v>
      </c>
      <c r="B305" s="554" t="s">
        <v>498</v>
      </c>
      <c r="C305" s="576" t="s">
        <v>1714</v>
      </c>
      <c r="D305" s="579" t="s">
        <v>64</v>
      </c>
      <c r="E305" s="585">
        <v>80309.97</v>
      </c>
      <c r="F305" s="585">
        <v>80309.97</v>
      </c>
      <c r="G305" s="585">
        <v>0</v>
      </c>
      <c r="H305" s="585"/>
      <c r="I305" s="631"/>
      <c r="J305" s="595"/>
      <c r="K305" s="606"/>
      <c r="L305" s="585">
        <f t="shared" si="16"/>
        <v>80309.97</v>
      </c>
      <c r="M305" s="585">
        <f t="shared" si="17"/>
        <v>80309.97</v>
      </c>
      <c r="N305" s="585">
        <f t="shared" si="18"/>
        <v>0</v>
      </c>
      <c r="O305" s="585"/>
    </row>
    <row r="306" spans="1:15" s="17" customFormat="1" ht="25.5">
      <c r="A306" s="575" t="s">
        <v>2345</v>
      </c>
      <c r="B306" s="554" t="s">
        <v>492</v>
      </c>
      <c r="C306" s="576" t="s">
        <v>1715</v>
      </c>
      <c r="D306" s="579" t="s">
        <v>45</v>
      </c>
      <c r="E306" s="585">
        <v>570.14099999999996</v>
      </c>
      <c r="F306" s="585">
        <v>570.14099999999996</v>
      </c>
      <c r="G306" s="585">
        <v>0</v>
      </c>
      <c r="H306" s="585"/>
      <c r="I306" s="631"/>
      <c r="J306" s="595"/>
      <c r="K306" s="606"/>
      <c r="L306" s="585">
        <f t="shared" si="16"/>
        <v>570.14</v>
      </c>
      <c r="M306" s="585">
        <f t="shared" si="17"/>
        <v>570.14</v>
      </c>
      <c r="N306" s="585">
        <f t="shared" si="18"/>
        <v>0</v>
      </c>
      <c r="O306" s="585"/>
    </row>
    <row r="307" spans="1:15" s="17" customFormat="1" ht="25.5">
      <c r="A307" s="575" t="s">
        <v>2346</v>
      </c>
      <c r="B307" s="554" t="s">
        <v>495</v>
      </c>
      <c r="C307" s="576" t="s">
        <v>1716</v>
      </c>
      <c r="D307" s="579" t="s">
        <v>45</v>
      </c>
      <c r="E307" s="585">
        <v>1274.1300000000001</v>
      </c>
      <c r="F307" s="585">
        <v>1274.1300000000001</v>
      </c>
      <c r="G307" s="585">
        <v>0</v>
      </c>
      <c r="H307" s="585"/>
      <c r="I307" s="631"/>
      <c r="J307" s="595"/>
      <c r="K307" s="606"/>
      <c r="L307" s="585">
        <f t="shared" si="16"/>
        <v>1274.1300000000001</v>
      </c>
      <c r="M307" s="585">
        <f t="shared" si="17"/>
        <v>1274.1300000000001</v>
      </c>
      <c r="N307" s="585">
        <f t="shared" si="18"/>
        <v>0</v>
      </c>
      <c r="O307" s="585"/>
    </row>
    <row r="308" spans="1:15" s="17" customFormat="1" ht="25.5">
      <c r="A308" s="575" t="s">
        <v>2347</v>
      </c>
      <c r="B308" s="554" t="s">
        <v>1751</v>
      </c>
      <c r="C308" s="576" t="s">
        <v>1717</v>
      </c>
      <c r="D308" s="579" t="s">
        <v>66</v>
      </c>
      <c r="E308" s="585">
        <v>508.10759999999999</v>
      </c>
      <c r="F308" s="585">
        <v>508.10759999999999</v>
      </c>
      <c r="G308" s="585">
        <v>0</v>
      </c>
      <c r="H308" s="585"/>
      <c r="I308" s="631"/>
      <c r="J308" s="595"/>
      <c r="K308" s="606"/>
      <c r="L308" s="585">
        <f t="shared" si="16"/>
        <v>508.11</v>
      </c>
      <c r="M308" s="585">
        <f t="shared" si="17"/>
        <v>508.11</v>
      </c>
      <c r="N308" s="585">
        <f t="shared" si="18"/>
        <v>0</v>
      </c>
      <c r="O308" s="585"/>
    </row>
    <row r="309" spans="1:15" s="17" customFormat="1">
      <c r="A309" s="706" t="s">
        <v>561</v>
      </c>
      <c r="B309" s="706"/>
      <c r="C309" s="707"/>
      <c r="D309" s="548"/>
      <c r="E309" s="585"/>
      <c r="F309" s="585"/>
      <c r="G309" s="585"/>
      <c r="H309" s="585"/>
      <c r="I309" s="631"/>
      <c r="J309" s="595"/>
      <c r="L309" s="585"/>
      <c r="M309" s="585"/>
      <c r="N309" s="585"/>
      <c r="O309" s="585"/>
    </row>
    <row r="310" spans="1:15" s="17" customFormat="1" ht="38.25">
      <c r="A310" s="555" t="s">
        <v>2063</v>
      </c>
      <c r="B310" s="554" t="s">
        <v>345</v>
      </c>
      <c r="C310" s="554" t="s">
        <v>346</v>
      </c>
      <c r="D310" s="548" t="s">
        <v>1</v>
      </c>
      <c r="E310" s="585">
        <v>1438.7880779999996</v>
      </c>
      <c r="F310" s="585">
        <v>1438.7880779999996</v>
      </c>
      <c r="G310" s="585">
        <v>0</v>
      </c>
      <c r="H310" s="585"/>
      <c r="I310" s="631"/>
      <c r="J310" s="595"/>
      <c r="K310" s="606"/>
      <c r="L310" s="585">
        <f t="shared" si="16"/>
        <v>1438.79</v>
      </c>
      <c r="M310" s="585">
        <f t="shared" si="17"/>
        <v>1438.79</v>
      </c>
      <c r="N310" s="585">
        <f t="shared" si="18"/>
        <v>0</v>
      </c>
      <c r="O310" s="585"/>
    </row>
    <row r="311" spans="1:15" s="17" customFormat="1" ht="51">
      <c r="A311" s="555" t="s">
        <v>2064</v>
      </c>
      <c r="B311" s="554" t="s">
        <v>26</v>
      </c>
      <c r="C311" s="554" t="s">
        <v>1718</v>
      </c>
      <c r="D311" s="548" t="s">
        <v>61</v>
      </c>
      <c r="E311" s="585">
        <v>30909.630023999995</v>
      </c>
      <c r="F311" s="585">
        <v>12363.852009599996</v>
      </c>
      <c r="G311" s="585">
        <v>18545.778014399999</v>
      </c>
      <c r="H311" s="585"/>
      <c r="I311" s="631"/>
      <c r="J311" s="595"/>
      <c r="K311" s="606"/>
      <c r="L311" s="585">
        <f t="shared" si="16"/>
        <v>30909.63</v>
      </c>
      <c r="M311" s="585">
        <f t="shared" si="17"/>
        <v>12363.85</v>
      </c>
      <c r="N311" s="585">
        <f t="shared" si="18"/>
        <v>18545.78</v>
      </c>
      <c r="O311" s="585"/>
    </row>
    <row r="312" spans="1:15" s="17" customFormat="1">
      <c r="A312" s="555" t="s">
        <v>2065</v>
      </c>
      <c r="B312" s="554" t="s">
        <v>277</v>
      </c>
      <c r="C312" s="554" t="s">
        <v>2246</v>
      </c>
      <c r="D312" s="548" t="s">
        <v>1</v>
      </c>
      <c r="E312" s="585">
        <v>747.05576399999995</v>
      </c>
      <c r="F312" s="585">
        <v>298.82230559999999</v>
      </c>
      <c r="G312" s="585">
        <v>448.2334583999999</v>
      </c>
      <c r="H312" s="585"/>
      <c r="I312" s="631"/>
      <c r="J312" s="595"/>
      <c r="K312" s="606"/>
      <c r="L312" s="585">
        <f t="shared" si="16"/>
        <v>747.06</v>
      </c>
      <c r="M312" s="585">
        <f t="shared" si="17"/>
        <v>298.82</v>
      </c>
      <c r="N312" s="585">
        <f t="shared" si="18"/>
        <v>448.23</v>
      </c>
      <c r="O312" s="585"/>
    </row>
    <row r="313" spans="1:15" s="17" customFormat="1" ht="38.25">
      <c r="A313" s="555" t="s">
        <v>2066</v>
      </c>
      <c r="B313" s="554" t="s">
        <v>265</v>
      </c>
      <c r="C313" s="554" t="s">
        <v>921</v>
      </c>
      <c r="D313" s="548" t="s">
        <v>1</v>
      </c>
      <c r="E313" s="585">
        <v>356.82191999999998</v>
      </c>
      <c r="F313" s="585">
        <v>142.728768</v>
      </c>
      <c r="G313" s="585">
        <v>214.093152</v>
      </c>
      <c r="H313" s="585"/>
      <c r="I313" s="631"/>
      <c r="J313" s="595"/>
      <c r="K313" s="606"/>
      <c r="L313" s="585">
        <f t="shared" si="16"/>
        <v>356.82</v>
      </c>
      <c r="M313" s="585">
        <f t="shared" si="17"/>
        <v>142.72999999999999</v>
      </c>
      <c r="N313" s="585">
        <f t="shared" si="18"/>
        <v>214.09</v>
      </c>
      <c r="O313" s="585"/>
    </row>
    <row r="314" spans="1:15" s="17" customFormat="1" ht="38.25">
      <c r="A314" s="555" t="s">
        <v>2067</v>
      </c>
      <c r="B314" s="554" t="s">
        <v>63</v>
      </c>
      <c r="C314" s="554" t="s">
        <v>1720</v>
      </c>
      <c r="D314" s="548" t="s">
        <v>64</v>
      </c>
      <c r="E314" s="585">
        <v>498.54167999999999</v>
      </c>
      <c r="F314" s="585">
        <v>73.587886778135044</v>
      </c>
      <c r="G314" s="585">
        <v>424.95379322186494</v>
      </c>
      <c r="H314" s="585"/>
      <c r="I314" s="631"/>
      <c r="J314" s="595"/>
      <c r="K314" s="606"/>
      <c r="L314" s="585">
        <f t="shared" si="16"/>
        <v>498.54</v>
      </c>
      <c r="M314" s="585">
        <f t="shared" si="17"/>
        <v>73.59</v>
      </c>
      <c r="N314" s="585">
        <f t="shared" si="18"/>
        <v>424.95</v>
      </c>
      <c r="O314" s="585"/>
    </row>
    <row r="315" spans="1:15" s="17" customFormat="1" ht="38.25">
      <c r="A315" s="559" t="s">
        <v>2068</v>
      </c>
      <c r="B315" s="554" t="s">
        <v>350</v>
      </c>
      <c r="C315" s="554" t="s">
        <v>2247</v>
      </c>
      <c r="D315" s="548" t="s">
        <v>1122</v>
      </c>
      <c r="E315" s="585">
        <v>1604.9652346389416</v>
      </c>
      <c r="F315" s="585">
        <v>504.96523463894152</v>
      </c>
      <c r="G315" s="585">
        <v>1100</v>
      </c>
      <c r="H315" s="585"/>
      <c r="I315" s="631"/>
      <c r="J315" s="595" t="s">
        <v>2353</v>
      </c>
      <c r="K315" s="606"/>
      <c r="L315" s="585">
        <f t="shared" si="16"/>
        <v>1604.97</v>
      </c>
      <c r="M315" s="585">
        <f t="shared" si="17"/>
        <v>504.97</v>
      </c>
      <c r="N315" s="585">
        <f t="shared" si="18"/>
        <v>1100</v>
      </c>
      <c r="O315" s="585"/>
    </row>
    <row r="316" spans="1:15" s="17" customFormat="1" ht="38.25">
      <c r="A316" s="559" t="s">
        <v>2069</v>
      </c>
      <c r="B316" s="554" t="s">
        <v>351</v>
      </c>
      <c r="C316" s="554" t="s">
        <v>2248</v>
      </c>
      <c r="D316" s="548" t="s">
        <v>1123</v>
      </c>
      <c r="E316" s="585">
        <v>1369.5709352249391</v>
      </c>
      <c r="F316" s="585">
        <v>965.57093522493915</v>
      </c>
      <c r="G316" s="585">
        <v>404</v>
      </c>
      <c r="H316" s="585"/>
      <c r="I316" s="631"/>
      <c r="J316" s="595" t="s">
        <v>2353</v>
      </c>
      <c r="K316" s="606"/>
      <c r="L316" s="585">
        <f t="shared" si="16"/>
        <v>1369.57</v>
      </c>
      <c r="M316" s="585">
        <f t="shared" si="17"/>
        <v>965.57</v>
      </c>
      <c r="N316" s="585">
        <f t="shared" si="18"/>
        <v>404</v>
      </c>
      <c r="O316" s="585"/>
    </row>
    <row r="317" spans="1:15" s="17" customFormat="1" ht="63.75">
      <c r="A317" s="559" t="s">
        <v>2081</v>
      </c>
      <c r="B317" s="554" t="s">
        <v>931</v>
      </c>
      <c r="C317" s="554" t="s">
        <v>1721</v>
      </c>
      <c r="D317" s="548" t="s">
        <v>66</v>
      </c>
      <c r="E317" s="585">
        <v>284.56101659315266</v>
      </c>
      <c r="F317" s="585">
        <v>141.56101659315269</v>
      </c>
      <c r="G317" s="585">
        <v>143</v>
      </c>
      <c r="H317" s="585"/>
      <c r="I317" s="631"/>
      <c r="J317" s="595" t="s">
        <v>2353</v>
      </c>
      <c r="K317" s="606"/>
      <c r="L317" s="585">
        <f t="shared" si="16"/>
        <v>284.56</v>
      </c>
      <c r="M317" s="585">
        <f t="shared" si="17"/>
        <v>141.56</v>
      </c>
      <c r="N317" s="585">
        <f t="shared" si="18"/>
        <v>143</v>
      </c>
      <c r="O317" s="585"/>
    </row>
    <row r="318" spans="1:15" s="17" customFormat="1" ht="63.75">
      <c r="A318" s="559" t="s">
        <v>2082</v>
      </c>
      <c r="B318" s="554" t="s">
        <v>932</v>
      </c>
      <c r="C318" s="554" t="s">
        <v>2249</v>
      </c>
      <c r="D318" s="548" t="s">
        <v>66</v>
      </c>
      <c r="E318" s="585">
        <v>207.95486142457344</v>
      </c>
      <c r="F318" s="585">
        <v>44.95486142457343</v>
      </c>
      <c r="G318" s="585">
        <v>163</v>
      </c>
      <c r="H318" s="585"/>
      <c r="I318" s="631"/>
      <c r="J318" s="595" t="s">
        <v>2353</v>
      </c>
      <c r="K318" s="606"/>
      <c r="L318" s="585">
        <f t="shared" si="16"/>
        <v>207.95</v>
      </c>
      <c r="M318" s="585">
        <f t="shared" si="17"/>
        <v>44.95</v>
      </c>
      <c r="N318" s="585">
        <f t="shared" si="18"/>
        <v>163</v>
      </c>
      <c r="O318" s="585"/>
    </row>
    <row r="319" spans="1:15" s="17" customFormat="1" ht="63.75">
      <c r="A319" s="559" t="s">
        <v>2083</v>
      </c>
      <c r="B319" s="554" t="s">
        <v>933</v>
      </c>
      <c r="C319" s="554" t="s">
        <v>1723</v>
      </c>
      <c r="D319" s="548" t="s">
        <v>66</v>
      </c>
      <c r="E319" s="585">
        <v>386.95099555078724</v>
      </c>
      <c r="F319" s="585">
        <v>10.950995550787241</v>
      </c>
      <c r="G319" s="585">
        <v>376</v>
      </c>
      <c r="H319" s="585"/>
      <c r="I319" s="631"/>
      <c r="J319" s="595" t="s">
        <v>2353</v>
      </c>
      <c r="K319" s="606"/>
      <c r="L319" s="585">
        <f t="shared" si="16"/>
        <v>386.95</v>
      </c>
      <c r="M319" s="585">
        <f t="shared" si="17"/>
        <v>10.95</v>
      </c>
      <c r="N319" s="585">
        <f t="shared" si="18"/>
        <v>376</v>
      </c>
      <c r="O319" s="585"/>
    </row>
    <row r="320" spans="1:15" s="17" customFormat="1" ht="63.75">
      <c r="A320" s="559" t="s">
        <v>2084</v>
      </c>
      <c r="B320" s="554" t="s">
        <v>934</v>
      </c>
      <c r="C320" s="554" t="s">
        <v>1726</v>
      </c>
      <c r="D320" s="548" t="s">
        <v>66</v>
      </c>
      <c r="E320" s="585">
        <v>215.60353858689322</v>
      </c>
      <c r="F320" s="585">
        <v>90.603538586893222</v>
      </c>
      <c r="G320" s="585">
        <v>125</v>
      </c>
      <c r="H320" s="585"/>
      <c r="I320" s="631"/>
      <c r="J320" s="595" t="s">
        <v>2353</v>
      </c>
      <c r="K320" s="606"/>
      <c r="L320" s="585">
        <f t="shared" si="16"/>
        <v>215.6</v>
      </c>
      <c r="M320" s="585">
        <f t="shared" si="17"/>
        <v>90.6</v>
      </c>
      <c r="N320" s="585">
        <f t="shared" si="18"/>
        <v>125</v>
      </c>
      <c r="O320" s="585"/>
    </row>
    <row r="321" spans="1:15" s="17" customFormat="1" ht="63.75">
      <c r="A321" s="559" t="s">
        <v>2085</v>
      </c>
      <c r="B321" s="554" t="s">
        <v>935</v>
      </c>
      <c r="C321" s="554" t="s">
        <v>1727</v>
      </c>
      <c r="D321" s="548" t="s">
        <v>66</v>
      </c>
      <c r="E321" s="585">
        <v>184.80448065173118</v>
      </c>
      <c r="F321" s="585">
        <v>71.804480651731183</v>
      </c>
      <c r="G321" s="585">
        <v>113</v>
      </c>
      <c r="H321" s="585"/>
      <c r="I321" s="631"/>
      <c r="J321" s="595" t="s">
        <v>2353</v>
      </c>
      <c r="K321" s="606"/>
      <c r="L321" s="585">
        <f t="shared" si="16"/>
        <v>184.8</v>
      </c>
      <c r="M321" s="585">
        <f t="shared" si="17"/>
        <v>71.8</v>
      </c>
      <c r="N321" s="585">
        <f t="shared" si="18"/>
        <v>113</v>
      </c>
      <c r="O321" s="585"/>
    </row>
    <row r="322" spans="1:15" s="17" customFormat="1" ht="38.25">
      <c r="A322" s="559" t="s">
        <v>2070</v>
      </c>
      <c r="B322" s="554" t="s">
        <v>1029</v>
      </c>
      <c r="C322" s="554" t="s">
        <v>1728</v>
      </c>
      <c r="D322" s="548" t="s">
        <v>66</v>
      </c>
      <c r="E322" s="585">
        <v>1862.6666666666665</v>
      </c>
      <c r="F322" s="585">
        <v>762.66666666666663</v>
      </c>
      <c r="G322" s="585">
        <v>1100</v>
      </c>
      <c r="H322" s="585"/>
      <c r="I322" s="631" t="s">
        <v>2250</v>
      </c>
      <c r="J322" s="595" t="s">
        <v>2353</v>
      </c>
      <c r="K322" s="606"/>
      <c r="L322" s="585">
        <f t="shared" si="16"/>
        <v>1862.67</v>
      </c>
      <c r="M322" s="585">
        <f t="shared" si="17"/>
        <v>762.67</v>
      </c>
      <c r="N322" s="585">
        <f t="shared" si="18"/>
        <v>1100</v>
      </c>
      <c r="O322" s="585"/>
    </row>
    <row r="323" spans="1:15" s="17" customFormat="1" ht="89.25">
      <c r="A323" s="559" t="s">
        <v>2071</v>
      </c>
      <c r="B323" s="554" t="s">
        <v>902</v>
      </c>
      <c r="C323" s="554" t="s">
        <v>2251</v>
      </c>
      <c r="D323" s="548" t="s">
        <v>66</v>
      </c>
      <c r="E323" s="585">
        <v>4755.7215972000004</v>
      </c>
      <c r="F323" s="585">
        <v>2095.7417208000006</v>
      </c>
      <c r="G323" s="585">
        <v>2659.9798763999997</v>
      </c>
      <c r="H323" s="585"/>
      <c r="I323" s="631" t="s">
        <v>2252</v>
      </c>
      <c r="J323" s="595" t="s">
        <v>2353</v>
      </c>
      <c r="K323" s="606"/>
      <c r="L323" s="585">
        <f t="shared" si="16"/>
        <v>4755.72</v>
      </c>
      <c r="M323" s="585">
        <f t="shared" si="17"/>
        <v>2095.7399999999998</v>
      </c>
      <c r="N323" s="585">
        <f t="shared" si="18"/>
        <v>2659.98</v>
      </c>
      <c r="O323" s="585"/>
    </row>
    <row r="324" spans="1:15" s="17" customFormat="1" ht="38.25">
      <c r="A324" s="559" t="s">
        <v>2072</v>
      </c>
      <c r="B324" s="554" t="s">
        <v>1030</v>
      </c>
      <c r="C324" s="554" t="s">
        <v>1728</v>
      </c>
      <c r="D324" s="548" t="s">
        <v>66</v>
      </c>
      <c r="E324" s="585">
        <v>633.30666666666662</v>
      </c>
      <c r="F324" s="585">
        <v>259.30666666666667</v>
      </c>
      <c r="G324" s="585">
        <v>374</v>
      </c>
      <c r="H324" s="585"/>
      <c r="I324" s="631" t="s">
        <v>2253</v>
      </c>
      <c r="J324" s="595" t="s">
        <v>2353</v>
      </c>
      <c r="K324" s="606"/>
      <c r="L324" s="585">
        <f t="shared" si="16"/>
        <v>633.30999999999995</v>
      </c>
      <c r="M324" s="585">
        <f t="shared" si="17"/>
        <v>259.31</v>
      </c>
      <c r="N324" s="585">
        <f t="shared" si="18"/>
        <v>374</v>
      </c>
      <c r="O324" s="585"/>
    </row>
    <row r="325" spans="1:15" s="17" customFormat="1" ht="38.25">
      <c r="A325" s="559" t="s">
        <v>2073</v>
      </c>
      <c r="B325" s="554" t="s">
        <v>1031</v>
      </c>
      <c r="C325" s="554" t="s">
        <v>1728</v>
      </c>
      <c r="D325" s="548" t="s">
        <v>66</v>
      </c>
      <c r="E325" s="585">
        <v>116.84283286551718</v>
      </c>
      <c r="F325" s="585">
        <v>3.8428328655171859</v>
      </c>
      <c r="G325" s="585">
        <v>113</v>
      </c>
      <c r="H325" s="585"/>
      <c r="I325" s="631" t="s">
        <v>2253</v>
      </c>
      <c r="J325" s="595" t="s">
        <v>2353</v>
      </c>
      <c r="K325" s="606"/>
      <c r="L325" s="585">
        <f t="shared" si="16"/>
        <v>116.84</v>
      </c>
      <c r="M325" s="585">
        <f t="shared" si="17"/>
        <v>3.84</v>
      </c>
      <c r="N325" s="585">
        <f t="shared" si="18"/>
        <v>113</v>
      </c>
      <c r="O325" s="585"/>
    </row>
    <row r="326" spans="1:15" ht="102">
      <c r="A326" s="555" t="s">
        <v>2254</v>
      </c>
      <c r="B326" s="554" t="s">
        <v>335</v>
      </c>
      <c r="C326" s="554" t="s">
        <v>2255</v>
      </c>
      <c r="D326" s="548" t="s">
        <v>337</v>
      </c>
      <c r="E326" s="585">
        <v>2023.29036</v>
      </c>
      <c r="F326" s="585">
        <v>2023.29036</v>
      </c>
      <c r="G326" s="585">
        <v>0</v>
      </c>
      <c r="H326" s="585"/>
      <c r="I326" s="631"/>
      <c r="J326" s="629"/>
      <c r="L326" s="585">
        <f t="shared" si="16"/>
        <v>2023.29</v>
      </c>
      <c r="M326" s="585">
        <f t="shared" si="17"/>
        <v>2023.29</v>
      </c>
      <c r="N326" s="585">
        <f t="shared" si="18"/>
        <v>0</v>
      </c>
      <c r="O326" s="585"/>
    </row>
    <row r="327" spans="1:15" ht="51">
      <c r="A327" s="555" t="s">
        <v>2256</v>
      </c>
      <c r="B327" s="554" t="s">
        <v>339</v>
      </c>
      <c r="C327" s="554" t="s">
        <v>340</v>
      </c>
      <c r="D327" s="548" t="s">
        <v>341</v>
      </c>
      <c r="E327" s="585">
        <v>3400.3340279999998</v>
      </c>
      <c r="F327" s="585">
        <v>3400.3340279999998</v>
      </c>
      <c r="G327" s="585">
        <v>0</v>
      </c>
      <c r="H327" s="585"/>
      <c r="I327" s="631"/>
      <c r="J327" s="629"/>
      <c r="L327" s="585">
        <f t="shared" si="16"/>
        <v>3400.33</v>
      </c>
      <c r="M327" s="585">
        <f t="shared" si="17"/>
        <v>3400.33</v>
      </c>
      <c r="N327" s="585">
        <f t="shared" si="18"/>
        <v>0</v>
      </c>
      <c r="O327" s="585"/>
    </row>
    <row r="328" spans="1:15" ht="76.5">
      <c r="A328" s="555" t="s">
        <v>2257</v>
      </c>
      <c r="B328" s="554" t="s">
        <v>342</v>
      </c>
      <c r="C328" s="554" t="s">
        <v>343</v>
      </c>
      <c r="D328" s="579" t="s">
        <v>344</v>
      </c>
      <c r="E328" s="585">
        <v>6382.2163860000001</v>
      </c>
      <c r="F328" s="585">
        <v>6382.2163860000001</v>
      </c>
      <c r="G328" s="585">
        <v>0</v>
      </c>
      <c r="H328" s="585"/>
      <c r="I328" s="631"/>
      <c r="J328" s="629"/>
      <c r="L328" s="585">
        <f t="shared" si="16"/>
        <v>6382.22</v>
      </c>
      <c r="M328" s="585">
        <f t="shared" si="17"/>
        <v>6382.22</v>
      </c>
      <c r="N328" s="585">
        <f t="shared" si="18"/>
        <v>0</v>
      </c>
      <c r="O328" s="585"/>
    </row>
    <row r="329" spans="1:15">
      <c r="A329" s="708" t="s">
        <v>2258</v>
      </c>
      <c r="B329" s="708"/>
      <c r="C329" s="713"/>
      <c r="D329" s="583"/>
      <c r="E329" s="585"/>
      <c r="F329" s="585"/>
      <c r="G329" s="585"/>
      <c r="H329" s="585"/>
      <c r="I329" s="631"/>
      <c r="J329" s="629"/>
      <c r="K329" s="567"/>
      <c r="L329" s="585"/>
      <c r="M329" s="585"/>
      <c r="N329" s="585"/>
      <c r="O329" s="585"/>
    </row>
    <row r="330" spans="1:15" ht="15">
      <c r="A330" s="716" t="s">
        <v>2259</v>
      </c>
      <c r="B330" s="716"/>
      <c r="C330" s="717"/>
      <c r="D330" s="551"/>
      <c r="E330" s="585"/>
      <c r="F330" s="585"/>
      <c r="G330" s="585"/>
      <c r="H330" s="585"/>
      <c r="I330" s="631"/>
      <c r="J330" s="629"/>
      <c r="K330" s="567"/>
      <c r="L330" s="585"/>
      <c r="M330" s="585"/>
      <c r="N330" s="585"/>
      <c r="O330" s="585"/>
    </row>
    <row r="331" spans="1:15" ht="76.5">
      <c r="A331" s="557" t="s">
        <v>1526</v>
      </c>
      <c r="B331" s="554" t="s">
        <v>185</v>
      </c>
      <c r="C331" s="554" t="s">
        <v>2260</v>
      </c>
      <c r="D331" s="548" t="s">
        <v>45</v>
      </c>
      <c r="E331" s="585">
        <v>4005.0508679999994</v>
      </c>
      <c r="F331" s="585">
        <v>1602.0203471999998</v>
      </c>
      <c r="G331" s="585">
        <v>2403.0305207999995</v>
      </c>
      <c r="H331" s="585"/>
      <c r="I331" s="631"/>
      <c r="J331" s="629"/>
      <c r="L331" s="585">
        <f t="shared" ref="L331:L394" si="19">ROUND(E331*$F$4,2)</f>
        <v>4005.05</v>
      </c>
      <c r="M331" s="585">
        <f t="shared" ref="M331:M394" si="20">ROUND(F331*$F$4,2)</f>
        <v>1602.02</v>
      </c>
      <c r="N331" s="585">
        <f t="shared" ref="N331:N394" si="21">ROUND(G331*$F$4,2)</f>
        <v>2403.0300000000002</v>
      </c>
      <c r="O331" s="585"/>
    </row>
    <row r="332" spans="1:15" ht="127.5">
      <c r="A332" s="557" t="s">
        <v>19</v>
      </c>
      <c r="B332" s="554" t="s">
        <v>187</v>
      </c>
      <c r="C332" s="554" t="s">
        <v>2261</v>
      </c>
      <c r="D332" s="548" t="s">
        <v>45</v>
      </c>
      <c r="E332" s="585">
        <v>11728.995641999998</v>
      </c>
      <c r="F332" s="585">
        <v>4691.598256799999</v>
      </c>
      <c r="G332" s="585">
        <v>7037.3973851999999</v>
      </c>
      <c r="H332" s="585"/>
      <c r="I332" s="631"/>
      <c r="J332" s="629"/>
      <c r="L332" s="585">
        <f t="shared" si="19"/>
        <v>11729</v>
      </c>
      <c r="M332" s="585">
        <f t="shared" si="20"/>
        <v>4691.6000000000004</v>
      </c>
      <c r="N332" s="585">
        <f t="shared" si="21"/>
        <v>7037.4</v>
      </c>
      <c r="O332" s="585"/>
    </row>
    <row r="333" spans="1:15" ht="76.5">
      <c r="A333" s="557" t="s">
        <v>20</v>
      </c>
      <c r="B333" s="554" t="s">
        <v>189</v>
      </c>
      <c r="C333" s="554" t="s">
        <v>2260</v>
      </c>
      <c r="D333" s="548" t="s">
        <v>45</v>
      </c>
      <c r="E333" s="585">
        <v>8992.531547999999</v>
      </c>
      <c r="F333" s="585">
        <v>3597.0126192000007</v>
      </c>
      <c r="G333" s="585">
        <v>5395.5189287999992</v>
      </c>
      <c r="H333" s="585"/>
      <c r="I333" s="631"/>
      <c r="J333" s="629"/>
      <c r="L333" s="585">
        <f t="shared" si="19"/>
        <v>8992.5300000000007</v>
      </c>
      <c r="M333" s="585">
        <f t="shared" si="20"/>
        <v>3597.01</v>
      </c>
      <c r="N333" s="585">
        <f t="shared" si="21"/>
        <v>5395.52</v>
      </c>
      <c r="O333" s="585"/>
    </row>
    <row r="334" spans="1:15" ht="127.5">
      <c r="A334" s="557" t="s">
        <v>27</v>
      </c>
      <c r="B334" s="554" t="s">
        <v>190</v>
      </c>
      <c r="C334" s="554" t="s">
        <v>2261</v>
      </c>
      <c r="D334" s="548" t="s">
        <v>45</v>
      </c>
      <c r="E334" s="585">
        <v>22102.744481999998</v>
      </c>
      <c r="F334" s="585">
        <v>8841.0977927999993</v>
      </c>
      <c r="G334" s="585">
        <v>13261.646689199999</v>
      </c>
      <c r="H334" s="585"/>
      <c r="I334" s="631"/>
      <c r="J334" s="629"/>
      <c r="L334" s="585">
        <f t="shared" si="19"/>
        <v>22102.74</v>
      </c>
      <c r="M334" s="585">
        <f t="shared" si="20"/>
        <v>8841.1</v>
      </c>
      <c r="N334" s="585">
        <f t="shared" si="21"/>
        <v>13261.65</v>
      </c>
      <c r="O334" s="585"/>
    </row>
    <row r="335" spans="1:15" ht="63.75">
      <c r="A335" s="557" t="s">
        <v>33</v>
      </c>
      <c r="B335" s="554" t="s">
        <v>2262</v>
      </c>
      <c r="C335" s="554" t="s">
        <v>2263</v>
      </c>
      <c r="D335" s="579" t="s">
        <v>49</v>
      </c>
      <c r="E335" s="585">
        <v>17768.309831999999</v>
      </c>
      <c r="F335" s="585">
        <v>7107.3239328000009</v>
      </c>
      <c r="G335" s="585">
        <v>10660.985899199999</v>
      </c>
      <c r="H335" s="585"/>
      <c r="I335" s="631"/>
      <c r="J335" s="629"/>
      <c r="L335" s="585">
        <f t="shared" si="19"/>
        <v>17768.310000000001</v>
      </c>
      <c r="M335" s="585">
        <f t="shared" si="20"/>
        <v>7107.32</v>
      </c>
      <c r="N335" s="585">
        <f t="shared" si="21"/>
        <v>10660.99</v>
      </c>
      <c r="O335" s="585"/>
    </row>
    <row r="336" spans="1:15" ht="15">
      <c r="A336" s="716" t="s">
        <v>2264</v>
      </c>
      <c r="B336" s="716"/>
      <c r="C336" s="718"/>
      <c r="D336" s="548"/>
      <c r="E336" s="585"/>
      <c r="F336" s="585"/>
      <c r="G336" s="585"/>
      <c r="H336" s="585"/>
      <c r="I336" s="631"/>
      <c r="J336" s="629"/>
      <c r="K336" s="567"/>
      <c r="L336" s="585"/>
      <c r="M336" s="585"/>
      <c r="N336" s="585"/>
      <c r="O336" s="585"/>
    </row>
    <row r="337" spans="1:15" s="91" customFormat="1" ht="306">
      <c r="A337" s="557" t="s">
        <v>34</v>
      </c>
      <c r="B337" s="554" t="s">
        <v>48</v>
      </c>
      <c r="C337" s="554" t="s">
        <v>2265</v>
      </c>
      <c r="D337" s="548" t="s">
        <v>172</v>
      </c>
      <c r="E337" s="585">
        <v>13160.204694</v>
      </c>
      <c r="F337" s="585">
        <v>5264.0818775999996</v>
      </c>
      <c r="G337" s="585">
        <v>7896.1228163999995</v>
      </c>
      <c r="H337" s="585"/>
      <c r="I337" s="631"/>
      <c r="J337" s="629"/>
      <c r="K337" s="607"/>
      <c r="L337" s="585">
        <f t="shared" si="19"/>
        <v>13160.2</v>
      </c>
      <c r="M337" s="585">
        <f t="shared" si="20"/>
        <v>5264.08</v>
      </c>
      <c r="N337" s="585">
        <f t="shared" si="21"/>
        <v>7896.12</v>
      </c>
      <c r="O337" s="585"/>
    </row>
    <row r="338" spans="1:15" ht="153">
      <c r="A338" s="557" t="s">
        <v>35</v>
      </c>
      <c r="B338" s="554" t="s">
        <v>2266</v>
      </c>
      <c r="C338" s="554" t="s">
        <v>2267</v>
      </c>
      <c r="D338" s="579" t="s">
        <v>172</v>
      </c>
      <c r="E338" s="585">
        <v>9001.2227759999987</v>
      </c>
      <c r="F338" s="585">
        <v>3600.4891103999989</v>
      </c>
      <c r="G338" s="585">
        <v>5400.7336655999998</v>
      </c>
      <c r="H338" s="585"/>
      <c r="I338" s="631"/>
      <c r="J338" s="629"/>
      <c r="L338" s="585">
        <f t="shared" si="19"/>
        <v>9001.2199999999993</v>
      </c>
      <c r="M338" s="585">
        <f t="shared" si="20"/>
        <v>3600.49</v>
      </c>
      <c r="N338" s="585">
        <f t="shared" si="21"/>
        <v>5400.73</v>
      </c>
      <c r="O338" s="585"/>
    </row>
    <row r="339" spans="1:15" s="91" customFormat="1" ht="51">
      <c r="A339" s="557" t="s">
        <v>36</v>
      </c>
      <c r="B339" s="554" t="s">
        <v>8</v>
      </c>
      <c r="C339" s="576" t="s">
        <v>2268</v>
      </c>
      <c r="D339" s="548"/>
      <c r="E339" s="585"/>
      <c r="F339" s="585"/>
      <c r="G339" s="585"/>
      <c r="H339" s="585"/>
      <c r="I339" s="631"/>
      <c r="J339" s="629"/>
      <c r="K339" s="567"/>
      <c r="L339" s="585"/>
      <c r="M339" s="585"/>
      <c r="N339" s="585"/>
      <c r="O339" s="585"/>
    </row>
    <row r="340" spans="1:15" ht="25.5">
      <c r="A340" s="557" t="s">
        <v>37</v>
      </c>
      <c r="B340" s="556" t="s">
        <v>9</v>
      </c>
      <c r="C340" s="554"/>
      <c r="D340" s="548" t="s">
        <v>7</v>
      </c>
      <c r="E340" s="585">
        <v>95886.259559999977</v>
      </c>
      <c r="F340" s="585">
        <v>38354.503823999992</v>
      </c>
      <c r="G340" s="585">
        <v>57531.755735999992</v>
      </c>
      <c r="H340" s="585"/>
      <c r="I340" s="631"/>
      <c r="J340" s="629"/>
      <c r="L340" s="585">
        <f t="shared" si="19"/>
        <v>95886.26</v>
      </c>
      <c r="M340" s="585">
        <f t="shared" si="20"/>
        <v>38354.5</v>
      </c>
      <c r="N340" s="585">
        <f t="shared" si="21"/>
        <v>57531.76</v>
      </c>
      <c r="O340" s="585"/>
    </row>
    <row r="341" spans="1:15" ht="25.5">
      <c r="A341" s="557" t="s">
        <v>38</v>
      </c>
      <c r="B341" s="556" t="s">
        <v>10</v>
      </c>
      <c r="C341" s="554"/>
      <c r="D341" s="548" t="s">
        <v>7</v>
      </c>
      <c r="E341" s="585">
        <v>119053.564812</v>
      </c>
      <c r="F341" s="585">
        <v>47621.425924800009</v>
      </c>
      <c r="G341" s="585">
        <v>71432.138887199995</v>
      </c>
      <c r="H341" s="585"/>
      <c r="I341" s="631"/>
      <c r="J341" s="629"/>
      <c r="L341" s="585">
        <f t="shared" si="19"/>
        <v>119053.56</v>
      </c>
      <c r="M341" s="585">
        <f t="shared" si="20"/>
        <v>47621.43</v>
      </c>
      <c r="N341" s="585">
        <f t="shared" si="21"/>
        <v>71432.14</v>
      </c>
      <c r="O341" s="585"/>
    </row>
    <row r="342" spans="1:15" ht="216.75">
      <c r="A342" s="557" t="s">
        <v>40</v>
      </c>
      <c r="B342" s="554" t="s">
        <v>222</v>
      </c>
      <c r="C342" s="554" t="s">
        <v>2269</v>
      </c>
      <c r="D342" s="579" t="s">
        <v>44</v>
      </c>
      <c r="E342" s="585">
        <v>116495.29382399999</v>
      </c>
      <c r="F342" s="585">
        <v>46598.117529599993</v>
      </c>
      <c r="G342" s="585">
        <v>69897.176294399993</v>
      </c>
      <c r="H342" s="585"/>
      <c r="I342" s="631"/>
      <c r="J342" s="629"/>
      <c r="L342" s="585">
        <f t="shared" si="19"/>
        <v>116495.29</v>
      </c>
      <c r="M342" s="585">
        <f t="shared" si="20"/>
        <v>46598.12</v>
      </c>
      <c r="N342" s="585">
        <f t="shared" si="21"/>
        <v>69897.179999999993</v>
      </c>
      <c r="O342" s="585"/>
    </row>
    <row r="343" spans="1:15" ht="15">
      <c r="A343" s="716" t="s">
        <v>196</v>
      </c>
      <c r="B343" s="716"/>
      <c r="C343" s="718"/>
      <c r="D343" s="548"/>
      <c r="E343" s="585"/>
      <c r="F343" s="585"/>
      <c r="G343" s="585"/>
      <c r="H343" s="585"/>
      <c r="I343" s="631"/>
      <c r="J343" s="629"/>
      <c r="K343" s="567"/>
      <c r="L343" s="585"/>
      <c r="M343" s="585"/>
      <c r="N343" s="585"/>
      <c r="O343" s="585"/>
    </row>
    <row r="344" spans="1:15" ht="63.75">
      <c r="A344" s="557" t="s">
        <v>41</v>
      </c>
      <c r="B344" s="554" t="s">
        <v>198</v>
      </c>
      <c r="C344" s="576" t="s">
        <v>2270</v>
      </c>
      <c r="D344" s="548"/>
      <c r="E344" s="585"/>
      <c r="F344" s="585"/>
      <c r="G344" s="585"/>
      <c r="H344" s="585"/>
      <c r="I344" s="631"/>
      <c r="J344" s="629"/>
      <c r="K344" s="567"/>
      <c r="L344" s="585"/>
      <c r="M344" s="585"/>
      <c r="N344" s="585"/>
      <c r="O344" s="585"/>
    </row>
    <row r="345" spans="1:15" ht="25.5">
      <c r="A345" s="557" t="s">
        <v>1256</v>
      </c>
      <c r="B345" s="556" t="s">
        <v>200</v>
      </c>
      <c r="C345" s="554"/>
      <c r="D345" s="548" t="s">
        <v>7</v>
      </c>
      <c r="E345" s="585">
        <v>168734.22930000001</v>
      </c>
      <c r="F345" s="585">
        <v>67493.691720000017</v>
      </c>
      <c r="G345" s="585">
        <v>101240.53757999997</v>
      </c>
      <c r="H345" s="585"/>
      <c r="I345" s="631"/>
      <c r="J345" s="629"/>
      <c r="L345" s="585">
        <f t="shared" si="19"/>
        <v>168734.23</v>
      </c>
      <c r="M345" s="585">
        <f t="shared" si="20"/>
        <v>67493.69</v>
      </c>
      <c r="N345" s="585">
        <f t="shared" si="21"/>
        <v>101240.54</v>
      </c>
      <c r="O345" s="585"/>
    </row>
    <row r="346" spans="1:15" ht="25.5">
      <c r="A346" s="557" t="s">
        <v>1257</v>
      </c>
      <c r="B346" s="556" t="s">
        <v>201</v>
      </c>
      <c r="C346" s="554"/>
      <c r="D346" s="548" t="s">
        <v>7</v>
      </c>
      <c r="E346" s="585">
        <v>322206.06599999999</v>
      </c>
      <c r="F346" s="585">
        <v>128882.42640000001</v>
      </c>
      <c r="G346" s="585">
        <v>193323.63959999997</v>
      </c>
      <c r="H346" s="585"/>
      <c r="I346" s="631"/>
      <c r="J346" s="629"/>
      <c r="L346" s="585">
        <f t="shared" si="19"/>
        <v>322206.07</v>
      </c>
      <c r="M346" s="585">
        <f t="shared" si="20"/>
        <v>128882.43</v>
      </c>
      <c r="N346" s="585">
        <f t="shared" si="21"/>
        <v>193323.64</v>
      </c>
      <c r="O346" s="585"/>
    </row>
    <row r="347" spans="1:15" ht="25.5">
      <c r="A347" s="557" t="s">
        <v>1258</v>
      </c>
      <c r="B347" s="556" t="s">
        <v>202</v>
      </c>
      <c r="C347" s="554"/>
      <c r="D347" s="548" t="s">
        <v>7</v>
      </c>
      <c r="E347" s="585">
        <v>356122.49400000001</v>
      </c>
      <c r="F347" s="585">
        <v>142448.9976</v>
      </c>
      <c r="G347" s="585">
        <v>213673.4964</v>
      </c>
      <c r="H347" s="585"/>
      <c r="I347" s="631"/>
      <c r="J347" s="629"/>
      <c r="L347" s="585">
        <f t="shared" si="19"/>
        <v>356122.49</v>
      </c>
      <c r="M347" s="585">
        <f t="shared" si="20"/>
        <v>142449</v>
      </c>
      <c r="N347" s="585">
        <f t="shared" si="21"/>
        <v>213673.5</v>
      </c>
      <c r="O347" s="585"/>
    </row>
    <row r="348" spans="1:15" ht="25.5">
      <c r="A348" s="557" t="s">
        <v>1259</v>
      </c>
      <c r="B348" s="556" t="s">
        <v>203</v>
      </c>
      <c r="C348" s="554"/>
      <c r="D348" s="548" t="s">
        <v>7</v>
      </c>
      <c r="E348" s="585">
        <v>390038.9219999999</v>
      </c>
      <c r="F348" s="585">
        <v>156015.56879999995</v>
      </c>
      <c r="G348" s="585">
        <v>234023.35319999998</v>
      </c>
      <c r="H348" s="585"/>
      <c r="I348" s="631"/>
      <c r="J348" s="629"/>
      <c r="L348" s="585">
        <f t="shared" si="19"/>
        <v>390038.92</v>
      </c>
      <c r="M348" s="585">
        <f t="shared" si="20"/>
        <v>156015.57</v>
      </c>
      <c r="N348" s="585">
        <f t="shared" si="21"/>
        <v>234023.35</v>
      </c>
      <c r="O348" s="585"/>
    </row>
    <row r="349" spans="1:15" ht="38.25">
      <c r="A349" s="557" t="s">
        <v>42</v>
      </c>
      <c r="B349" s="554" t="s">
        <v>205</v>
      </c>
      <c r="C349" s="554" t="s">
        <v>2271</v>
      </c>
      <c r="D349" s="579" t="s">
        <v>7</v>
      </c>
      <c r="E349" s="585">
        <v>46491.339257999993</v>
      </c>
      <c r="F349" s="585">
        <v>18596.535703199996</v>
      </c>
      <c r="G349" s="585">
        <v>27894.803554799993</v>
      </c>
      <c r="H349" s="585"/>
      <c r="I349" s="631"/>
      <c r="J349" s="629"/>
      <c r="L349" s="585">
        <f t="shared" si="19"/>
        <v>46491.34</v>
      </c>
      <c r="M349" s="585">
        <f t="shared" si="20"/>
        <v>18596.54</v>
      </c>
      <c r="N349" s="585">
        <f t="shared" si="21"/>
        <v>27894.799999999999</v>
      </c>
      <c r="O349" s="585"/>
    </row>
    <row r="350" spans="1:15" ht="15">
      <c r="A350" s="716" t="s">
        <v>206</v>
      </c>
      <c r="B350" s="716"/>
      <c r="C350" s="718"/>
      <c r="D350" s="552"/>
      <c r="E350" s="585"/>
      <c r="F350" s="585"/>
      <c r="G350" s="585"/>
      <c r="H350" s="585"/>
      <c r="I350" s="631"/>
      <c r="J350" s="629"/>
      <c r="K350" s="567"/>
      <c r="L350" s="585"/>
      <c r="M350" s="585"/>
      <c r="N350" s="585"/>
      <c r="O350" s="585"/>
    </row>
    <row r="351" spans="1:15" ht="25.5">
      <c r="A351" s="557" t="s">
        <v>1266</v>
      </c>
      <c r="B351" s="554" t="s">
        <v>1191</v>
      </c>
      <c r="C351" s="554" t="s">
        <v>2272</v>
      </c>
      <c r="D351" s="579" t="s">
        <v>45</v>
      </c>
      <c r="E351" s="585" t="s">
        <v>107</v>
      </c>
      <c r="F351" s="585"/>
      <c r="G351" s="585">
        <v>0</v>
      </c>
      <c r="H351" s="585"/>
      <c r="I351" s="631"/>
      <c r="J351" s="629"/>
      <c r="L351" s="585" t="s">
        <v>107</v>
      </c>
      <c r="M351" s="585"/>
      <c r="N351" s="585"/>
      <c r="O351" s="585"/>
    </row>
    <row r="352" spans="1:15" ht="38.25">
      <c r="A352" s="557" t="s">
        <v>43</v>
      </c>
      <c r="B352" s="554" t="s">
        <v>209</v>
      </c>
      <c r="C352" s="576" t="s">
        <v>215</v>
      </c>
      <c r="D352" s="548"/>
      <c r="E352" s="585"/>
      <c r="F352" s="585"/>
      <c r="G352" s="585"/>
      <c r="H352" s="585"/>
      <c r="I352" s="631" t="s">
        <v>218</v>
      </c>
      <c r="J352" s="629"/>
      <c r="K352" s="567"/>
      <c r="L352" s="585"/>
      <c r="M352" s="585"/>
      <c r="N352" s="585"/>
      <c r="O352" s="585"/>
    </row>
    <row r="353" spans="1:15" ht="15">
      <c r="A353" s="557" t="s">
        <v>1781</v>
      </c>
      <c r="B353" s="556" t="s">
        <v>210</v>
      </c>
      <c r="C353" s="554"/>
      <c r="D353" s="548" t="s">
        <v>216</v>
      </c>
      <c r="E353" s="585">
        <v>15082.835039999998</v>
      </c>
      <c r="F353" s="585">
        <v>6033.1340160000009</v>
      </c>
      <c r="G353" s="585">
        <v>9049.7010239999981</v>
      </c>
      <c r="H353" s="585"/>
      <c r="I353" s="631"/>
      <c r="J353" s="629"/>
      <c r="L353" s="585">
        <f t="shared" si="19"/>
        <v>15082.84</v>
      </c>
      <c r="M353" s="585">
        <f t="shared" si="20"/>
        <v>6033.13</v>
      </c>
      <c r="N353" s="585">
        <f t="shared" si="21"/>
        <v>9049.7000000000007</v>
      </c>
      <c r="O353" s="585"/>
    </row>
    <row r="354" spans="1:15" ht="15">
      <c r="A354" s="565" t="s">
        <v>1782</v>
      </c>
      <c r="B354" s="556" t="s">
        <v>211</v>
      </c>
      <c r="C354" s="554"/>
      <c r="D354" s="548" t="s">
        <v>216</v>
      </c>
      <c r="E354" s="585">
        <v>20110.44672</v>
      </c>
      <c r="F354" s="585">
        <v>8044.1786879999991</v>
      </c>
      <c r="G354" s="585">
        <v>12066.268032</v>
      </c>
      <c r="H354" s="585"/>
      <c r="I354" s="631"/>
      <c r="J354" s="629"/>
      <c r="L354" s="585">
        <f t="shared" si="19"/>
        <v>20110.45</v>
      </c>
      <c r="M354" s="585">
        <f t="shared" si="20"/>
        <v>8044.18</v>
      </c>
      <c r="N354" s="585">
        <f t="shared" si="21"/>
        <v>12066.27</v>
      </c>
      <c r="O354" s="585"/>
    </row>
    <row r="355" spans="1:15" ht="15">
      <c r="A355" s="557" t="s">
        <v>1783</v>
      </c>
      <c r="B355" s="556" t="s">
        <v>212</v>
      </c>
      <c r="C355" s="554"/>
      <c r="D355" s="548" t="s">
        <v>216</v>
      </c>
      <c r="E355" s="585">
        <v>40220.89344</v>
      </c>
      <c r="F355" s="585">
        <v>16088.357375999998</v>
      </c>
      <c r="G355" s="585">
        <v>24132.536064</v>
      </c>
      <c r="H355" s="585"/>
      <c r="I355" s="631"/>
      <c r="J355" s="629"/>
      <c r="L355" s="585">
        <f t="shared" si="19"/>
        <v>40220.89</v>
      </c>
      <c r="M355" s="585">
        <f t="shared" si="20"/>
        <v>16088.36</v>
      </c>
      <c r="N355" s="585">
        <f t="shared" si="21"/>
        <v>24132.54</v>
      </c>
      <c r="O355" s="585"/>
    </row>
    <row r="356" spans="1:15" ht="25.5">
      <c r="A356" s="557" t="s">
        <v>1267</v>
      </c>
      <c r="B356" s="554" t="s">
        <v>214</v>
      </c>
      <c r="C356" s="554" t="s">
        <v>217</v>
      </c>
      <c r="D356" s="579" t="s">
        <v>216</v>
      </c>
      <c r="E356" s="585">
        <v>3477.5575379999991</v>
      </c>
      <c r="F356" s="585">
        <v>1391.0230151999997</v>
      </c>
      <c r="G356" s="585">
        <v>2086.5345227999996</v>
      </c>
      <c r="H356" s="585"/>
      <c r="I356" s="631" t="s">
        <v>2273</v>
      </c>
      <c r="J356" s="629"/>
      <c r="L356" s="585">
        <f t="shared" si="19"/>
        <v>3477.56</v>
      </c>
      <c r="M356" s="585">
        <f t="shared" si="20"/>
        <v>1391.02</v>
      </c>
      <c r="N356" s="585">
        <f t="shared" si="21"/>
        <v>2086.5300000000002</v>
      </c>
      <c r="O356" s="585"/>
    </row>
    <row r="357" spans="1:15">
      <c r="A357" s="708" t="s">
        <v>2274</v>
      </c>
      <c r="B357" s="708"/>
      <c r="C357" s="713"/>
      <c r="D357" s="583"/>
      <c r="E357" s="585"/>
      <c r="F357" s="585"/>
      <c r="G357" s="585"/>
      <c r="H357" s="585"/>
      <c r="I357" s="631"/>
      <c r="J357" s="629"/>
      <c r="K357" s="567"/>
      <c r="L357" s="585"/>
      <c r="M357" s="585"/>
      <c r="N357" s="585"/>
      <c r="O357" s="585"/>
    </row>
    <row r="358" spans="1:15" ht="15">
      <c r="A358" s="706" t="s">
        <v>226</v>
      </c>
      <c r="B358" s="706"/>
      <c r="C358" s="710"/>
      <c r="D358" s="551"/>
      <c r="E358" s="585"/>
      <c r="F358" s="585"/>
      <c r="G358" s="585"/>
      <c r="H358" s="585"/>
      <c r="I358" s="631"/>
      <c r="J358" s="629"/>
      <c r="K358" s="567"/>
      <c r="L358" s="585"/>
      <c r="M358" s="585"/>
      <c r="N358" s="585"/>
      <c r="O358" s="585"/>
    </row>
    <row r="359" spans="1:15" ht="25.5">
      <c r="A359" s="557" t="s">
        <v>91</v>
      </c>
      <c r="B359" s="554" t="s">
        <v>227</v>
      </c>
      <c r="C359" s="554" t="s">
        <v>228</v>
      </c>
      <c r="D359" s="548" t="s">
        <v>229</v>
      </c>
      <c r="E359" s="585">
        <v>630.95104800000001</v>
      </c>
      <c r="F359" s="585">
        <v>252.38041920000003</v>
      </c>
      <c r="G359" s="585">
        <v>378.57062880000001</v>
      </c>
      <c r="H359" s="585"/>
      <c r="I359" s="631" t="s">
        <v>907</v>
      </c>
      <c r="J359" s="629"/>
      <c r="L359" s="585">
        <f t="shared" si="19"/>
        <v>630.95000000000005</v>
      </c>
      <c r="M359" s="585">
        <f t="shared" si="20"/>
        <v>252.38</v>
      </c>
      <c r="N359" s="585">
        <f t="shared" si="21"/>
        <v>378.57</v>
      </c>
      <c r="O359" s="585"/>
    </row>
    <row r="360" spans="1:15" ht="38.25">
      <c r="A360" s="557" t="s">
        <v>92</v>
      </c>
      <c r="B360" s="554" t="s">
        <v>230</v>
      </c>
      <c r="C360" s="554" t="s">
        <v>231</v>
      </c>
      <c r="D360" s="579" t="s">
        <v>232</v>
      </c>
      <c r="E360" s="585">
        <v>2667.897414</v>
      </c>
      <c r="F360" s="585">
        <v>1067.1589656000003</v>
      </c>
      <c r="G360" s="585">
        <v>1600.7384483999997</v>
      </c>
      <c r="H360" s="585"/>
      <c r="I360" s="631" t="s">
        <v>907</v>
      </c>
      <c r="J360" s="629"/>
      <c r="L360" s="585">
        <f t="shared" si="19"/>
        <v>2667.9</v>
      </c>
      <c r="M360" s="585">
        <f t="shared" si="20"/>
        <v>1067.1600000000001</v>
      </c>
      <c r="N360" s="585">
        <f t="shared" si="21"/>
        <v>1600.74</v>
      </c>
      <c r="O360" s="585"/>
    </row>
    <row r="361" spans="1:15" ht="15">
      <c r="A361" s="716" t="s">
        <v>2319</v>
      </c>
      <c r="B361" s="716"/>
      <c r="C361" s="718"/>
      <c r="D361" s="548"/>
      <c r="E361" s="585"/>
      <c r="F361" s="585"/>
      <c r="G361" s="585"/>
      <c r="H361" s="585"/>
      <c r="I361" s="631"/>
      <c r="J361" s="629"/>
      <c r="K361" s="567"/>
      <c r="L361" s="585"/>
      <c r="M361" s="585"/>
      <c r="N361" s="585"/>
      <c r="O361" s="585"/>
    </row>
    <row r="362" spans="1:15" ht="25.5">
      <c r="A362" s="557" t="s">
        <v>93</v>
      </c>
      <c r="B362" s="554" t="s">
        <v>1070</v>
      </c>
      <c r="C362" s="554" t="s">
        <v>2275</v>
      </c>
      <c r="D362" s="548" t="s">
        <v>112</v>
      </c>
      <c r="E362" s="585">
        <v>203.15458799999999</v>
      </c>
      <c r="F362" s="585">
        <v>42.957798343612318</v>
      </c>
      <c r="G362" s="585">
        <v>160.19678965638766</v>
      </c>
      <c r="H362" s="585"/>
      <c r="I362" s="631" t="s">
        <v>907</v>
      </c>
      <c r="J362" s="629"/>
      <c r="L362" s="585">
        <f t="shared" si="19"/>
        <v>203.15</v>
      </c>
      <c r="M362" s="585">
        <f t="shared" si="20"/>
        <v>42.96</v>
      </c>
      <c r="N362" s="585">
        <f t="shared" si="21"/>
        <v>160.19999999999999</v>
      </c>
      <c r="O362" s="585"/>
    </row>
    <row r="363" spans="1:15" ht="25.5">
      <c r="A363" s="557" t="s">
        <v>95</v>
      </c>
      <c r="B363" s="554" t="s">
        <v>234</v>
      </c>
      <c r="C363" s="554" t="s">
        <v>2275</v>
      </c>
      <c r="D363" s="548" t="s">
        <v>112</v>
      </c>
      <c r="E363" s="585">
        <v>340.67920630837</v>
      </c>
      <c r="F363" s="585">
        <v>48.532084081057263</v>
      </c>
      <c r="G363" s="585">
        <v>292.14712222731276</v>
      </c>
      <c r="H363" s="585"/>
      <c r="I363" s="631" t="s">
        <v>907</v>
      </c>
      <c r="J363" s="629"/>
      <c r="L363" s="585">
        <f t="shared" si="19"/>
        <v>340.68</v>
      </c>
      <c r="M363" s="585">
        <f t="shared" si="20"/>
        <v>48.53</v>
      </c>
      <c r="N363" s="585">
        <f t="shared" si="21"/>
        <v>292.14999999999998</v>
      </c>
      <c r="O363" s="585"/>
    </row>
    <row r="364" spans="1:15" ht="25.5">
      <c r="A364" s="557" t="s">
        <v>96</v>
      </c>
      <c r="B364" s="554" t="s">
        <v>1049</v>
      </c>
      <c r="C364" s="554" t="s">
        <v>2275</v>
      </c>
      <c r="D364" s="548" t="s">
        <v>112</v>
      </c>
      <c r="E364" s="585">
        <v>753.0566591695474</v>
      </c>
      <c r="F364" s="585">
        <v>46.813203922466471</v>
      </c>
      <c r="G364" s="585">
        <v>706.24345524708099</v>
      </c>
      <c r="H364" s="585"/>
      <c r="I364" s="631" t="s">
        <v>907</v>
      </c>
      <c r="J364" s="629"/>
      <c r="L364" s="585">
        <f t="shared" si="19"/>
        <v>753.06</v>
      </c>
      <c r="M364" s="585">
        <f t="shared" si="20"/>
        <v>46.81</v>
      </c>
      <c r="N364" s="585">
        <f t="shared" si="21"/>
        <v>706.24</v>
      </c>
      <c r="O364" s="585"/>
    </row>
    <row r="365" spans="1:15" ht="25.5">
      <c r="A365" s="557" t="s">
        <v>97</v>
      </c>
      <c r="B365" s="554" t="s">
        <v>235</v>
      </c>
      <c r="C365" s="554" t="s">
        <v>236</v>
      </c>
      <c r="D365" s="548" t="s">
        <v>112</v>
      </c>
      <c r="E365" s="585">
        <v>22.198176000000004</v>
      </c>
      <c r="F365" s="585">
        <v>22.198176000000004</v>
      </c>
      <c r="G365" s="585">
        <v>0</v>
      </c>
      <c r="H365" s="585"/>
      <c r="I365" s="631" t="s">
        <v>907</v>
      </c>
      <c r="J365" s="629"/>
      <c r="L365" s="585">
        <f t="shared" si="19"/>
        <v>22.2</v>
      </c>
      <c r="M365" s="585">
        <f t="shared" si="20"/>
        <v>22.2</v>
      </c>
      <c r="N365" s="585">
        <f t="shared" si="21"/>
        <v>0</v>
      </c>
      <c r="O365" s="585"/>
    </row>
    <row r="366" spans="1:15" ht="25.5">
      <c r="A366" s="557" t="s">
        <v>98</v>
      </c>
      <c r="B366" s="554" t="s">
        <v>237</v>
      </c>
      <c r="C366" s="554" t="s">
        <v>2276</v>
      </c>
      <c r="D366" s="548" t="s">
        <v>112</v>
      </c>
      <c r="E366" s="585">
        <v>578.39090400000009</v>
      </c>
      <c r="F366" s="585">
        <v>64.470991768984916</v>
      </c>
      <c r="G366" s="585">
        <v>513.91991223101513</v>
      </c>
      <c r="H366" s="585"/>
      <c r="I366" s="631" t="s">
        <v>907</v>
      </c>
      <c r="J366" s="629"/>
      <c r="L366" s="585">
        <f t="shared" si="19"/>
        <v>578.39</v>
      </c>
      <c r="M366" s="585">
        <f t="shared" si="20"/>
        <v>64.47</v>
      </c>
      <c r="N366" s="585">
        <f t="shared" si="21"/>
        <v>513.91999999999996</v>
      </c>
      <c r="O366" s="585"/>
    </row>
    <row r="367" spans="1:15" ht="25.5">
      <c r="A367" s="557" t="s">
        <v>99</v>
      </c>
      <c r="B367" s="554" t="s">
        <v>238</v>
      </c>
      <c r="C367" s="554" t="s">
        <v>2276</v>
      </c>
      <c r="D367" s="548" t="s">
        <v>112</v>
      </c>
      <c r="E367" s="585">
        <v>78.714089999999999</v>
      </c>
      <c r="F367" s="585">
        <v>31.006159309644666</v>
      </c>
      <c r="G367" s="585">
        <v>47.707930690355333</v>
      </c>
      <c r="H367" s="585"/>
      <c r="I367" s="631" t="s">
        <v>907</v>
      </c>
      <c r="J367" s="629"/>
      <c r="L367" s="585">
        <f t="shared" si="19"/>
        <v>78.709999999999994</v>
      </c>
      <c r="M367" s="585">
        <f t="shared" si="20"/>
        <v>31.01</v>
      </c>
      <c r="N367" s="585">
        <f t="shared" si="21"/>
        <v>47.71</v>
      </c>
      <c r="O367" s="585"/>
    </row>
    <row r="368" spans="1:15" ht="25.5">
      <c r="A368" s="557" t="s">
        <v>100</v>
      </c>
      <c r="B368" s="554" t="s">
        <v>239</v>
      </c>
      <c r="C368" s="554" t="s">
        <v>240</v>
      </c>
      <c r="D368" s="548" t="s">
        <v>112</v>
      </c>
      <c r="E368" s="585">
        <v>30.178512000000001</v>
      </c>
      <c r="F368" s="585">
        <v>30.178512000000001</v>
      </c>
      <c r="G368" s="585">
        <v>0</v>
      </c>
      <c r="H368" s="585"/>
      <c r="I368" s="631" t="s">
        <v>907</v>
      </c>
      <c r="J368" s="629"/>
      <c r="L368" s="585">
        <f t="shared" si="19"/>
        <v>30.18</v>
      </c>
      <c r="M368" s="585">
        <f t="shared" si="20"/>
        <v>30.18</v>
      </c>
      <c r="N368" s="585">
        <f t="shared" si="21"/>
        <v>0</v>
      </c>
      <c r="O368" s="585"/>
    </row>
    <row r="369" spans="1:15" ht="51">
      <c r="A369" s="557" t="s">
        <v>101</v>
      </c>
      <c r="B369" s="554" t="s">
        <v>241</v>
      </c>
      <c r="C369" s="554" t="s">
        <v>2277</v>
      </c>
      <c r="D369" s="548" t="s">
        <v>112</v>
      </c>
      <c r="E369" s="585">
        <v>2642.4387115041163</v>
      </c>
      <c r="F369" s="585">
        <v>645.16598423138907</v>
      </c>
      <c r="G369" s="585">
        <v>1997.2727272727273</v>
      </c>
      <c r="H369" s="585"/>
      <c r="I369" s="631" t="s">
        <v>2278</v>
      </c>
      <c r="J369" s="629"/>
      <c r="L369" s="585">
        <f t="shared" si="19"/>
        <v>2642.44</v>
      </c>
      <c r="M369" s="585">
        <f t="shared" si="20"/>
        <v>645.16999999999996</v>
      </c>
      <c r="N369" s="585">
        <f t="shared" si="21"/>
        <v>1997.27</v>
      </c>
      <c r="O369" s="585"/>
    </row>
    <row r="370" spans="1:15" ht="51">
      <c r="A370" s="557" t="s">
        <v>102</v>
      </c>
      <c r="B370" s="554" t="s">
        <v>244</v>
      </c>
      <c r="C370" s="554" t="s">
        <v>243</v>
      </c>
      <c r="D370" s="579" t="s">
        <v>112</v>
      </c>
      <c r="E370" s="585">
        <v>5180.9517916174418</v>
      </c>
      <c r="F370" s="585">
        <v>772.76997343562414</v>
      </c>
      <c r="G370" s="585">
        <v>4408.181818181818</v>
      </c>
      <c r="H370" s="585"/>
      <c r="I370" s="631" t="s">
        <v>2278</v>
      </c>
      <c r="J370" s="629"/>
      <c r="L370" s="585">
        <f t="shared" si="19"/>
        <v>5180.95</v>
      </c>
      <c r="M370" s="585">
        <f t="shared" si="20"/>
        <v>772.77</v>
      </c>
      <c r="N370" s="585">
        <f t="shared" si="21"/>
        <v>4408.18</v>
      </c>
      <c r="O370" s="585"/>
    </row>
    <row r="371" spans="1:15" ht="15">
      <c r="A371" s="706" t="s">
        <v>245</v>
      </c>
      <c r="B371" s="706"/>
      <c r="C371" s="710"/>
      <c r="D371" s="548"/>
      <c r="E371" s="585"/>
      <c r="F371" s="585"/>
      <c r="G371" s="585"/>
      <c r="H371" s="585"/>
      <c r="I371" s="631"/>
      <c r="J371" s="629"/>
      <c r="K371" s="567"/>
      <c r="L371" s="585"/>
      <c r="M371" s="585"/>
      <c r="N371" s="585"/>
      <c r="O371" s="585"/>
    </row>
    <row r="372" spans="1:15" ht="38.25">
      <c r="A372" s="557" t="s">
        <v>103</v>
      </c>
      <c r="B372" s="554" t="s">
        <v>1227</v>
      </c>
      <c r="C372" s="554" t="s">
        <v>1009</v>
      </c>
      <c r="D372" s="548" t="s">
        <v>112</v>
      </c>
      <c r="E372" s="585">
        <v>36.28989</v>
      </c>
      <c r="F372" s="585">
        <v>23.43145307904561</v>
      </c>
      <c r="G372" s="585">
        <v>12.858436920954389</v>
      </c>
      <c r="H372" s="585"/>
      <c r="I372" s="631" t="s">
        <v>907</v>
      </c>
      <c r="J372" s="629"/>
      <c r="L372" s="585">
        <f t="shared" si="19"/>
        <v>36.29</v>
      </c>
      <c r="M372" s="585">
        <f t="shared" si="20"/>
        <v>23.43</v>
      </c>
      <c r="N372" s="585">
        <f t="shared" si="21"/>
        <v>12.86</v>
      </c>
      <c r="O372" s="585"/>
    </row>
    <row r="373" spans="1:15" ht="25.5">
      <c r="A373" s="557" t="s">
        <v>104</v>
      </c>
      <c r="B373" s="554" t="s">
        <v>246</v>
      </c>
      <c r="C373" s="554" t="s">
        <v>240</v>
      </c>
      <c r="D373" s="548" t="s">
        <v>112</v>
      </c>
      <c r="E373" s="585">
        <v>20.741993999999998</v>
      </c>
      <c r="F373" s="585">
        <v>20.741993999999998</v>
      </c>
      <c r="G373" s="585">
        <v>0</v>
      </c>
      <c r="H373" s="585"/>
      <c r="I373" s="631" t="s">
        <v>907</v>
      </c>
      <c r="J373" s="629"/>
      <c r="L373" s="585">
        <f t="shared" si="19"/>
        <v>20.74</v>
      </c>
      <c r="M373" s="585">
        <f t="shared" si="20"/>
        <v>20.74</v>
      </c>
      <c r="N373" s="585">
        <f t="shared" si="21"/>
        <v>0</v>
      </c>
      <c r="O373" s="585"/>
    </row>
    <row r="374" spans="1:15" ht="51">
      <c r="A374" s="557" t="s">
        <v>105</v>
      </c>
      <c r="B374" s="554" t="s">
        <v>1005</v>
      </c>
      <c r="C374" s="554" t="s">
        <v>1010</v>
      </c>
      <c r="D374" s="548" t="s">
        <v>112</v>
      </c>
      <c r="E374" s="585">
        <v>97.105554000000012</v>
      </c>
      <c r="F374" s="585">
        <v>42.134680256352233</v>
      </c>
      <c r="G374" s="585">
        <v>54.970873743647772</v>
      </c>
      <c r="H374" s="585"/>
      <c r="I374" s="631" t="s">
        <v>907</v>
      </c>
      <c r="J374" s="629"/>
      <c r="L374" s="585">
        <f t="shared" si="19"/>
        <v>97.11</v>
      </c>
      <c r="M374" s="585">
        <f t="shared" si="20"/>
        <v>42.13</v>
      </c>
      <c r="N374" s="585">
        <f t="shared" si="21"/>
        <v>54.97</v>
      </c>
      <c r="O374" s="585"/>
    </row>
    <row r="375" spans="1:15" ht="51">
      <c r="A375" s="557" t="s">
        <v>106</v>
      </c>
      <c r="B375" s="554" t="s">
        <v>1006</v>
      </c>
      <c r="C375" s="554" t="s">
        <v>1011</v>
      </c>
      <c r="D375" s="548" t="s">
        <v>112</v>
      </c>
      <c r="E375" s="585">
        <v>175.29220799999999</v>
      </c>
      <c r="F375" s="585">
        <v>43.922944983815825</v>
      </c>
      <c r="G375" s="585">
        <v>131.36926301618416</v>
      </c>
      <c r="H375" s="585"/>
      <c r="I375" s="631" t="s">
        <v>907</v>
      </c>
      <c r="J375" s="629"/>
      <c r="L375" s="585">
        <f t="shared" si="19"/>
        <v>175.29</v>
      </c>
      <c r="M375" s="585">
        <f t="shared" si="20"/>
        <v>43.92</v>
      </c>
      <c r="N375" s="585">
        <f t="shared" si="21"/>
        <v>131.37</v>
      </c>
      <c r="O375" s="585"/>
    </row>
    <row r="376" spans="1:15" ht="51">
      <c r="A376" s="557" t="s">
        <v>194</v>
      </c>
      <c r="B376" s="554" t="s">
        <v>1060</v>
      </c>
      <c r="C376" s="554" t="s">
        <v>1010</v>
      </c>
      <c r="D376" s="548" t="s">
        <v>112</v>
      </c>
      <c r="E376" s="585">
        <v>309.60493200000002</v>
      </c>
      <c r="F376" s="585">
        <v>54.863367116182587</v>
      </c>
      <c r="G376" s="585">
        <v>254.74156488381743</v>
      </c>
      <c r="H376" s="585"/>
      <c r="I376" s="631" t="s">
        <v>907</v>
      </c>
      <c r="J376" s="629"/>
      <c r="L376" s="585">
        <f t="shared" si="19"/>
        <v>309.60000000000002</v>
      </c>
      <c r="M376" s="585">
        <f t="shared" si="20"/>
        <v>54.86</v>
      </c>
      <c r="N376" s="585">
        <f t="shared" si="21"/>
        <v>254.74</v>
      </c>
      <c r="O376" s="585"/>
    </row>
    <row r="377" spans="1:15" ht="51">
      <c r="A377" s="557" t="s">
        <v>195</v>
      </c>
      <c r="B377" s="554" t="s">
        <v>1061</v>
      </c>
      <c r="C377" s="554" t="s">
        <v>1010</v>
      </c>
      <c r="D377" s="548" t="s">
        <v>112</v>
      </c>
      <c r="E377" s="585">
        <v>477.99460799999997</v>
      </c>
      <c r="F377" s="585">
        <v>70.773689111617401</v>
      </c>
      <c r="G377" s="585">
        <v>407.22091888838258</v>
      </c>
      <c r="H377" s="585"/>
      <c r="I377" s="631" t="s">
        <v>907</v>
      </c>
      <c r="J377" s="629"/>
      <c r="L377" s="585">
        <f t="shared" si="19"/>
        <v>477.99</v>
      </c>
      <c r="M377" s="585">
        <f t="shared" si="20"/>
        <v>70.77</v>
      </c>
      <c r="N377" s="585">
        <f t="shared" si="21"/>
        <v>407.22</v>
      </c>
      <c r="O377" s="585"/>
    </row>
    <row r="378" spans="1:15" ht="51">
      <c r="A378" s="557" t="s">
        <v>197</v>
      </c>
      <c r="B378" s="554" t="s">
        <v>1062</v>
      </c>
      <c r="C378" s="554" t="s">
        <v>1010</v>
      </c>
      <c r="D378" s="548" t="s">
        <v>112</v>
      </c>
      <c r="E378" s="585">
        <v>935.39627999999993</v>
      </c>
      <c r="F378" s="585">
        <v>84.755116762375422</v>
      </c>
      <c r="G378" s="585">
        <v>850.64116323762448</v>
      </c>
      <c r="H378" s="585"/>
      <c r="I378" s="631" t="s">
        <v>907</v>
      </c>
      <c r="J378" s="629"/>
      <c r="L378" s="585">
        <f t="shared" si="19"/>
        <v>935.4</v>
      </c>
      <c r="M378" s="585">
        <f t="shared" si="20"/>
        <v>84.76</v>
      </c>
      <c r="N378" s="585">
        <f t="shared" si="21"/>
        <v>850.64</v>
      </c>
      <c r="O378" s="585"/>
    </row>
    <row r="379" spans="1:15" ht="51">
      <c r="A379" s="557" t="s">
        <v>204</v>
      </c>
      <c r="B379" s="554" t="s">
        <v>1063</v>
      </c>
      <c r="C379" s="554" t="s">
        <v>1010</v>
      </c>
      <c r="D379" s="548" t="s">
        <v>112</v>
      </c>
      <c r="E379" s="585">
        <v>1842.2192879999996</v>
      </c>
      <c r="F379" s="585">
        <v>107.93023197189019</v>
      </c>
      <c r="G379" s="585">
        <v>1734.2890560281094</v>
      </c>
      <c r="H379" s="585"/>
      <c r="I379" s="631" t="s">
        <v>907</v>
      </c>
      <c r="J379" s="629"/>
      <c r="L379" s="585">
        <f t="shared" si="19"/>
        <v>1842.22</v>
      </c>
      <c r="M379" s="585">
        <f t="shared" si="20"/>
        <v>107.93</v>
      </c>
      <c r="N379" s="585">
        <f t="shared" si="21"/>
        <v>1734.29</v>
      </c>
      <c r="O379" s="585"/>
    </row>
    <row r="380" spans="1:15" ht="51">
      <c r="A380" s="557" t="s">
        <v>207</v>
      </c>
      <c r="B380" s="554" t="s">
        <v>1064</v>
      </c>
      <c r="C380" s="554" t="s">
        <v>1010</v>
      </c>
      <c r="D380" s="548" t="s">
        <v>112</v>
      </c>
      <c r="E380" s="585">
        <v>2350.5987959999998</v>
      </c>
      <c r="F380" s="585">
        <v>125.47803641735</v>
      </c>
      <c r="G380" s="585">
        <v>2225.12075958265</v>
      </c>
      <c r="H380" s="585"/>
      <c r="I380" s="631" t="s">
        <v>907</v>
      </c>
      <c r="J380" s="629"/>
      <c r="L380" s="585">
        <f t="shared" si="19"/>
        <v>2350.6</v>
      </c>
      <c r="M380" s="585">
        <f t="shared" si="20"/>
        <v>125.48</v>
      </c>
      <c r="N380" s="585">
        <f t="shared" si="21"/>
        <v>2225.12</v>
      </c>
      <c r="O380" s="585"/>
    </row>
    <row r="381" spans="1:15" ht="25.5">
      <c r="A381" s="557" t="s">
        <v>208</v>
      </c>
      <c r="B381" s="554" t="s">
        <v>247</v>
      </c>
      <c r="C381" s="554" t="s">
        <v>240</v>
      </c>
      <c r="D381" s="548" t="s">
        <v>112</v>
      </c>
      <c r="E381" s="585">
        <v>20.741993999999998</v>
      </c>
      <c r="F381" s="585">
        <v>20.741993999999998</v>
      </c>
      <c r="G381" s="585">
        <v>0</v>
      </c>
      <c r="H381" s="585"/>
      <c r="I381" s="631" t="s">
        <v>907</v>
      </c>
      <c r="J381" s="629"/>
      <c r="L381" s="585">
        <f t="shared" si="19"/>
        <v>20.74</v>
      </c>
      <c r="M381" s="585">
        <f t="shared" si="20"/>
        <v>20.74</v>
      </c>
      <c r="N381" s="585">
        <f t="shared" si="21"/>
        <v>0</v>
      </c>
      <c r="O381" s="585"/>
    </row>
    <row r="382" spans="1:15" ht="25.5">
      <c r="A382" s="557" t="s">
        <v>213</v>
      </c>
      <c r="B382" s="554" t="s">
        <v>248</v>
      </c>
      <c r="C382" s="554" t="s">
        <v>249</v>
      </c>
      <c r="D382" s="548" t="s">
        <v>250</v>
      </c>
      <c r="E382" s="585">
        <v>56.550311999999998</v>
      </c>
      <c r="F382" s="585">
        <v>22.620124799999999</v>
      </c>
      <c r="G382" s="585">
        <v>33.930187199999999</v>
      </c>
      <c r="H382" s="585"/>
      <c r="I382" s="631" t="s">
        <v>907</v>
      </c>
      <c r="J382" s="629"/>
      <c r="L382" s="585">
        <f t="shared" si="19"/>
        <v>56.55</v>
      </c>
      <c r="M382" s="585">
        <f t="shared" si="20"/>
        <v>22.62</v>
      </c>
      <c r="N382" s="585">
        <f t="shared" si="21"/>
        <v>33.93</v>
      </c>
      <c r="O382" s="585"/>
    </row>
    <row r="383" spans="1:15" ht="38.25">
      <c r="A383" s="557" t="s">
        <v>223</v>
      </c>
      <c r="B383" s="554" t="s">
        <v>1007</v>
      </c>
      <c r="C383" s="554" t="s">
        <v>1004</v>
      </c>
      <c r="D383" s="548" t="s">
        <v>251</v>
      </c>
      <c r="E383" s="585">
        <v>80.112942000000004</v>
      </c>
      <c r="F383" s="585">
        <v>58.306638709975061</v>
      </c>
      <c r="G383" s="585">
        <v>21.806303290024935</v>
      </c>
      <c r="H383" s="585"/>
      <c r="I383" s="631" t="s">
        <v>907</v>
      </c>
      <c r="J383" s="629"/>
      <c r="L383" s="585">
        <f t="shared" si="19"/>
        <v>80.11</v>
      </c>
      <c r="M383" s="585">
        <f t="shared" si="20"/>
        <v>58.31</v>
      </c>
      <c r="N383" s="585">
        <f t="shared" si="21"/>
        <v>21.81</v>
      </c>
      <c r="O383" s="585"/>
    </row>
    <row r="384" spans="1:15" ht="63.75">
      <c r="A384" s="557" t="s">
        <v>809</v>
      </c>
      <c r="B384" s="554" t="s">
        <v>1008</v>
      </c>
      <c r="C384" s="554" t="s">
        <v>1012</v>
      </c>
      <c r="D384" s="548" t="s">
        <v>251</v>
      </c>
      <c r="E384" s="585">
        <v>74.42580599999998</v>
      </c>
      <c r="F384" s="585">
        <v>29.770322399999994</v>
      </c>
      <c r="G384" s="585">
        <v>44.65548359999999</v>
      </c>
      <c r="H384" s="585"/>
      <c r="I384" s="631" t="s">
        <v>907</v>
      </c>
      <c r="J384" s="629"/>
      <c r="L384" s="585">
        <f t="shared" si="19"/>
        <v>74.430000000000007</v>
      </c>
      <c r="M384" s="585">
        <f t="shared" si="20"/>
        <v>29.77</v>
      </c>
      <c r="N384" s="585">
        <f t="shared" si="21"/>
        <v>44.66</v>
      </c>
      <c r="O384" s="585"/>
    </row>
    <row r="385" spans="1:15" ht="38.25">
      <c r="A385" s="557" t="s">
        <v>810</v>
      </c>
      <c r="B385" s="554" t="s">
        <v>1013</v>
      </c>
      <c r="C385" s="554" t="s">
        <v>1014</v>
      </c>
      <c r="D385" s="548" t="s">
        <v>251</v>
      </c>
      <c r="E385" s="585">
        <v>81.271007999999966</v>
      </c>
      <c r="F385" s="585">
        <v>45.580089663716798</v>
      </c>
      <c r="G385" s="585">
        <v>35.690918336283175</v>
      </c>
      <c r="H385" s="585"/>
      <c r="I385" s="631" t="s">
        <v>907</v>
      </c>
      <c r="J385" s="629"/>
      <c r="L385" s="585">
        <f t="shared" si="19"/>
        <v>81.27</v>
      </c>
      <c r="M385" s="585">
        <f t="shared" si="20"/>
        <v>45.58</v>
      </c>
      <c r="N385" s="585">
        <f t="shared" si="21"/>
        <v>35.69</v>
      </c>
      <c r="O385" s="585"/>
    </row>
    <row r="386" spans="1:15" ht="51">
      <c r="A386" s="719" t="s">
        <v>811</v>
      </c>
      <c r="B386" s="554" t="s">
        <v>253</v>
      </c>
      <c r="C386" s="554" t="s">
        <v>254</v>
      </c>
      <c r="D386" s="548" t="s">
        <v>1</v>
      </c>
      <c r="E386" s="585">
        <v>410.2918181818182</v>
      </c>
      <c r="F386" s="585">
        <v>144.67818181818183</v>
      </c>
      <c r="G386" s="585">
        <v>265.61363636363637</v>
      </c>
      <c r="H386" s="585"/>
      <c r="I386" s="631" t="s">
        <v>907</v>
      </c>
      <c r="J386" s="629"/>
      <c r="L386" s="585">
        <f t="shared" si="19"/>
        <v>410.29</v>
      </c>
      <c r="M386" s="585">
        <f t="shared" si="20"/>
        <v>144.68</v>
      </c>
      <c r="N386" s="585">
        <f t="shared" si="21"/>
        <v>265.61</v>
      </c>
      <c r="O386" s="585"/>
    </row>
    <row r="387" spans="1:15" ht="38.25">
      <c r="A387" s="720"/>
      <c r="B387" s="554" t="s">
        <v>255</v>
      </c>
      <c r="C387" s="554" t="s">
        <v>949</v>
      </c>
      <c r="D387" s="548" t="s">
        <v>1</v>
      </c>
      <c r="E387" s="585">
        <v>516.4072727272727</v>
      </c>
      <c r="F387" s="585">
        <v>144.67818181818177</v>
      </c>
      <c r="G387" s="585">
        <v>371.72909090909093</v>
      </c>
      <c r="H387" s="585"/>
      <c r="I387" s="631" t="s">
        <v>907</v>
      </c>
      <c r="J387" s="629"/>
      <c r="L387" s="585">
        <f t="shared" si="19"/>
        <v>516.41</v>
      </c>
      <c r="M387" s="585">
        <f t="shared" si="20"/>
        <v>144.68</v>
      </c>
      <c r="N387" s="585">
        <f t="shared" si="21"/>
        <v>371.73</v>
      </c>
      <c r="O387" s="585"/>
    </row>
    <row r="388" spans="1:15" ht="25.5">
      <c r="A388" s="721"/>
      <c r="B388" s="554" t="s">
        <v>256</v>
      </c>
      <c r="C388" s="554" t="s">
        <v>257</v>
      </c>
      <c r="D388" s="548" t="s">
        <v>1</v>
      </c>
      <c r="E388" s="585">
        <v>383.98454545454547</v>
      </c>
      <c r="F388" s="585">
        <v>144.67818181818183</v>
      </c>
      <c r="G388" s="585">
        <v>239.30636363636361</v>
      </c>
      <c r="H388" s="585"/>
      <c r="I388" s="631" t="s">
        <v>907</v>
      </c>
      <c r="J388" s="629"/>
      <c r="L388" s="585">
        <f t="shared" si="19"/>
        <v>383.98</v>
      </c>
      <c r="M388" s="585">
        <f t="shared" si="20"/>
        <v>144.68</v>
      </c>
      <c r="N388" s="585">
        <f t="shared" si="21"/>
        <v>239.31</v>
      </c>
      <c r="O388" s="585"/>
    </row>
    <row r="389" spans="1:15" ht="15">
      <c r="A389" s="557" t="s">
        <v>892</v>
      </c>
      <c r="B389" s="554" t="s">
        <v>258</v>
      </c>
      <c r="C389" s="554" t="s">
        <v>259</v>
      </c>
      <c r="D389" s="548" t="s">
        <v>1</v>
      </c>
      <c r="E389" s="585">
        <v>9.3791879999999974</v>
      </c>
      <c r="F389" s="585">
        <v>9.3791879999999974</v>
      </c>
      <c r="G389" s="585">
        <v>0</v>
      </c>
      <c r="H389" s="585"/>
      <c r="I389" s="631"/>
      <c r="J389" s="629"/>
      <c r="L389" s="585">
        <f t="shared" si="19"/>
        <v>9.3800000000000008</v>
      </c>
      <c r="M389" s="585">
        <f t="shared" si="20"/>
        <v>9.3800000000000008</v>
      </c>
      <c r="N389" s="585">
        <f t="shared" si="21"/>
        <v>0</v>
      </c>
      <c r="O389" s="585"/>
    </row>
    <row r="390" spans="1:15" ht="38.25">
      <c r="A390" s="557" t="s">
        <v>910</v>
      </c>
      <c r="B390" s="554" t="s">
        <v>260</v>
      </c>
      <c r="C390" s="554" t="s">
        <v>261</v>
      </c>
      <c r="D390" s="548" t="s">
        <v>1</v>
      </c>
      <c r="E390" s="585">
        <v>13.942655999999999</v>
      </c>
      <c r="F390" s="585">
        <v>5.8826822234957001</v>
      </c>
      <c r="G390" s="585">
        <v>8.0599737765043002</v>
      </c>
      <c r="H390" s="585"/>
      <c r="I390" s="631" t="s">
        <v>2279</v>
      </c>
      <c r="J390" s="629"/>
      <c r="L390" s="585">
        <f t="shared" si="19"/>
        <v>13.94</v>
      </c>
      <c r="M390" s="585">
        <f t="shared" si="20"/>
        <v>5.88</v>
      </c>
      <c r="N390" s="585">
        <f t="shared" si="21"/>
        <v>8.06</v>
      </c>
      <c r="O390" s="585"/>
    </row>
    <row r="391" spans="1:15" ht="38.25">
      <c r="A391" s="557" t="s">
        <v>911</v>
      </c>
      <c r="B391" s="554" t="s">
        <v>262</v>
      </c>
      <c r="C391" s="554" t="s">
        <v>263</v>
      </c>
      <c r="D391" s="579" t="s">
        <v>1</v>
      </c>
      <c r="E391" s="585">
        <v>27.025361999999998</v>
      </c>
      <c r="F391" s="585">
        <v>5.8846352007393685</v>
      </c>
      <c r="G391" s="585">
        <v>21.14072679926063</v>
      </c>
      <c r="H391" s="585"/>
      <c r="I391" s="631" t="s">
        <v>2279</v>
      </c>
      <c r="J391" s="629"/>
      <c r="L391" s="585">
        <f t="shared" si="19"/>
        <v>27.03</v>
      </c>
      <c r="M391" s="585">
        <f t="shared" si="20"/>
        <v>5.88</v>
      </c>
      <c r="N391" s="585">
        <f t="shared" si="21"/>
        <v>21.14</v>
      </c>
      <c r="O391" s="585"/>
    </row>
    <row r="392" spans="1:15" ht="15">
      <c r="A392" s="584" t="s">
        <v>2323</v>
      </c>
      <c r="B392" s="554"/>
      <c r="C392" s="576"/>
      <c r="D392" s="548"/>
      <c r="E392" s="585"/>
      <c r="F392" s="585"/>
      <c r="G392" s="585"/>
      <c r="H392" s="585"/>
      <c r="I392" s="631"/>
      <c r="J392" s="629"/>
      <c r="K392" s="567"/>
      <c r="L392" s="585"/>
      <c r="M392" s="585"/>
      <c r="N392" s="585"/>
      <c r="O392" s="585"/>
    </row>
    <row r="393" spans="1:15" ht="25.5">
      <c r="A393" s="557" t="s">
        <v>912</v>
      </c>
      <c r="B393" s="554" t="s">
        <v>265</v>
      </c>
      <c r="C393" s="554" t="s">
        <v>266</v>
      </c>
      <c r="D393" s="548" t="s">
        <v>1</v>
      </c>
      <c r="E393" s="585">
        <v>356.82191999999998</v>
      </c>
      <c r="F393" s="585">
        <v>160.51825498049416</v>
      </c>
      <c r="G393" s="585">
        <v>196.30366501950581</v>
      </c>
      <c r="H393" s="585"/>
      <c r="I393" s="631" t="s">
        <v>907</v>
      </c>
      <c r="J393" s="629"/>
      <c r="L393" s="585">
        <f t="shared" si="19"/>
        <v>356.82</v>
      </c>
      <c r="M393" s="585">
        <f t="shared" si="20"/>
        <v>160.52000000000001</v>
      </c>
      <c r="N393" s="585">
        <f t="shared" si="21"/>
        <v>196.3</v>
      </c>
      <c r="O393" s="585"/>
    </row>
    <row r="394" spans="1:15" ht="25.5">
      <c r="A394" s="557" t="s">
        <v>940</v>
      </c>
      <c r="B394" s="554" t="s">
        <v>1050</v>
      </c>
      <c r="C394" s="554" t="s">
        <v>1051</v>
      </c>
      <c r="D394" s="548" t="s">
        <v>1</v>
      </c>
      <c r="E394" s="585">
        <v>3233.9824556555891</v>
      </c>
      <c r="F394" s="585">
        <v>752.16427383740711</v>
      </c>
      <c r="G394" s="585">
        <v>2481.818181818182</v>
      </c>
      <c r="H394" s="585"/>
      <c r="I394" s="631"/>
      <c r="J394" s="629"/>
      <c r="L394" s="585">
        <f t="shared" si="19"/>
        <v>3233.98</v>
      </c>
      <c r="M394" s="585">
        <f t="shared" si="20"/>
        <v>752.16</v>
      </c>
      <c r="N394" s="585">
        <f t="shared" si="21"/>
        <v>2481.8200000000002</v>
      </c>
      <c r="O394" s="585"/>
    </row>
    <row r="395" spans="1:15" ht="38.25">
      <c r="A395" s="557" t="s">
        <v>965</v>
      </c>
      <c r="B395" s="554" t="s">
        <v>1052</v>
      </c>
      <c r="C395" s="554" t="s">
        <v>1053</v>
      </c>
      <c r="D395" s="548" t="s">
        <v>1</v>
      </c>
      <c r="E395" s="585">
        <v>779.77972799999998</v>
      </c>
      <c r="F395" s="585">
        <v>169.32631442576178</v>
      </c>
      <c r="G395" s="585">
        <v>610.4534135742382</v>
      </c>
      <c r="H395" s="585"/>
      <c r="I395" s="631"/>
      <c r="J395" s="629"/>
      <c r="L395" s="585">
        <f t="shared" ref="L395:L439" si="22">ROUND(E395*$F$4,2)</f>
        <v>779.78</v>
      </c>
      <c r="M395" s="585">
        <f t="shared" ref="M395:M439" si="23">ROUND(F395*$F$4,2)</f>
        <v>169.33</v>
      </c>
      <c r="N395" s="585">
        <f t="shared" ref="N395:N439" si="24">ROUND(G395*$F$4,2)</f>
        <v>610.45000000000005</v>
      </c>
      <c r="O395" s="585"/>
    </row>
    <row r="396" spans="1:15" ht="25.5">
      <c r="A396" s="557" t="s">
        <v>995</v>
      </c>
      <c r="B396" s="554" t="s">
        <v>1054</v>
      </c>
      <c r="C396" s="554" t="s">
        <v>1055</v>
      </c>
      <c r="D396" s="548" t="s">
        <v>1</v>
      </c>
      <c r="E396" s="585">
        <v>2478.7772099999993</v>
      </c>
      <c r="F396" s="585">
        <v>169.32736737933709</v>
      </c>
      <c r="G396" s="585">
        <v>2309.4498426206624</v>
      </c>
      <c r="H396" s="585"/>
      <c r="I396" s="631"/>
      <c r="J396" s="629"/>
      <c r="L396" s="585">
        <f t="shared" si="22"/>
        <v>2478.7800000000002</v>
      </c>
      <c r="M396" s="585">
        <f t="shared" si="23"/>
        <v>169.33</v>
      </c>
      <c r="N396" s="585">
        <f t="shared" si="24"/>
        <v>2309.4499999999998</v>
      </c>
      <c r="O396" s="585"/>
    </row>
    <row r="397" spans="1:15" ht="25.5">
      <c r="A397" s="557" t="s">
        <v>1350</v>
      </c>
      <c r="B397" s="554" t="s">
        <v>1056</v>
      </c>
      <c r="C397" s="554" t="s">
        <v>1057</v>
      </c>
      <c r="D397" s="548" t="s">
        <v>1</v>
      </c>
      <c r="E397" s="585">
        <v>2983.0977540000004</v>
      </c>
      <c r="F397" s="585">
        <v>169.32744514941362</v>
      </c>
      <c r="G397" s="585">
        <v>2813.7703088505868</v>
      </c>
      <c r="H397" s="585"/>
      <c r="I397" s="631"/>
      <c r="J397" s="629"/>
      <c r="L397" s="585">
        <f t="shared" si="22"/>
        <v>2983.1</v>
      </c>
      <c r="M397" s="585">
        <f t="shared" si="23"/>
        <v>169.33</v>
      </c>
      <c r="N397" s="585">
        <f t="shared" si="24"/>
        <v>2813.77</v>
      </c>
      <c r="O397" s="585"/>
    </row>
    <row r="398" spans="1:15" ht="25.5">
      <c r="A398" s="557" t="s">
        <v>2074</v>
      </c>
      <c r="B398" s="554" t="s">
        <v>1071</v>
      </c>
      <c r="C398" s="554" t="s">
        <v>267</v>
      </c>
      <c r="D398" s="548" t="s">
        <v>1</v>
      </c>
      <c r="E398" s="585">
        <v>1211.5319580000003</v>
      </c>
      <c r="F398" s="585">
        <v>370.22028814514675</v>
      </c>
      <c r="G398" s="585">
        <v>841.31166985485345</v>
      </c>
      <c r="H398" s="585"/>
      <c r="I398" s="631"/>
      <c r="J398" s="629"/>
      <c r="L398" s="585">
        <f t="shared" si="22"/>
        <v>1211.53</v>
      </c>
      <c r="M398" s="585">
        <f t="shared" si="23"/>
        <v>370.22</v>
      </c>
      <c r="N398" s="585">
        <f t="shared" si="24"/>
        <v>841.31</v>
      </c>
      <c r="O398" s="585"/>
    </row>
    <row r="399" spans="1:15" ht="25.5">
      <c r="A399" s="557" t="s">
        <v>2075</v>
      </c>
      <c r="B399" s="554" t="s">
        <v>1058</v>
      </c>
      <c r="C399" s="554" t="s">
        <v>1059</v>
      </c>
      <c r="D399" s="548" t="s">
        <v>1</v>
      </c>
      <c r="E399" s="585">
        <v>4812.9566939999995</v>
      </c>
      <c r="F399" s="585">
        <v>370.22052238520649</v>
      </c>
      <c r="G399" s="585">
        <v>4442.7361716147934</v>
      </c>
      <c r="H399" s="585"/>
      <c r="I399" s="631"/>
      <c r="J399" s="629"/>
      <c r="L399" s="585">
        <f t="shared" si="22"/>
        <v>4812.96</v>
      </c>
      <c r="M399" s="585">
        <f t="shared" si="23"/>
        <v>370.22</v>
      </c>
      <c r="N399" s="585">
        <f t="shared" si="24"/>
        <v>4442.74</v>
      </c>
      <c r="O399" s="585"/>
    </row>
    <row r="400" spans="1:15" ht="38.25">
      <c r="A400" s="719" t="s">
        <v>2280</v>
      </c>
      <c r="B400" s="554" t="s">
        <v>268</v>
      </c>
      <c r="C400" s="554" t="s">
        <v>269</v>
      </c>
      <c r="D400" s="548" t="s">
        <v>1</v>
      </c>
      <c r="E400" s="585">
        <v>283.84909090909093</v>
      </c>
      <c r="F400" s="585">
        <v>142.07818181818183</v>
      </c>
      <c r="G400" s="585">
        <v>141.77090909090907</v>
      </c>
      <c r="H400" s="585"/>
      <c r="I400" s="631" t="s">
        <v>907</v>
      </c>
      <c r="J400" s="629"/>
      <c r="L400" s="585">
        <f t="shared" si="22"/>
        <v>283.85000000000002</v>
      </c>
      <c r="M400" s="585">
        <f t="shared" si="23"/>
        <v>142.08000000000001</v>
      </c>
      <c r="N400" s="585">
        <f t="shared" si="24"/>
        <v>141.77000000000001</v>
      </c>
      <c r="O400" s="585"/>
    </row>
    <row r="401" spans="1:15" ht="38.25">
      <c r="A401" s="720"/>
      <c r="B401" s="554" t="s">
        <v>270</v>
      </c>
      <c r="C401" s="554" t="s">
        <v>948</v>
      </c>
      <c r="D401" s="548" t="s">
        <v>1</v>
      </c>
      <c r="E401" s="585">
        <v>389.43272727272722</v>
      </c>
      <c r="F401" s="585">
        <v>141.8772727272727</v>
      </c>
      <c r="G401" s="585">
        <v>247.55545454545452</v>
      </c>
      <c r="H401" s="585"/>
      <c r="I401" s="631" t="s">
        <v>907</v>
      </c>
      <c r="J401" s="629"/>
      <c r="L401" s="585">
        <f t="shared" si="22"/>
        <v>389.43</v>
      </c>
      <c r="M401" s="585">
        <f t="shared" si="23"/>
        <v>141.88</v>
      </c>
      <c r="N401" s="585">
        <f t="shared" si="24"/>
        <v>247.56</v>
      </c>
      <c r="O401" s="585"/>
    </row>
    <row r="402" spans="1:15" ht="25.5">
      <c r="A402" s="721"/>
      <c r="B402" s="554" t="s">
        <v>271</v>
      </c>
      <c r="C402" s="554" t="s">
        <v>272</v>
      </c>
      <c r="D402" s="548" t="s">
        <v>1</v>
      </c>
      <c r="E402" s="585">
        <v>501.71727272727264</v>
      </c>
      <c r="F402" s="585">
        <v>142.07818181818178</v>
      </c>
      <c r="G402" s="585">
        <v>359.6390909090909</v>
      </c>
      <c r="H402" s="585"/>
      <c r="I402" s="631" t="s">
        <v>907</v>
      </c>
      <c r="J402" s="629"/>
      <c r="L402" s="585">
        <f t="shared" si="22"/>
        <v>501.72</v>
      </c>
      <c r="M402" s="585">
        <f t="shared" si="23"/>
        <v>142.08000000000001</v>
      </c>
      <c r="N402" s="585">
        <f t="shared" si="24"/>
        <v>359.64</v>
      </c>
      <c r="O402" s="585"/>
    </row>
    <row r="403" spans="1:15" ht="15">
      <c r="A403" s="557" t="s">
        <v>2281</v>
      </c>
      <c r="B403" s="554" t="s">
        <v>273</v>
      </c>
      <c r="C403" s="554" t="s">
        <v>274</v>
      </c>
      <c r="D403" s="548" t="s">
        <v>1</v>
      </c>
      <c r="E403" s="585">
        <v>9.3791879999999974</v>
      </c>
      <c r="F403" s="585">
        <v>9.3791879999999974</v>
      </c>
      <c r="G403" s="585">
        <v>0</v>
      </c>
      <c r="H403" s="585"/>
      <c r="I403" s="631"/>
      <c r="J403" s="629"/>
      <c r="L403" s="585">
        <f t="shared" si="22"/>
        <v>9.3800000000000008</v>
      </c>
      <c r="M403" s="585">
        <f t="shared" si="23"/>
        <v>9.3800000000000008</v>
      </c>
      <c r="N403" s="585">
        <f t="shared" si="24"/>
        <v>0</v>
      </c>
      <c r="O403" s="585"/>
    </row>
    <row r="404" spans="1:15" ht="25.5">
      <c r="A404" s="557" t="s">
        <v>2060</v>
      </c>
      <c r="B404" s="554" t="s">
        <v>275</v>
      </c>
      <c r="C404" s="554" t="s">
        <v>276</v>
      </c>
      <c r="D404" s="548" t="s">
        <v>1</v>
      </c>
      <c r="E404" s="585">
        <v>245.23480799999996</v>
      </c>
      <c r="F404" s="585">
        <v>118.41195169173115</v>
      </c>
      <c r="G404" s="585">
        <v>126.82285630826881</v>
      </c>
      <c r="H404" s="585"/>
      <c r="I404" s="631" t="s">
        <v>907</v>
      </c>
      <c r="J404" s="629"/>
      <c r="L404" s="585">
        <f t="shared" si="22"/>
        <v>245.23</v>
      </c>
      <c r="M404" s="585">
        <f t="shared" si="23"/>
        <v>118.41</v>
      </c>
      <c r="N404" s="585">
        <f t="shared" si="24"/>
        <v>126.82</v>
      </c>
      <c r="O404" s="585"/>
    </row>
    <row r="405" spans="1:15" ht="25.5">
      <c r="A405" s="557" t="s">
        <v>2282</v>
      </c>
      <c r="B405" s="554" t="s">
        <v>277</v>
      </c>
      <c r="C405" s="554" t="s">
        <v>278</v>
      </c>
      <c r="D405" s="548" t="s">
        <v>1</v>
      </c>
      <c r="E405" s="585">
        <v>822.98361599999998</v>
      </c>
      <c r="F405" s="585">
        <v>109.50832894290967</v>
      </c>
      <c r="G405" s="585">
        <v>713.47528705709033</v>
      </c>
      <c r="H405" s="585"/>
      <c r="I405" s="631" t="s">
        <v>907</v>
      </c>
      <c r="J405" s="629"/>
      <c r="L405" s="585">
        <f t="shared" si="22"/>
        <v>822.98</v>
      </c>
      <c r="M405" s="585">
        <f t="shared" si="23"/>
        <v>109.51</v>
      </c>
      <c r="N405" s="585">
        <f t="shared" si="24"/>
        <v>713.48</v>
      </c>
      <c r="O405" s="585"/>
    </row>
    <row r="406" spans="1:15" ht="25.5">
      <c r="A406" s="557" t="s">
        <v>2283</v>
      </c>
      <c r="B406" s="554" t="s">
        <v>279</v>
      </c>
      <c r="C406" s="554" t="s">
        <v>280</v>
      </c>
      <c r="D406" s="579" t="s">
        <v>1</v>
      </c>
      <c r="E406" s="585">
        <v>1091.8727819999999</v>
      </c>
      <c r="F406" s="585">
        <v>87.395773017867512</v>
      </c>
      <c r="G406" s="585">
        <v>1004.4770089821325</v>
      </c>
      <c r="H406" s="585"/>
      <c r="I406" s="631" t="s">
        <v>907</v>
      </c>
      <c r="J406" s="629"/>
      <c r="L406" s="585">
        <f t="shared" si="22"/>
        <v>1091.8699999999999</v>
      </c>
      <c r="M406" s="585">
        <f t="shared" si="23"/>
        <v>87.4</v>
      </c>
      <c r="N406" s="585">
        <f t="shared" si="24"/>
        <v>1004.48</v>
      </c>
      <c r="O406" s="585"/>
    </row>
    <row r="407" spans="1:15" ht="51">
      <c r="A407" s="557" t="s">
        <v>2284</v>
      </c>
      <c r="B407" s="554" t="s">
        <v>2086</v>
      </c>
      <c r="C407" s="594" t="s">
        <v>2351</v>
      </c>
      <c r="D407" s="579" t="s">
        <v>1</v>
      </c>
      <c r="E407" s="585">
        <v>9000.7272727272721</v>
      </c>
      <c r="F407" s="585">
        <v>3328</v>
      </c>
      <c r="G407" s="585">
        <v>5672.7272727272721</v>
      </c>
      <c r="H407" s="585"/>
      <c r="I407" s="631"/>
      <c r="J407" s="629"/>
      <c r="L407" s="585">
        <f t="shared" si="22"/>
        <v>9000.73</v>
      </c>
      <c r="M407" s="585">
        <f t="shared" si="23"/>
        <v>3328</v>
      </c>
      <c r="N407" s="585">
        <f t="shared" si="24"/>
        <v>5672.73</v>
      </c>
      <c r="O407" s="585"/>
    </row>
    <row r="408" spans="1:15" ht="15">
      <c r="A408" s="706" t="s">
        <v>2324</v>
      </c>
      <c r="B408" s="706"/>
      <c r="C408" s="710"/>
      <c r="D408" s="548"/>
      <c r="E408" s="585"/>
      <c r="F408" s="585"/>
      <c r="G408" s="585"/>
      <c r="H408" s="585"/>
      <c r="I408" s="631"/>
      <c r="J408" s="629"/>
      <c r="K408" s="567"/>
      <c r="L408" s="585"/>
      <c r="M408" s="585"/>
      <c r="N408" s="585"/>
      <c r="O408" s="585"/>
    </row>
    <row r="409" spans="1:15" ht="38.25">
      <c r="A409" s="557" t="s">
        <v>2284</v>
      </c>
      <c r="B409" s="554" t="s">
        <v>281</v>
      </c>
      <c r="C409" s="554" t="s">
        <v>282</v>
      </c>
      <c r="D409" s="548" t="s">
        <v>1</v>
      </c>
      <c r="E409" s="585">
        <v>1636.0950060000002</v>
      </c>
      <c r="F409" s="585">
        <v>78.824964846482771</v>
      </c>
      <c r="G409" s="585">
        <v>1557.2700411535175</v>
      </c>
      <c r="H409" s="585"/>
      <c r="I409" s="631" t="s">
        <v>2285</v>
      </c>
      <c r="J409" s="629"/>
      <c r="L409" s="585">
        <f t="shared" si="22"/>
        <v>1636.1</v>
      </c>
      <c r="M409" s="585">
        <f t="shared" si="23"/>
        <v>78.819999999999993</v>
      </c>
      <c r="N409" s="585">
        <f t="shared" si="24"/>
        <v>1557.27</v>
      </c>
      <c r="O409" s="585"/>
    </row>
    <row r="410" spans="1:15" ht="38.25">
      <c r="A410" s="557" t="s">
        <v>2286</v>
      </c>
      <c r="B410" s="554" t="s">
        <v>283</v>
      </c>
      <c r="C410" s="554" t="s">
        <v>284</v>
      </c>
      <c r="D410" s="548" t="s">
        <v>1</v>
      </c>
      <c r="E410" s="585">
        <v>2749.8793139999998</v>
      </c>
      <c r="F410" s="585">
        <v>78.825132106384856</v>
      </c>
      <c r="G410" s="585">
        <v>2671.0541818936149</v>
      </c>
      <c r="H410" s="585"/>
      <c r="I410" s="631" t="s">
        <v>2285</v>
      </c>
      <c r="J410" s="629"/>
      <c r="L410" s="585">
        <f t="shared" si="22"/>
        <v>2749.88</v>
      </c>
      <c r="M410" s="585">
        <f t="shared" si="23"/>
        <v>78.83</v>
      </c>
      <c r="N410" s="585">
        <f t="shared" si="24"/>
        <v>2671.05</v>
      </c>
      <c r="O410" s="585"/>
    </row>
    <row r="411" spans="1:15" ht="114.75">
      <c r="A411" s="557" t="s">
        <v>2287</v>
      </c>
      <c r="B411" s="554" t="s">
        <v>285</v>
      </c>
      <c r="C411" s="554" t="s">
        <v>286</v>
      </c>
      <c r="D411" s="548" t="s">
        <v>287</v>
      </c>
      <c r="E411" s="585">
        <v>6049.9087740000004</v>
      </c>
      <c r="F411" s="585">
        <v>2419.9635096000002</v>
      </c>
      <c r="G411" s="585">
        <v>3629.9452644000003</v>
      </c>
      <c r="H411" s="585"/>
      <c r="I411" s="631" t="s">
        <v>2288</v>
      </c>
      <c r="J411" s="629"/>
      <c r="L411" s="585">
        <f t="shared" si="22"/>
        <v>6049.91</v>
      </c>
      <c r="M411" s="585">
        <f t="shared" si="23"/>
        <v>2419.96</v>
      </c>
      <c r="N411" s="585">
        <f t="shared" si="24"/>
        <v>3629.95</v>
      </c>
      <c r="O411" s="585"/>
    </row>
    <row r="412" spans="1:15" ht="25.5">
      <c r="A412" s="557" t="s">
        <v>2289</v>
      </c>
      <c r="B412" s="554" t="s">
        <v>1087</v>
      </c>
      <c r="C412" s="554" t="s">
        <v>1086</v>
      </c>
      <c r="D412" s="548" t="s">
        <v>288</v>
      </c>
      <c r="E412" s="585">
        <v>11.832911999999999</v>
      </c>
      <c r="F412" s="585">
        <v>4.7331647999999991</v>
      </c>
      <c r="G412" s="585">
        <v>7.0997471999999995</v>
      </c>
      <c r="H412" s="585"/>
      <c r="I412" s="631" t="s">
        <v>907</v>
      </c>
      <c r="J412" s="629"/>
      <c r="L412" s="585">
        <f t="shared" si="22"/>
        <v>11.83</v>
      </c>
      <c r="M412" s="585">
        <f t="shared" si="23"/>
        <v>4.7300000000000004</v>
      </c>
      <c r="N412" s="585">
        <f t="shared" si="24"/>
        <v>7.1</v>
      </c>
      <c r="O412" s="585"/>
    </row>
    <row r="413" spans="1:15" ht="25.5">
      <c r="A413" s="557" t="s">
        <v>2290</v>
      </c>
      <c r="B413" s="554" t="s">
        <v>289</v>
      </c>
      <c r="C413" s="554" t="s">
        <v>290</v>
      </c>
      <c r="D413" s="548" t="s">
        <v>1</v>
      </c>
      <c r="E413" s="585">
        <v>100.63708199999999</v>
      </c>
      <c r="F413" s="585">
        <v>43.740921298064507</v>
      </c>
      <c r="G413" s="585">
        <v>56.896160701935493</v>
      </c>
      <c r="H413" s="585"/>
      <c r="I413" s="631" t="s">
        <v>907</v>
      </c>
      <c r="J413" s="629"/>
      <c r="L413" s="585">
        <f t="shared" si="22"/>
        <v>100.64</v>
      </c>
      <c r="M413" s="585">
        <f t="shared" si="23"/>
        <v>43.74</v>
      </c>
      <c r="N413" s="585">
        <f t="shared" si="24"/>
        <v>56.9</v>
      </c>
      <c r="O413" s="585"/>
    </row>
    <row r="414" spans="1:15" ht="25.5">
      <c r="A414" s="557" t="s">
        <v>2291</v>
      </c>
      <c r="B414" s="554" t="s">
        <v>291</v>
      </c>
      <c r="C414" s="554" t="s">
        <v>1146</v>
      </c>
      <c r="D414" s="548" t="s">
        <v>1</v>
      </c>
      <c r="E414" s="585">
        <v>2.3734619999999995</v>
      </c>
      <c r="F414" s="585">
        <v>2.2039289999999996</v>
      </c>
      <c r="G414" s="585">
        <v>0.16953300000000002</v>
      </c>
      <c r="H414" s="585"/>
      <c r="I414" s="631" t="s">
        <v>907</v>
      </c>
      <c r="J414" s="629"/>
      <c r="L414" s="585">
        <f t="shared" si="22"/>
        <v>2.37</v>
      </c>
      <c r="M414" s="585">
        <f t="shared" si="23"/>
        <v>2.2000000000000002</v>
      </c>
      <c r="N414" s="585">
        <f t="shared" si="24"/>
        <v>0.17</v>
      </c>
      <c r="O414" s="585"/>
    </row>
    <row r="415" spans="1:15" ht="38.25">
      <c r="A415" s="557" t="s">
        <v>2292</v>
      </c>
      <c r="B415" s="554" t="s">
        <v>1137</v>
      </c>
      <c r="C415" s="554"/>
      <c r="D415" s="579" t="s">
        <v>1</v>
      </c>
      <c r="E415" s="585">
        <v>47.950812000000006</v>
      </c>
      <c r="F415" s="585">
        <v>47.950812000000006</v>
      </c>
      <c r="G415" s="585">
        <v>0</v>
      </c>
      <c r="H415" s="585"/>
      <c r="I415" s="631" t="s">
        <v>907</v>
      </c>
      <c r="J415" s="629"/>
      <c r="L415" s="585">
        <f t="shared" si="22"/>
        <v>47.95</v>
      </c>
      <c r="M415" s="585">
        <f t="shared" si="23"/>
        <v>47.95</v>
      </c>
      <c r="N415" s="585">
        <f t="shared" si="24"/>
        <v>0</v>
      </c>
      <c r="O415" s="585"/>
    </row>
    <row r="416" spans="1:15" ht="15">
      <c r="A416" s="706" t="s">
        <v>292</v>
      </c>
      <c r="B416" s="706"/>
      <c r="C416" s="710"/>
      <c r="D416" s="548"/>
      <c r="E416" s="585"/>
      <c r="F416" s="585"/>
      <c r="G416" s="585"/>
      <c r="H416" s="585"/>
      <c r="I416" s="631"/>
      <c r="J416" s="629"/>
      <c r="K416" s="567"/>
      <c r="L416" s="585"/>
      <c r="M416" s="585"/>
      <c r="N416" s="585"/>
      <c r="O416" s="585"/>
    </row>
    <row r="417" spans="1:15" ht="38.25">
      <c r="A417" s="557" t="s">
        <v>2293</v>
      </c>
      <c r="B417" s="554" t="s">
        <v>293</v>
      </c>
      <c r="C417" s="554" t="s">
        <v>294</v>
      </c>
      <c r="D417" s="548" t="s">
        <v>295</v>
      </c>
      <c r="E417" s="585">
        <v>151.94743200000002</v>
      </c>
      <c r="F417" s="585">
        <v>151.94743200000002</v>
      </c>
      <c r="G417" s="585">
        <v>0</v>
      </c>
      <c r="H417" s="585"/>
      <c r="I417" s="631" t="s">
        <v>907</v>
      </c>
      <c r="J417" s="629"/>
      <c r="L417" s="585">
        <f t="shared" si="22"/>
        <v>151.94999999999999</v>
      </c>
      <c r="M417" s="585">
        <f t="shared" si="23"/>
        <v>151.94999999999999</v>
      </c>
      <c r="N417" s="585">
        <f t="shared" si="24"/>
        <v>0</v>
      </c>
      <c r="O417" s="585"/>
    </row>
    <row r="418" spans="1:15" ht="51">
      <c r="A418" s="557" t="s">
        <v>2294</v>
      </c>
      <c r="B418" s="554" t="s">
        <v>296</v>
      </c>
      <c r="C418" s="554" t="s">
        <v>2295</v>
      </c>
      <c r="D418" s="579" t="s">
        <v>671</v>
      </c>
      <c r="E418" s="585">
        <v>289.02346199999994</v>
      </c>
      <c r="F418" s="585">
        <v>289.02346199999994</v>
      </c>
      <c r="G418" s="585">
        <v>0</v>
      </c>
      <c r="H418" s="585"/>
      <c r="I418" s="631" t="s">
        <v>907</v>
      </c>
      <c r="J418" s="629"/>
      <c r="L418" s="585">
        <f t="shared" si="22"/>
        <v>289.02</v>
      </c>
      <c r="M418" s="585">
        <f t="shared" si="23"/>
        <v>289.02</v>
      </c>
      <c r="N418" s="585">
        <f t="shared" si="24"/>
        <v>0</v>
      </c>
      <c r="O418" s="585"/>
    </row>
    <row r="419" spans="1:15" ht="15">
      <c r="A419" s="706" t="s">
        <v>206</v>
      </c>
      <c r="B419" s="706"/>
      <c r="C419" s="710"/>
      <c r="D419" s="548"/>
      <c r="E419" s="585"/>
      <c r="F419" s="585"/>
      <c r="G419" s="585"/>
      <c r="H419" s="585"/>
      <c r="I419" s="631"/>
      <c r="J419" s="629"/>
      <c r="K419" s="567"/>
      <c r="L419" s="585"/>
      <c r="M419" s="585"/>
      <c r="N419" s="585"/>
      <c r="O419" s="585"/>
    </row>
    <row r="420" spans="1:15" ht="38.25">
      <c r="A420" s="557" t="s">
        <v>2296</v>
      </c>
      <c r="B420" s="554" t="s">
        <v>1033</v>
      </c>
      <c r="C420" s="554" t="s">
        <v>1035</v>
      </c>
      <c r="D420" s="548" t="s">
        <v>1</v>
      </c>
      <c r="E420" s="585">
        <v>861.37178399999993</v>
      </c>
      <c r="F420" s="585">
        <v>344.54871359999999</v>
      </c>
      <c r="G420" s="585">
        <v>516.82307039999989</v>
      </c>
      <c r="H420" s="585"/>
      <c r="I420" s="631" t="s">
        <v>2297</v>
      </c>
      <c r="J420" s="629"/>
      <c r="L420" s="585">
        <f t="shared" si="22"/>
        <v>861.37</v>
      </c>
      <c r="M420" s="585">
        <f t="shared" si="23"/>
        <v>344.55</v>
      </c>
      <c r="N420" s="585">
        <f t="shared" si="24"/>
        <v>516.82000000000005</v>
      </c>
      <c r="O420" s="585"/>
    </row>
    <row r="421" spans="1:15" ht="38.25">
      <c r="A421" s="557" t="s">
        <v>2298</v>
      </c>
      <c r="B421" s="554" t="s">
        <v>1034</v>
      </c>
      <c r="C421" s="554" t="s">
        <v>1037</v>
      </c>
      <c r="D421" s="548" t="s">
        <v>1</v>
      </c>
      <c r="E421" s="585">
        <v>2931.6727439999995</v>
      </c>
      <c r="F421" s="585">
        <v>1172.6690975999998</v>
      </c>
      <c r="G421" s="585">
        <v>1759.0036464</v>
      </c>
      <c r="H421" s="585"/>
      <c r="I421" s="631" t="s">
        <v>2297</v>
      </c>
      <c r="J421" s="629"/>
      <c r="L421" s="585">
        <f t="shared" si="22"/>
        <v>2931.67</v>
      </c>
      <c r="M421" s="585">
        <f t="shared" si="23"/>
        <v>1172.67</v>
      </c>
      <c r="N421" s="585">
        <f t="shared" si="24"/>
        <v>1759</v>
      </c>
      <c r="O421" s="585"/>
    </row>
    <row r="422" spans="1:15" ht="38.25">
      <c r="A422" s="557" t="s">
        <v>2299</v>
      </c>
      <c r="B422" s="554" t="s">
        <v>1032</v>
      </c>
      <c r="C422" s="554" t="s">
        <v>1036</v>
      </c>
      <c r="D422" s="548" t="s">
        <v>1</v>
      </c>
      <c r="E422" s="585">
        <v>434.04543000000001</v>
      </c>
      <c r="F422" s="585">
        <v>173.61817200000004</v>
      </c>
      <c r="G422" s="585">
        <v>260.42725799999994</v>
      </c>
      <c r="H422" s="585"/>
      <c r="I422" s="631" t="s">
        <v>2297</v>
      </c>
      <c r="J422" s="629"/>
      <c r="L422" s="585">
        <f t="shared" si="22"/>
        <v>434.05</v>
      </c>
      <c r="M422" s="585">
        <f t="shared" si="23"/>
        <v>173.62</v>
      </c>
      <c r="N422" s="585">
        <f t="shared" si="24"/>
        <v>260.43</v>
      </c>
      <c r="O422" s="585"/>
    </row>
    <row r="423" spans="1:15" ht="38.25">
      <c r="A423" s="557" t="s">
        <v>2076</v>
      </c>
      <c r="B423" s="554" t="s">
        <v>297</v>
      </c>
      <c r="C423" s="554" t="s">
        <v>298</v>
      </c>
      <c r="D423" s="548" t="s">
        <v>111</v>
      </c>
      <c r="E423" s="585">
        <v>725.19010199999991</v>
      </c>
      <c r="F423" s="585">
        <v>83.969695681805064</v>
      </c>
      <c r="G423" s="585">
        <v>641.22040631819482</v>
      </c>
      <c r="H423" s="585"/>
      <c r="I423" s="631" t="s">
        <v>2278</v>
      </c>
      <c r="J423" s="629"/>
      <c r="L423" s="585">
        <f t="shared" si="22"/>
        <v>725.19</v>
      </c>
      <c r="M423" s="585">
        <f t="shared" si="23"/>
        <v>83.97</v>
      </c>
      <c r="N423" s="585">
        <f t="shared" si="24"/>
        <v>641.22</v>
      </c>
      <c r="O423" s="585"/>
    </row>
    <row r="424" spans="1:15" ht="25.5">
      <c r="A424" s="557" t="s">
        <v>2077</v>
      </c>
      <c r="B424" s="554" t="s">
        <v>299</v>
      </c>
      <c r="C424" s="554" t="s">
        <v>300</v>
      </c>
      <c r="D424" s="548" t="s">
        <v>111</v>
      </c>
      <c r="E424" s="585">
        <v>3816.4924979999996</v>
      </c>
      <c r="F424" s="585">
        <v>1180.4464508904491</v>
      </c>
      <c r="G424" s="585">
        <v>2636.0460471095507</v>
      </c>
      <c r="H424" s="585"/>
      <c r="I424" s="631" t="s">
        <v>2278</v>
      </c>
      <c r="J424" s="629"/>
      <c r="L424" s="585">
        <f t="shared" si="22"/>
        <v>3816.49</v>
      </c>
      <c r="M424" s="585">
        <f t="shared" si="23"/>
        <v>1180.45</v>
      </c>
      <c r="N424" s="585">
        <f t="shared" si="24"/>
        <v>2636.05</v>
      </c>
      <c r="O424" s="585"/>
    </row>
    <row r="425" spans="1:15" ht="15">
      <c r="A425" s="557" t="s">
        <v>2078</v>
      </c>
      <c r="B425" s="554" t="s">
        <v>301</v>
      </c>
      <c r="C425" s="554" t="s">
        <v>302</v>
      </c>
      <c r="D425" s="548" t="s">
        <v>111</v>
      </c>
      <c r="E425" s="585">
        <v>111.87376199999997</v>
      </c>
      <c r="F425" s="585">
        <v>111.87376199999997</v>
      </c>
      <c r="G425" s="585">
        <v>0</v>
      </c>
      <c r="H425" s="585"/>
      <c r="I425" s="631" t="s">
        <v>2278</v>
      </c>
      <c r="J425" s="629"/>
      <c r="L425" s="585">
        <f t="shared" si="22"/>
        <v>111.87</v>
      </c>
      <c r="M425" s="585">
        <f t="shared" si="23"/>
        <v>111.87</v>
      </c>
      <c r="N425" s="585">
        <f t="shared" si="24"/>
        <v>0</v>
      </c>
      <c r="O425" s="585"/>
    </row>
    <row r="426" spans="1:15" ht="15">
      <c r="A426" s="557" t="s">
        <v>2079</v>
      </c>
      <c r="B426" s="554" t="s">
        <v>303</v>
      </c>
      <c r="C426" s="554" t="s">
        <v>304</v>
      </c>
      <c r="D426" s="548" t="s">
        <v>111</v>
      </c>
      <c r="E426" s="585">
        <v>74.185019999999994</v>
      </c>
      <c r="F426" s="585">
        <v>74.185019999999994</v>
      </c>
      <c r="G426" s="585">
        <v>0</v>
      </c>
      <c r="H426" s="585"/>
      <c r="I426" s="631" t="s">
        <v>2278</v>
      </c>
      <c r="J426" s="629"/>
      <c r="L426" s="585">
        <f t="shared" si="22"/>
        <v>74.19</v>
      </c>
      <c r="M426" s="585">
        <f t="shared" si="23"/>
        <v>74.19</v>
      </c>
      <c r="N426" s="585">
        <f t="shared" si="24"/>
        <v>0</v>
      </c>
      <c r="O426" s="585"/>
    </row>
    <row r="427" spans="1:15" ht="15">
      <c r="A427" s="557" t="s">
        <v>2300</v>
      </c>
      <c r="B427" s="554" t="s">
        <v>303</v>
      </c>
      <c r="C427" s="554" t="s">
        <v>305</v>
      </c>
      <c r="D427" s="548" t="s">
        <v>1</v>
      </c>
      <c r="E427" s="585">
        <v>74.185019999999994</v>
      </c>
      <c r="F427" s="585">
        <v>74.185019999999994</v>
      </c>
      <c r="G427" s="585">
        <v>0</v>
      </c>
      <c r="H427" s="585"/>
      <c r="I427" s="631" t="s">
        <v>2278</v>
      </c>
      <c r="J427" s="629"/>
      <c r="L427" s="585">
        <f t="shared" si="22"/>
        <v>74.19</v>
      </c>
      <c r="M427" s="585">
        <f t="shared" si="23"/>
        <v>74.19</v>
      </c>
      <c r="N427" s="585">
        <f t="shared" si="24"/>
        <v>0</v>
      </c>
      <c r="O427" s="585"/>
    </row>
    <row r="428" spans="1:15" ht="25.5">
      <c r="A428" s="557" t="s">
        <v>2080</v>
      </c>
      <c r="B428" s="554" t="s">
        <v>678</v>
      </c>
      <c r="C428" s="554" t="s">
        <v>803</v>
      </c>
      <c r="D428" s="548" t="s">
        <v>111</v>
      </c>
      <c r="E428" s="585">
        <v>780.15810599999986</v>
      </c>
      <c r="F428" s="585">
        <v>780.15810599999986</v>
      </c>
      <c r="G428" s="585">
        <v>0</v>
      </c>
      <c r="H428" s="585"/>
      <c r="I428" s="631" t="s">
        <v>2278</v>
      </c>
      <c r="J428" s="629"/>
      <c r="L428" s="585">
        <f t="shared" si="22"/>
        <v>780.16</v>
      </c>
      <c r="M428" s="585">
        <f t="shared" si="23"/>
        <v>780.16</v>
      </c>
      <c r="N428" s="585">
        <f t="shared" si="24"/>
        <v>0</v>
      </c>
      <c r="O428" s="585"/>
    </row>
    <row r="429" spans="1:15" ht="25.5">
      <c r="A429" s="557" t="s">
        <v>2301</v>
      </c>
      <c r="B429" s="554" t="s">
        <v>950</v>
      </c>
      <c r="C429" s="554" t="s">
        <v>966</v>
      </c>
      <c r="D429" s="579" t="s">
        <v>951</v>
      </c>
      <c r="E429" s="585">
        <v>1.4772727272727271</v>
      </c>
      <c r="F429" s="585">
        <v>1.4772727272727271</v>
      </c>
      <c r="G429" s="585">
        <v>0</v>
      </c>
      <c r="H429" s="585"/>
      <c r="I429" s="631" t="s">
        <v>907</v>
      </c>
      <c r="J429" s="629"/>
      <c r="L429" s="585">
        <f t="shared" si="22"/>
        <v>1.48</v>
      </c>
      <c r="M429" s="585">
        <f t="shared" si="23"/>
        <v>1.48</v>
      </c>
      <c r="N429" s="585">
        <f t="shared" si="24"/>
        <v>0</v>
      </c>
      <c r="O429" s="585"/>
    </row>
    <row r="430" spans="1:15" ht="15">
      <c r="A430" s="706" t="s">
        <v>2302</v>
      </c>
      <c r="B430" s="706"/>
      <c r="C430" s="710"/>
      <c r="D430" s="548"/>
      <c r="E430" s="585"/>
      <c r="F430" s="585"/>
      <c r="G430" s="585"/>
      <c r="H430" s="585"/>
      <c r="I430" s="631"/>
      <c r="J430" s="629"/>
      <c r="K430" s="567"/>
      <c r="L430" s="585"/>
      <c r="M430" s="585"/>
      <c r="N430" s="585"/>
      <c r="O430" s="585"/>
    </row>
    <row r="431" spans="1:15" ht="38.25">
      <c r="A431" s="557" t="s">
        <v>2303</v>
      </c>
      <c r="B431" s="554" t="s">
        <v>308</v>
      </c>
      <c r="C431" s="554" t="s">
        <v>309</v>
      </c>
      <c r="D431" s="548" t="s">
        <v>310</v>
      </c>
      <c r="E431" s="585">
        <v>701.2376280000002</v>
      </c>
      <c r="F431" s="585">
        <v>644.41718972345529</v>
      </c>
      <c r="G431" s="585">
        <v>56.820438276544898</v>
      </c>
      <c r="H431" s="585"/>
      <c r="I431" s="631" t="s">
        <v>2304</v>
      </c>
      <c r="J431" s="629"/>
      <c r="L431" s="585">
        <f t="shared" si="22"/>
        <v>701.24</v>
      </c>
      <c r="M431" s="585">
        <f t="shared" si="23"/>
        <v>644.41999999999996</v>
      </c>
      <c r="N431" s="585">
        <f t="shared" si="24"/>
        <v>56.82</v>
      </c>
      <c r="O431" s="585"/>
    </row>
    <row r="432" spans="1:15" ht="25.5">
      <c r="A432" s="557" t="s">
        <v>2305</v>
      </c>
      <c r="B432" s="554" t="s">
        <v>311</v>
      </c>
      <c r="C432" s="554" t="s">
        <v>312</v>
      </c>
      <c r="D432" s="548" t="s">
        <v>313</v>
      </c>
      <c r="E432" s="585">
        <v>211.47890399999994</v>
      </c>
      <c r="F432" s="585">
        <v>211.47890399999994</v>
      </c>
      <c r="G432" s="585">
        <v>0</v>
      </c>
      <c r="H432" s="585"/>
      <c r="I432" s="631" t="s">
        <v>2306</v>
      </c>
      <c r="J432" s="629"/>
      <c r="L432" s="585">
        <f t="shared" si="22"/>
        <v>211.48</v>
      </c>
      <c r="M432" s="585">
        <f t="shared" si="23"/>
        <v>211.48</v>
      </c>
      <c r="N432" s="585">
        <f t="shared" si="24"/>
        <v>0</v>
      </c>
      <c r="O432" s="585"/>
    </row>
    <row r="433" spans="1:15" ht="38.25">
      <c r="A433" s="557" t="s">
        <v>2307</v>
      </c>
      <c r="B433" s="554" t="s">
        <v>314</v>
      </c>
      <c r="C433" s="554" t="s">
        <v>315</v>
      </c>
      <c r="D433" s="548" t="s">
        <v>313</v>
      </c>
      <c r="E433" s="585">
        <v>500.75461799999994</v>
      </c>
      <c r="F433" s="585">
        <v>443.93479481372134</v>
      </c>
      <c r="G433" s="585">
        <v>56.819823186278612</v>
      </c>
      <c r="H433" s="585"/>
      <c r="I433" s="631"/>
      <c r="J433" s="629"/>
      <c r="L433" s="585">
        <f t="shared" si="22"/>
        <v>500.75</v>
      </c>
      <c r="M433" s="585">
        <f t="shared" si="23"/>
        <v>443.93</v>
      </c>
      <c r="N433" s="585">
        <f t="shared" si="24"/>
        <v>56.82</v>
      </c>
      <c r="O433" s="585"/>
    </row>
    <row r="434" spans="1:15" ht="15">
      <c r="A434" s="557" t="s">
        <v>2308</v>
      </c>
      <c r="B434" s="554" t="s">
        <v>316</v>
      </c>
      <c r="C434" s="554" t="s">
        <v>107</v>
      </c>
      <c r="D434" s="548" t="s">
        <v>313</v>
      </c>
      <c r="E434" s="585">
        <v>221.95882800000001</v>
      </c>
      <c r="F434" s="585">
        <v>221.95882800000001</v>
      </c>
      <c r="G434" s="585">
        <v>0</v>
      </c>
      <c r="H434" s="585"/>
      <c r="I434" s="631"/>
      <c r="J434" s="629"/>
      <c r="L434" s="585">
        <f t="shared" si="22"/>
        <v>221.96</v>
      </c>
      <c r="M434" s="585">
        <f t="shared" si="23"/>
        <v>221.96</v>
      </c>
      <c r="N434" s="585">
        <f t="shared" si="24"/>
        <v>0</v>
      </c>
      <c r="O434" s="585"/>
    </row>
    <row r="435" spans="1:15" ht="140.25">
      <c r="A435" s="557" t="s">
        <v>2309</v>
      </c>
      <c r="B435" s="554" t="s">
        <v>317</v>
      </c>
      <c r="C435" s="554" t="s">
        <v>2310</v>
      </c>
      <c r="D435" s="548" t="s">
        <v>310</v>
      </c>
      <c r="E435" s="585">
        <v>433.08228600000001</v>
      </c>
      <c r="F435" s="585">
        <v>433.08228600000001</v>
      </c>
      <c r="G435" s="585">
        <v>0</v>
      </c>
      <c r="H435" s="585"/>
      <c r="I435" s="631"/>
      <c r="J435" s="629"/>
      <c r="L435" s="585">
        <f t="shared" si="22"/>
        <v>433.08</v>
      </c>
      <c r="M435" s="585">
        <f t="shared" si="23"/>
        <v>433.08</v>
      </c>
      <c r="N435" s="585">
        <f t="shared" si="24"/>
        <v>0</v>
      </c>
      <c r="O435" s="585"/>
    </row>
    <row r="436" spans="1:15" ht="38.25">
      <c r="A436" s="557" t="s">
        <v>2311</v>
      </c>
      <c r="B436" s="554" t="s">
        <v>318</v>
      </c>
      <c r="C436" s="554" t="s">
        <v>319</v>
      </c>
      <c r="D436" s="548" t="s">
        <v>313</v>
      </c>
      <c r="E436" s="585">
        <v>3960.2417400000004</v>
      </c>
      <c r="F436" s="585">
        <v>3960.2417400000004</v>
      </c>
      <c r="G436" s="585">
        <v>0</v>
      </c>
      <c r="H436" s="585"/>
      <c r="I436" s="631"/>
      <c r="J436" s="629"/>
      <c r="L436" s="585">
        <f t="shared" si="22"/>
        <v>3960.24</v>
      </c>
      <c r="M436" s="585">
        <f t="shared" si="23"/>
        <v>3960.24</v>
      </c>
      <c r="N436" s="585">
        <f t="shared" si="24"/>
        <v>0</v>
      </c>
      <c r="O436" s="585"/>
    </row>
    <row r="437" spans="1:15" ht="38.25">
      <c r="A437" s="557" t="s">
        <v>2312</v>
      </c>
      <c r="B437" s="554" t="s">
        <v>320</v>
      </c>
      <c r="C437" s="554" t="s">
        <v>321</v>
      </c>
      <c r="D437" s="548" t="s">
        <v>313</v>
      </c>
      <c r="E437" s="585">
        <v>4735.3318740000004</v>
      </c>
      <c r="F437" s="585">
        <v>4735.3318740000004</v>
      </c>
      <c r="G437" s="585">
        <v>0</v>
      </c>
      <c r="H437" s="585"/>
      <c r="I437" s="631"/>
      <c r="J437" s="629"/>
      <c r="L437" s="585">
        <f t="shared" si="22"/>
        <v>4735.33</v>
      </c>
      <c r="M437" s="585">
        <f t="shared" si="23"/>
        <v>4735.33</v>
      </c>
      <c r="N437" s="585">
        <f t="shared" si="24"/>
        <v>0</v>
      </c>
      <c r="O437" s="585"/>
    </row>
    <row r="438" spans="1:15" ht="25.5">
      <c r="A438" s="557" t="s">
        <v>2313</v>
      </c>
      <c r="B438" s="554" t="s">
        <v>322</v>
      </c>
      <c r="C438" s="554" t="s">
        <v>1296</v>
      </c>
      <c r="D438" s="548" t="s">
        <v>313</v>
      </c>
      <c r="E438" s="585">
        <v>248.35355999999999</v>
      </c>
      <c r="F438" s="585">
        <v>191.53230848329048</v>
      </c>
      <c r="G438" s="585">
        <v>56.821251516709502</v>
      </c>
      <c r="H438" s="585"/>
      <c r="I438" s="631"/>
      <c r="J438" s="629"/>
      <c r="L438" s="585">
        <f t="shared" si="22"/>
        <v>248.35</v>
      </c>
      <c r="M438" s="585">
        <f t="shared" si="23"/>
        <v>191.53</v>
      </c>
      <c r="N438" s="585">
        <f t="shared" si="24"/>
        <v>56.82</v>
      </c>
      <c r="O438" s="585"/>
    </row>
    <row r="439" spans="1:15" ht="38.25">
      <c r="A439" s="557" t="s">
        <v>2314</v>
      </c>
      <c r="B439" s="554" t="s">
        <v>2315</v>
      </c>
      <c r="C439" s="554" t="s">
        <v>2316</v>
      </c>
      <c r="D439" s="548" t="s">
        <v>45</v>
      </c>
      <c r="E439" s="585">
        <v>2698.3969739999993</v>
      </c>
      <c r="F439" s="585">
        <v>1079.3587895999995</v>
      </c>
      <c r="G439" s="585">
        <v>1619.0381843999999</v>
      </c>
      <c r="H439" s="585"/>
      <c r="I439" s="631"/>
      <c r="J439" s="629"/>
      <c r="L439" s="585">
        <f t="shared" si="22"/>
        <v>2698.4</v>
      </c>
      <c r="M439" s="585">
        <f t="shared" si="23"/>
        <v>1079.3599999999999</v>
      </c>
      <c r="N439" s="585">
        <f t="shared" si="24"/>
        <v>1619.04</v>
      </c>
      <c r="O439" s="585"/>
    </row>
  </sheetData>
  <autoFilter ref="A8:L439"/>
  <mergeCells count="43">
    <mergeCell ref="B2:H2"/>
    <mergeCell ref="B4:D5"/>
    <mergeCell ref="L6:O6"/>
    <mergeCell ref="D149:D155"/>
    <mergeCell ref="A150:C150"/>
    <mergeCell ref="A151:C151"/>
    <mergeCell ref="A152:C152"/>
    <mergeCell ref="A153:C153"/>
    <mergeCell ref="E6:H6"/>
    <mergeCell ref="A9:C9"/>
    <mergeCell ref="A149:C149"/>
    <mergeCell ref="A408:C408"/>
    <mergeCell ref="A416:C416"/>
    <mergeCell ref="A419:C419"/>
    <mergeCell ref="A430:C430"/>
    <mergeCell ref="A357:C357"/>
    <mergeCell ref="A358:C358"/>
    <mergeCell ref="A361:C361"/>
    <mergeCell ref="A371:C371"/>
    <mergeCell ref="A386:A388"/>
    <mergeCell ref="A309:C309"/>
    <mergeCell ref="A329:C329"/>
    <mergeCell ref="A330:C330"/>
    <mergeCell ref="A336:C336"/>
    <mergeCell ref="A400:A402"/>
    <mergeCell ref="A343:C343"/>
    <mergeCell ref="A350:C350"/>
    <mergeCell ref="A286:C286"/>
    <mergeCell ref="A154:C154"/>
    <mergeCell ref="A155:C155"/>
    <mergeCell ref="A156:C156"/>
    <mergeCell ref="A157:C157"/>
    <mergeCell ref="A205:C205"/>
    <mergeCell ref="A210:C210"/>
    <mergeCell ref="A211:C211"/>
    <mergeCell ref="A212:C212"/>
    <mergeCell ref="A242:C242"/>
    <mergeCell ref="A263:C263"/>
    <mergeCell ref="D205:D210"/>
    <mergeCell ref="A206:C206"/>
    <mergeCell ref="A207:C207"/>
    <mergeCell ref="A208:C208"/>
    <mergeCell ref="A209:C20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zoomScale="85" zoomScaleNormal="85" workbookViewId="0">
      <selection activeCell="K77" sqref="K77"/>
    </sheetView>
  </sheetViews>
  <sheetFormatPr defaultRowHeight="15"/>
  <cols>
    <col min="1" max="1" width="24.7109375" customWidth="1"/>
    <col min="2" max="10" width="15.28515625" customWidth="1"/>
    <col min="11" max="13" width="15.42578125" customWidth="1"/>
    <col min="14" max="19" width="17" customWidth="1"/>
  </cols>
  <sheetData>
    <row r="1" spans="1:9">
      <c r="A1" s="147" t="s">
        <v>877</v>
      </c>
      <c r="B1" s="147"/>
      <c r="C1" s="147"/>
      <c r="D1" s="147"/>
      <c r="E1" s="147"/>
    </row>
    <row r="2" spans="1:9" ht="45">
      <c r="A2" s="148" t="s">
        <v>702</v>
      </c>
      <c r="B2" s="149" t="s">
        <v>703</v>
      </c>
      <c r="C2" s="150" t="s">
        <v>704</v>
      </c>
      <c r="D2" s="149" t="s">
        <v>703</v>
      </c>
      <c r="E2" s="150" t="s">
        <v>704</v>
      </c>
      <c r="F2" s="149" t="s">
        <v>703</v>
      </c>
      <c r="G2" s="150" t="s">
        <v>704</v>
      </c>
      <c r="H2" s="149" t="s">
        <v>703</v>
      </c>
      <c r="I2" s="150" t="s">
        <v>704</v>
      </c>
    </row>
    <row r="3" spans="1:9">
      <c r="A3" s="151" t="s">
        <v>705</v>
      </c>
      <c r="B3" s="731" t="s">
        <v>706</v>
      </c>
      <c r="C3" s="732"/>
      <c r="D3" s="733" t="s">
        <v>707</v>
      </c>
      <c r="E3" s="734"/>
      <c r="F3" s="733" t="s">
        <v>708</v>
      </c>
      <c r="G3" s="734"/>
      <c r="H3" s="733" t="s">
        <v>709</v>
      </c>
      <c r="I3" s="734"/>
    </row>
    <row r="4" spans="1:9">
      <c r="A4" s="152" t="s">
        <v>710</v>
      </c>
      <c r="B4" s="153" t="s">
        <v>711</v>
      </c>
      <c r="C4" s="153" t="s">
        <v>711</v>
      </c>
      <c r="D4" s="153" t="s">
        <v>711</v>
      </c>
      <c r="E4" s="153" t="s">
        <v>711</v>
      </c>
      <c r="F4" s="153" t="s">
        <v>711</v>
      </c>
      <c r="G4" s="153" t="s">
        <v>711</v>
      </c>
      <c r="H4" s="153" t="s">
        <v>711</v>
      </c>
      <c r="I4" s="153" t="s">
        <v>711</v>
      </c>
    </row>
    <row r="5" spans="1:9">
      <c r="A5" s="154" t="s">
        <v>712</v>
      </c>
      <c r="B5" s="155">
        <v>13.421296296296298</v>
      </c>
      <c r="C5" s="155">
        <v>50.329861111111114</v>
      </c>
      <c r="D5" s="155">
        <v>26.842592592592595</v>
      </c>
      <c r="E5" s="155">
        <v>50.329861111111114</v>
      </c>
      <c r="F5" s="155">
        <v>40.263888888888886</v>
      </c>
      <c r="G5" s="155">
        <v>50.329861111111114</v>
      </c>
      <c r="H5" s="155">
        <v>53.68518518518519</v>
      </c>
      <c r="I5" s="155">
        <v>53.68518518518519</v>
      </c>
    </row>
    <row r="6" spans="1:9">
      <c r="A6" s="154" t="s">
        <v>117</v>
      </c>
      <c r="B6" s="155">
        <v>18.518518518518519</v>
      </c>
      <c r="C6" s="229">
        <v>69.444444444444443</v>
      </c>
      <c r="D6" s="155">
        <v>37.037037037037038</v>
      </c>
      <c r="E6" s="229">
        <v>69.444444444444443</v>
      </c>
      <c r="F6" s="155">
        <v>55.555555555555557</v>
      </c>
      <c r="G6" s="229">
        <v>69.444444444444443</v>
      </c>
      <c r="H6" s="155">
        <v>74.074074074074076</v>
      </c>
      <c r="I6" s="229">
        <v>74.074074074074076</v>
      </c>
    </row>
    <row r="7" spans="1:9">
      <c r="A7" s="154" t="s">
        <v>713</v>
      </c>
      <c r="B7" s="155">
        <v>0.96759259259259256</v>
      </c>
      <c r="C7" s="229">
        <v>3.6284722222222219</v>
      </c>
      <c r="D7" s="155">
        <v>1.9351851851851851</v>
      </c>
      <c r="E7" s="229">
        <v>3.6284722222222219</v>
      </c>
      <c r="F7" s="155">
        <v>2.9027777777777777</v>
      </c>
      <c r="G7" s="229">
        <v>3.6284722222222223</v>
      </c>
      <c r="H7" s="155">
        <v>3.8703703703703702</v>
      </c>
      <c r="I7" s="229">
        <v>3.8703703703703702</v>
      </c>
    </row>
    <row r="8" spans="1:9" ht="33.75">
      <c r="A8" s="154" t="s">
        <v>714</v>
      </c>
      <c r="B8" s="155">
        <v>15.4320987654321</v>
      </c>
      <c r="C8" s="229">
        <v>57.870370370370374</v>
      </c>
      <c r="D8" s="155">
        <v>30.8641975308642</v>
      </c>
      <c r="E8" s="229">
        <v>57.870370370370374</v>
      </c>
      <c r="F8" s="155">
        <v>46.296296296296298</v>
      </c>
      <c r="G8" s="229">
        <v>57.870370370370374</v>
      </c>
      <c r="H8" s="155">
        <v>61.728395061728399</v>
      </c>
      <c r="I8" s="229">
        <v>61.728395061728399</v>
      </c>
    </row>
    <row r="9" spans="1:9">
      <c r="A9" s="158" t="s">
        <v>715</v>
      </c>
      <c r="B9" s="159">
        <v>48.339506172839513</v>
      </c>
      <c r="C9" s="159">
        <v>181.27314814814815</v>
      </c>
      <c r="D9" s="159">
        <v>96.679012345679027</v>
      </c>
      <c r="E9" s="159">
        <v>181.27314814814815</v>
      </c>
      <c r="F9" s="159">
        <v>145.0185185185185</v>
      </c>
      <c r="G9" s="159">
        <v>181.27314814814815</v>
      </c>
      <c r="H9" s="159">
        <v>193.35802469135805</v>
      </c>
      <c r="I9" s="159">
        <v>193.35802469135805</v>
      </c>
    </row>
    <row r="10" spans="1:9">
      <c r="A10" s="152" t="s">
        <v>718</v>
      </c>
      <c r="B10" s="157"/>
      <c r="C10" s="157"/>
      <c r="D10" s="157"/>
      <c r="E10" s="157"/>
      <c r="F10" s="157"/>
      <c r="G10" s="157"/>
      <c r="H10" s="157"/>
      <c r="I10" s="157"/>
    </row>
    <row r="11" spans="1:9">
      <c r="A11" s="154" t="s">
        <v>719</v>
      </c>
      <c r="B11" s="160">
        <v>51.046666666666667</v>
      </c>
      <c r="C11" s="185">
        <v>191.42499999999998</v>
      </c>
      <c r="D11" s="160">
        <v>102.09333333333333</v>
      </c>
      <c r="E11" s="160">
        <v>191.42499999999998</v>
      </c>
      <c r="F11" s="160">
        <v>153.13999999999999</v>
      </c>
      <c r="G11" s="160">
        <v>191.42499999999998</v>
      </c>
      <c r="H11" s="160">
        <v>204.18666666666667</v>
      </c>
      <c r="I11" s="160">
        <v>204.18666666666667</v>
      </c>
    </row>
    <row r="12" spans="1:9">
      <c r="A12" s="154" t="s">
        <v>720</v>
      </c>
      <c r="B12" s="160">
        <v>87.388888888888886</v>
      </c>
      <c r="C12" s="160">
        <v>327.70833333333331</v>
      </c>
      <c r="D12" s="160">
        <v>174.77777777777777</v>
      </c>
      <c r="E12" s="160">
        <v>327.70833333333331</v>
      </c>
      <c r="F12" s="160">
        <v>262.16666666666669</v>
      </c>
      <c r="G12" s="160">
        <v>327.70833333333331</v>
      </c>
      <c r="H12" s="160">
        <v>349.55555555555554</v>
      </c>
      <c r="I12" s="160">
        <v>349.55555555555554</v>
      </c>
    </row>
    <row r="13" spans="1:9">
      <c r="A13" s="154" t="s">
        <v>721</v>
      </c>
      <c r="B13" s="160">
        <v>570.9978666666666</v>
      </c>
      <c r="C13" s="230">
        <v>2141.2419999999997</v>
      </c>
      <c r="D13" s="160">
        <v>722.18133333333321</v>
      </c>
      <c r="E13" s="230">
        <v>1354.09</v>
      </c>
      <c r="F13" s="160">
        <v>969.78986666666651</v>
      </c>
      <c r="G13" s="230">
        <v>1212.2373333333333</v>
      </c>
      <c r="H13" s="160">
        <v>1162.6399999999999</v>
      </c>
      <c r="I13" s="230">
        <v>1162.6399999999999</v>
      </c>
    </row>
    <row r="14" spans="1:9">
      <c r="A14" s="154" t="s">
        <v>722</v>
      </c>
      <c r="B14" s="160">
        <v>139.8636222222222</v>
      </c>
      <c r="C14" s="230">
        <v>524.48858333333328</v>
      </c>
      <c r="D14" s="160">
        <v>157.25044444444444</v>
      </c>
      <c r="E14" s="230">
        <v>294.84458333333333</v>
      </c>
      <c r="F14" s="160">
        <v>181.48206666666664</v>
      </c>
      <c r="G14" s="230">
        <v>226.85258333333331</v>
      </c>
      <c r="H14" s="160">
        <v>198.86888888888885</v>
      </c>
      <c r="I14" s="230">
        <v>198.86888888888885</v>
      </c>
    </row>
    <row r="15" spans="1:9">
      <c r="A15" s="154" t="s">
        <v>723</v>
      </c>
      <c r="B15" s="160">
        <v>29.913888888888888</v>
      </c>
      <c r="C15" s="230">
        <v>112.17708333333333</v>
      </c>
      <c r="D15" s="160">
        <v>59.827777777777776</v>
      </c>
      <c r="E15" s="230">
        <v>112.17708333333333</v>
      </c>
      <c r="F15" s="160">
        <v>89.74166666666666</v>
      </c>
      <c r="G15" s="230">
        <v>112.17708333333333</v>
      </c>
      <c r="H15" s="160">
        <v>119.65555555555555</v>
      </c>
      <c r="I15" s="230">
        <v>119.65555555555555</v>
      </c>
    </row>
    <row r="16" spans="1:9">
      <c r="A16" s="158" t="s">
        <v>724</v>
      </c>
      <c r="B16" s="161">
        <v>879.21093333333317</v>
      </c>
      <c r="C16" s="161">
        <v>3297.0409999999997</v>
      </c>
      <c r="D16" s="161">
        <v>1216.1306666666665</v>
      </c>
      <c r="E16" s="161">
        <v>2280.2450000000003</v>
      </c>
      <c r="F16" s="161">
        <v>1656.3202666666664</v>
      </c>
      <c r="G16" s="161">
        <v>2070.4003333333335</v>
      </c>
      <c r="H16" s="161">
        <v>2034.9066666666665</v>
      </c>
      <c r="I16" s="161">
        <v>2034.9066666666665</v>
      </c>
    </row>
    <row r="17" spans="1:9">
      <c r="A17" s="151" t="s">
        <v>725</v>
      </c>
      <c r="B17" s="162">
        <v>927.55043950617267</v>
      </c>
      <c r="C17" s="162">
        <v>3478.314148148148</v>
      </c>
      <c r="D17" s="162">
        <v>1312.8096790123454</v>
      </c>
      <c r="E17" s="162">
        <v>2461.5181481481486</v>
      </c>
      <c r="F17" s="162">
        <v>1801.3387851851849</v>
      </c>
      <c r="G17" s="162">
        <v>2251.6734814814818</v>
      </c>
      <c r="H17" s="162">
        <v>2228.2646913580247</v>
      </c>
      <c r="I17" s="162">
        <v>2228.2646913580247</v>
      </c>
    </row>
    <row r="18" spans="1:9" ht="15.75" thickBot="1">
      <c r="A18" s="169"/>
      <c r="B18" s="175"/>
      <c r="C18" s="175"/>
      <c r="D18" s="175"/>
      <c r="E18" s="175"/>
      <c r="F18" s="175"/>
      <c r="G18" s="175"/>
      <c r="H18" s="175"/>
      <c r="I18" s="175"/>
    </row>
    <row r="19" spans="1:9" ht="12" customHeight="1" thickBot="1">
      <c r="A19" s="231" t="s">
        <v>117</v>
      </c>
      <c r="B19" s="232"/>
      <c r="C19" s="233">
        <f>C6+C14</f>
        <v>593.93302777777774</v>
      </c>
      <c r="D19" s="232"/>
      <c r="E19" s="234">
        <f>E6+E14</f>
        <v>364.28902777777779</v>
      </c>
      <c r="F19" s="235"/>
      <c r="G19" s="234">
        <f>G6+G14</f>
        <v>296.29702777777777</v>
      </c>
      <c r="H19" s="235"/>
      <c r="I19" s="234">
        <f>I6+I14</f>
        <v>272.94296296296295</v>
      </c>
    </row>
    <row r="20" spans="1:9" ht="12" customHeight="1" thickBot="1">
      <c r="A20" s="231" t="s">
        <v>716</v>
      </c>
      <c r="B20" s="232"/>
      <c r="C20" s="233">
        <f>C7+C8+C13+C15</f>
        <v>2314.9179259259258</v>
      </c>
      <c r="D20" s="232"/>
      <c r="E20" s="234">
        <f>E7+E8+E13+E15</f>
        <v>1527.7659259259258</v>
      </c>
      <c r="F20" s="235"/>
      <c r="G20" s="234">
        <f>G7+G8+G13+G15</f>
        <v>1385.9132592592591</v>
      </c>
      <c r="H20" s="235"/>
      <c r="I20" s="234">
        <f>I7+I8+I13+I15</f>
        <v>1347.8943209876543</v>
      </c>
    </row>
    <row r="21" spans="1:9" ht="12" customHeight="1" thickBot="1">
      <c r="A21" s="231" t="s">
        <v>113</v>
      </c>
      <c r="B21" s="232"/>
      <c r="C21" s="236">
        <f>C19+C20</f>
        <v>2908.8509537037035</v>
      </c>
      <c r="D21" s="232"/>
      <c r="E21" s="237">
        <f>E19+E20</f>
        <v>1892.0549537037036</v>
      </c>
      <c r="F21" s="235"/>
      <c r="G21" s="237">
        <f>G19+G20</f>
        <v>1682.2102870370368</v>
      </c>
      <c r="H21" s="235"/>
      <c r="I21" s="237">
        <f>I19+I20</f>
        <v>1620.8372839506173</v>
      </c>
    </row>
    <row r="22" spans="1:9" ht="12" customHeight="1">
      <c r="A22" s="169"/>
      <c r="B22" s="175"/>
      <c r="C22" s="238"/>
      <c r="D22" s="175"/>
      <c r="E22" s="238"/>
      <c r="F22" s="175"/>
      <c r="G22" s="238"/>
      <c r="H22" s="175"/>
      <c r="I22" s="238"/>
    </row>
    <row r="23" spans="1:9">
      <c r="A23" s="165"/>
      <c r="B23" s="163"/>
      <c r="C23" s="165"/>
      <c r="D23" s="164"/>
      <c r="E23" s="164"/>
    </row>
    <row r="24" spans="1:9">
      <c r="A24" s="147" t="s">
        <v>878</v>
      </c>
      <c r="B24" s="147"/>
      <c r="C24" s="147"/>
      <c r="D24" s="147"/>
      <c r="E24" s="147"/>
    </row>
    <row r="25" spans="1:9" ht="45">
      <c r="A25" s="148" t="s">
        <v>729</v>
      </c>
      <c r="B25" s="149" t="s">
        <v>703</v>
      </c>
      <c r="C25" s="150" t="s">
        <v>704</v>
      </c>
      <c r="D25" s="149" t="s">
        <v>703</v>
      </c>
      <c r="E25" s="150" t="s">
        <v>704</v>
      </c>
    </row>
    <row r="26" spans="1:9">
      <c r="A26" s="151" t="s">
        <v>705</v>
      </c>
      <c r="B26" s="731" t="s">
        <v>727</v>
      </c>
      <c r="C26" s="737"/>
      <c r="D26" s="733" t="s">
        <v>730</v>
      </c>
      <c r="E26" s="734"/>
    </row>
    <row r="27" spans="1:9">
      <c r="A27" s="152" t="s">
        <v>710</v>
      </c>
      <c r="B27" s="153" t="s">
        <v>711</v>
      </c>
      <c r="C27" s="170" t="s">
        <v>711</v>
      </c>
      <c r="D27" s="153" t="s">
        <v>711</v>
      </c>
      <c r="E27" s="170" t="s">
        <v>711</v>
      </c>
    </row>
    <row r="28" spans="1:9">
      <c r="A28" s="154" t="s">
        <v>712</v>
      </c>
      <c r="B28" s="155">
        <v>97.863618827160494</v>
      </c>
      <c r="C28" s="155">
        <v>117.43634259259261</v>
      </c>
      <c r="D28" s="155">
        <v>97.863618827160494</v>
      </c>
      <c r="E28" s="155">
        <v>92.271412037037024</v>
      </c>
    </row>
    <row r="29" spans="1:9">
      <c r="A29" s="154" t="s">
        <v>117</v>
      </c>
      <c r="B29" s="155">
        <v>135.03086419753086</v>
      </c>
      <c r="C29" s="230">
        <v>162.03703703703704</v>
      </c>
      <c r="D29" s="155">
        <v>135.03086419753086</v>
      </c>
      <c r="E29" s="230">
        <v>127.31481481481482</v>
      </c>
    </row>
    <row r="30" spans="1:9">
      <c r="A30" s="154" t="s">
        <v>713</v>
      </c>
      <c r="B30" s="155">
        <v>7.0553626543209873</v>
      </c>
      <c r="C30" s="230">
        <v>8.4664351851851851</v>
      </c>
      <c r="D30" s="155">
        <v>7.0553626543209873</v>
      </c>
      <c r="E30" s="230">
        <v>6.6521990740740735</v>
      </c>
    </row>
    <row r="31" spans="1:9" ht="33.75">
      <c r="A31" s="154" t="s">
        <v>714</v>
      </c>
      <c r="B31" s="155">
        <v>112.52572016460907</v>
      </c>
      <c r="C31" s="230">
        <v>135.03086419753086</v>
      </c>
      <c r="D31" s="155">
        <v>112.52572016460907</v>
      </c>
      <c r="E31" s="230">
        <v>106.09567901234568</v>
      </c>
    </row>
    <row r="32" spans="1:9">
      <c r="A32" s="158" t="s">
        <v>715</v>
      </c>
      <c r="B32" s="159">
        <v>352.47556584362138</v>
      </c>
      <c r="C32" s="161">
        <v>422.97067901234573</v>
      </c>
      <c r="D32" s="159">
        <v>352.47556584362138</v>
      </c>
      <c r="E32" s="161">
        <v>332.33410493827159</v>
      </c>
    </row>
    <row r="33" spans="1:9">
      <c r="A33" s="152" t="s">
        <v>718</v>
      </c>
      <c r="B33" s="171"/>
      <c r="C33" s="168"/>
      <c r="D33" s="171"/>
      <c r="E33" s="168"/>
    </row>
    <row r="34" spans="1:9">
      <c r="A34" s="154" t="s">
        <v>719</v>
      </c>
      <c r="B34" s="155">
        <v>372.21527777777777</v>
      </c>
      <c r="C34" s="160">
        <v>446.6583333333333</v>
      </c>
      <c r="D34" s="155">
        <v>372.21527777777777</v>
      </c>
      <c r="E34" s="160">
        <v>350.94583333333327</v>
      </c>
    </row>
    <row r="35" spans="1:9">
      <c r="A35" s="154" t="s">
        <v>720</v>
      </c>
      <c r="B35" s="172">
        <v>318.60532407407408</v>
      </c>
      <c r="C35" s="173">
        <v>382.32638888888886</v>
      </c>
      <c r="D35" s="172">
        <v>473.35648148148147</v>
      </c>
      <c r="E35" s="173">
        <v>436.9444444444444</v>
      </c>
    </row>
    <row r="36" spans="1:9">
      <c r="A36" s="154" t="s">
        <v>721</v>
      </c>
      <c r="B36" s="155">
        <v>855.5403111111109</v>
      </c>
      <c r="C36" s="230">
        <v>1129.9558666666665</v>
      </c>
      <c r="D36" s="155">
        <v>1222.2004444444444</v>
      </c>
      <c r="E36" s="230">
        <v>1088.2893333333332</v>
      </c>
    </row>
    <row r="37" spans="1:9">
      <c r="A37" s="154" t="s">
        <v>722</v>
      </c>
      <c r="B37" s="155">
        <v>205.59696759259259</v>
      </c>
      <c r="C37" s="230">
        <v>264.73513888888891</v>
      </c>
      <c r="D37" s="155">
        <v>239.65613425925926</v>
      </c>
      <c r="E37" s="230">
        <v>215.5434027777778</v>
      </c>
    </row>
    <row r="38" spans="1:9">
      <c r="A38" s="154" t="s">
        <v>723</v>
      </c>
      <c r="B38" s="155">
        <v>218.1221064814815</v>
      </c>
      <c r="C38" s="230">
        <v>261.74652777777777</v>
      </c>
      <c r="D38" s="155">
        <v>218.1221064814815</v>
      </c>
      <c r="E38" s="230">
        <v>205.65798611111111</v>
      </c>
    </row>
    <row r="39" spans="1:9">
      <c r="A39" s="158" t="s">
        <v>724</v>
      </c>
      <c r="B39" s="159">
        <v>1970.0799870370367</v>
      </c>
      <c r="C39" s="161">
        <v>2485.4222555555552</v>
      </c>
      <c r="D39" s="159">
        <v>2525.5504444444446</v>
      </c>
      <c r="E39" s="161">
        <v>2297.3809999999999</v>
      </c>
    </row>
    <row r="40" spans="1:9">
      <c r="A40" s="151" t="s">
        <v>725</v>
      </c>
      <c r="B40" s="156">
        <v>2322.5555528806581</v>
      </c>
      <c r="C40" s="162">
        <v>2908.3929345679007</v>
      </c>
      <c r="D40" s="156">
        <v>2878.0260102880661</v>
      </c>
      <c r="E40" s="162">
        <v>2629.7151049382715</v>
      </c>
    </row>
    <row r="41" spans="1:9" ht="15.75" thickBot="1">
      <c r="A41" s="169"/>
      <c r="B41" s="174"/>
      <c r="C41" s="175"/>
      <c r="D41" s="174"/>
      <c r="E41" s="175"/>
    </row>
    <row r="42" spans="1:9" ht="15.75" thickBot="1">
      <c r="A42" s="231" t="s">
        <v>117</v>
      </c>
      <c r="B42" s="239"/>
      <c r="C42" s="233">
        <f>C29+C37</f>
        <v>426.77217592592592</v>
      </c>
      <c r="D42" s="239"/>
      <c r="E42" s="233">
        <f>E29+E37</f>
        <v>342.85821759259261</v>
      </c>
    </row>
    <row r="43" spans="1:9" ht="15.75" thickBot="1">
      <c r="A43" s="231" t="s">
        <v>716</v>
      </c>
      <c r="B43" s="239"/>
      <c r="C43" s="233">
        <f>C30+C31+C36+C38</f>
        <v>1535.1996938271604</v>
      </c>
      <c r="D43" s="239"/>
      <c r="E43" s="233">
        <f>E30+E31+E36+E38</f>
        <v>1406.6951975308641</v>
      </c>
    </row>
    <row r="44" spans="1:9" ht="15.75" thickBot="1">
      <c r="A44" s="231" t="s">
        <v>113</v>
      </c>
      <c r="B44" s="239"/>
      <c r="C44" s="236">
        <f>C42+C43</f>
        <v>1961.9718697530864</v>
      </c>
      <c r="D44" s="239"/>
      <c r="E44" s="236">
        <f>E42+E43</f>
        <v>1749.5534151234567</v>
      </c>
    </row>
    <row r="45" spans="1:9">
      <c r="A45" s="169"/>
      <c r="B45" s="174"/>
      <c r="C45" s="238"/>
      <c r="D45" s="174"/>
      <c r="E45" s="238"/>
    </row>
    <row r="46" spans="1:9">
      <c r="A46" s="164"/>
      <c r="B46" s="167"/>
      <c r="C46" s="4"/>
      <c r="D46" s="167"/>
      <c r="E46" s="167"/>
    </row>
    <row r="47" spans="1:9" hidden="1">
      <c r="A47" s="176" t="s">
        <v>879</v>
      </c>
      <c r="B47" s="4"/>
      <c r="C47" s="738" t="s">
        <v>731</v>
      </c>
      <c r="D47" s="738"/>
      <c r="E47" s="738"/>
      <c r="F47" s="739" t="s">
        <v>732</v>
      </c>
      <c r="G47" s="739"/>
      <c r="H47" s="739"/>
      <c r="I47" s="240"/>
    </row>
    <row r="48" spans="1:9" ht="56.25" hidden="1">
      <c r="A48" s="148" t="s">
        <v>733</v>
      </c>
      <c r="B48" s="150" t="s">
        <v>734</v>
      </c>
      <c r="C48" s="177" t="s">
        <v>735</v>
      </c>
      <c r="D48" s="150" t="s">
        <v>735</v>
      </c>
      <c r="E48" s="177" t="s">
        <v>735</v>
      </c>
      <c r="F48" s="177" t="s">
        <v>735</v>
      </c>
      <c r="G48" s="150" t="s">
        <v>735</v>
      </c>
      <c r="H48" s="177" t="s">
        <v>735</v>
      </c>
      <c r="I48" s="240"/>
    </row>
    <row r="49" spans="1:9" hidden="1">
      <c r="A49" s="151" t="s">
        <v>705</v>
      </c>
      <c r="B49" s="178"/>
      <c r="C49" s="178" t="s">
        <v>736</v>
      </c>
      <c r="D49" s="178" t="s">
        <v>737</v>
      </c>
      <c r="E49" s="178" t="s">
        <v>738</v>
      </c>
      <c r="F49" s="178" t="s">
        <v>736</v>
      </c>
      <c r="G49" s="178" t="s">
        <v>737</v>
      </c>
      <c r="H49" s="178" t="s">
        <v>738</v>
      </c>
      <c r="I49" s="240"/>
    </row>
    <row r="50" spans="1:9" hidden="1">
      <c r="A50" s="152" t="s">
        <v>718</v>
      </c>
      <c r="B50" s="153" t="s">
        <v>711</v>
      </c>
      <c r="C50" s="153" t="s">
        <v>711</v>
      </c>
      <c r="D50" s="153" t="s">
        <v>711</v>
      </c>
      <c r="E50" s="153" t="s">
        <v>711</v>
      </c>
      <c r="F50" s="153" t="s">
        <v>711</v>
      </c>
      <c r="G50" s="153" t="s">
        <v>711</v>
      </c>
      <c r="H50" s="153" t="s">
        <v>711</v>
      </c>
      <c r="I50" s="240"/>
    </row>
    <row r="51" spans="1:9" hidden="1">
      <c r="A51" s="154" t="s">
        <v>719</v>
      </c>
      <c r="B51" s="155">
        <v>0</v>
      </c>
      <c r="C51" s="155">
        <v>66.421875</v>
      </c>
      <c r="D51" s="155">
        <v>66.421875</v>
      </c>
      <c r="E51" s="155">
        <v>66.421875</v>
      </c>
      <c r="F51" s="155">
        <v>66.421875</v>
      </c>
      <c r="G51" s="155">
        <v>66.421875</v>
      </c>
      <c r="H51" s="155">
        <v>66.421875</v>
      </c>
      <c r="I51" s="240"/>
    </row>
    <row r="52" spans="1:9" hidden="1">
      <c r="A52" s="154" t="s">
        <v>720</v>
      </c>
      <c r="B52" s="155">
        <v>297.91666666666669</v>
      </c>
      <c r="C52" s="155">
        <v>297.91666666666669</v>
      </c>
      <c r="D52" s="155">
        <v>297.91666666666669</v>
      </c>
      <c r="E52" s="155">
        <v>297.91666666666669</v>
      </c>
      <c r="F52" s="155">
        <v>297.91666666666669</v>
      </c>
      <c r="G52" s="155">
        <v>297.91666666666669</v>
      </c>
      <c r="H52" s="155">
        <v>297.91666666666669</v>
      </c>
      <c r="I52" s="240"/>
    </row>
    <row r="53" spans="1:9" hidden="1">
      <c r="A53" s="154" t="s">
        <v>721</v>
      </c>
      <c r="B53" s="155">
        <v>0</v>
      </c>
      <c r="C53" s="155">
        <v>2228.550675</v>
      </c>
      <c r="D53" s="155">
        <v>2485.6911375000004</v>
      </c>
      <c r="E53" s="155">
        <v>2228.550675</v>
      </c>
      <c r="F53" s="155">
        <v>3027.17805</v>
      </c>
      <c r="G53" s="155">
        <v>3614.0082750000001</v>
      </c>
      <c r="H53" s="155">
        <v>3240.1453500000002</v>
      </c>
      <c r="I53" s="240"/>
    </row>
    <row r="54" spans="1:9" hidden="1">
      <c r="A54" s="154" t="s">
        <v>739</v>
      </c>
      <c r="B54" s="155">
        <v>2.75</v>
      </c>
      <c r="C54" s="155">
        <v>365.52550833333339</v>
      </c>
      <c r="D54" s="155">
        <v>407.38422083333347</v>
      </c>
      <c r="E54" s="155">
        <v>365.52550833333339</v>
      </c>
      <c r="F54" s="155">
        <v>530.19835000000012</v>
      </c>
      <c r="G54" s="155">
        <v>591.05777500000011</v>
      </c>
      <c r="H54" s="155">
        <v>530.19835000000012</v>
      </c>
      <c r="I54" s="240"/>
    </row>
    <row r="55" spans="1:9" hidden="1">
      <c r="A55" s="154" t="s">
        <v>672</v>
      </c>
      <c r="B55" s="155">
        <v>25</v>
      </c>
      <c r="C55" s="155">
        <v>25</v>
      </c>
      <c r="D55" s="155">
        <v>25</v>
      </c>
      <c r="E55" s="155">
        <v>25</v>
      </c>
      <c r="F55" s="155">
        <v>25</v>
      </c>
      <c r="G55" s="155">
        <v>25</v>
      </c>
      <c r="H55" s="155">
        <v>25</v>
      </c>
      <c r="I55" s="240"/>
    </row>
    <row r="56" spans="1:9" ht="22.5" hidden="1">
      <c r="A56" s="151" t="s">
        <v>740</v>
      </c>
      <c r="B56" s="159">
        <v>325.66666666666669</v>
      </c>
      <c r="C56" s="159">
        <v>2983.4147249999996</v>
      </c>
      <c r="D56" s="159">
        <v>3282.4139000000005</v>
      </c>
      <c r="E56" s="159">
        <v>2983.4147249999996</v>
      </c>
      <c r="F56" s="159">
        <v>3946.7149416666666</v>
      </c>
      <c r="G56" s="159">
        <v>4594.4045916666664</v>
      </c>
      <c r="H56" s="159">
        <v>4159.6822416666673</v>
      </c>
      <c r="I56" s="240"/>
    </row>
    <row r="57" spans="1:9">
      <c r="A57" s="164"/>
      <c r="B57" s="167"/>
      <c r="C57" s="740"/>
      <c r="D57" s="740"/>
      <c r="E57" s="167"/>
    </row>
    <row r="58" spans="1:9">
      <c r="A58" s="179" t="s">
        <v>880</v>
      </c>
      <c r="B58" s="241"/>
      <c r="C58" s="241"/>
      <c r="D58" s="241"/>
      <c r="E58" s="167"/>
    </row>
    <row r="59" spans="1:9" ht="56.25">
      <c r="A59" s="151" t="s">
        <v>741</v>
      </c>
      <c r="B59" s="177" t="s">
        <v>742</v>
      </c>
      <c r="C59" s="180" t="s">
        <v>743</v>
      </c>
      <c r="D59" s="177" t="s">
        <v>742</v>
      </c>
      <c r="E59" s="180" t="s">
        <v>743</v>
      </c>
      <c r="F59" s="149" t="s">
        <v>744</v>
      </c>
      <c r="G59" s="242" t="s">
        <v>745</v>
      </c>
      <c r="H59" s="149" t="s">
        <v>744</v>
      </c>
      <c r="I59" s="242" t="s">
        <v>745</v>
      </c>
    </row>
    <row r="60" spans="1:9">
      <c r="A60" s="151" t="s">
        <v>705</v>
      </c>
      <c r="B60" s="735">
        <v>0.5</v>
      </c>
      <c r="C60" s="741"/>
      <c r="D60" s="735">
        <v>1</v>
      </c>
      <c r="E60" s="741"/>
      <c r="F60" s="735">
        <v>0.5</v>
      </c>
      <c r="G60" s="741"/>
      <c r="H60" s="735">
        <v>1</v>
      </c>
      <c r="I60" s="736"/>
    </row>
    <row r="61" spans="1:9">
      <c r="A61" s="152" t="s">
        <v>710</v>
      </c>
      <c r="B61" s="182" t="s">
        <v>711</v>
      </c>
      <c r="C61" s="182" t="s">
        <v>711</v>
      </c>
      <c r="D61" s="182" t="s">
        <v>711</v>
      </c>
      <c r="E61" s="182" t="s">
        <v>711</v>
      </c>
      <c r="F61" s="182" t="s">
        <v>711</v>
      </c>
      <c r="G61" s="182" t="s">
        <v>711</v>
      </c>
      <c r="H61" s="182" t="s">
        <v>711</v>
      </c>
      <c r="I61" s="182" t="s">
        <v>711</v>
      </c>
    </row>
    <row r="62" spans="1:9">
      <c r="A62" s="154" t="s">
        <v>746</v>
      </c>
      <c r="B62" s="155">
        <v>277.24319097222218</v>
      </c>
      <c r="C62" s="155">
        <v>1386.215954861111</v>
      </c>
      <c r="D62" s="155">
        <v>554.48638194444436</v>
      </c>
      <c r="E62" s="155">
        <v>2772.4319097222219</v>
      </c>
      <c r="F62" s="155">
        <v>577.58998119212958</v>
      </c>
      <c r="G62" s="155">
        <v>1584.2468055555555</v>
      </c>
      <c r="H62" s="155">
        <v>1155.1799623842592</v>
      </c>
      <c r="I62" s="155">
        <v>3168.493611111111</v>
      </c>
    </row>
    <row r="63" spans="1:9">
      <c r="A63" s="154" t="s">
        <v>117</v>
      </c>
      <c r="B63" s="155">
        <v>8.6805555555555554</v>
      </c>
      <c r="C63" s="229">
        <v>43.402777777777779</v>
      </c>
      <c r="D63" s="155">
        <v>17.361111111111111</v>
      </c>
      <c r="E63" s="155">
        <v>86.805555555555557</v>
      </c>
      <c r="F63" s="155">
        <v>25.318287037037038</v>
      </c>
      <c r="G63" s="160">
        <v>69.444444444444443</v>
      </c>
      <c r="H63" s="155">
        <v>50.636574074074076</v>
      </c>
      <c r="I63" s="155">
        <v>138.88888888888889</v>
      </c>
    </row>
    <row r="64" spans="1:9">
      <c r="A64" s="154" t="s">
        <v>713</v>
      </c>
      <c r="B64" s="155">
        <v>13.30078125</v>
      </c>
      <c r="C64" s="229">
        <v>66.50390625</v>
      </c>
      <c r="D64" s="155">
        <v>26.6015625</v>
      </c>
      <c r="E64" s="155">
        <v>133.0078125</v>
      </c>
      <c r="F64" s="155">
        <v>38.7939453125</v>
      </c>
      <c r="G64" s="160">
        <v>106.40625</v>
      </c>
      <c r="H64" s="155">
        <v>77.587890625</v>
      </c>
      <c r="I64" s="155">
        <v>212.8125</v>
      </c>
    </row>
    <row r="65" spans="1:10" ht="33.75">
      <c r="A65" s="154" t="s">
        <v>747</v>
      </c>
      <c r="B65" s="155">
        <v>7.5954861111111107</v>
      </c>
      <c r="C65" s="229">
        <v>37.977430555555557</v>
      </c>
      <c r="D65" s="155">
        <v>15.190972222222221</v>
      </c>
      <c r="E65" s="155">
        <v>75.954861111111114</v>
      </c>
      <c r="F65" s="155">
        <v>22.153501157407408</v>
      </c>
      <c r="G65" s="160">
        <v>60.763888888888886</v>
      </c>
      <c r="H65" s="155">
        <v>44.307002314814817</v>
      </c>
      <c r="I65" s="155">
        <v>121.52777777777777</v>
      </c>
    </row>
    <row r="66" spans="1:10">
      <c r="A66" s="158" t="s">
        <v>715</v>
      </c>
      <c r="B66" s="159">
        <v>306.82001388888881</v>
      </c>
      <c r="C66" s="159">
        <v>1534.1000694444444</v>
      </c>
      <c r="D66" s="159">
        <v>613.64002777777762</v>
      </c>
      <c r="E66" s="159">
        <v>3068.2001388888889</v>
      </c>
      <c r="F66" s="159">
        <v>663.85571469907404</v>
      </c>
      <c r="G66" s="161">
        <v>1820.8613888888888</v>
      </c>
      <c r="H66" s="159">
        <v>1327.7114293981481</v>
      </c>
      <c r="I66" s="159">
        <v>3641.7227777777775</v>
      </c>
    </row>
    <row r="67" spans="1:10">
      <c r="A67" s="152" t="s">
        <v>748</v>
      </c>
      <c r="B67" s="183"/>
      <c r="C67" s="183"/>
      <c r="D67" s="183"/>
      <c r="E67" s="183"/>
      <c r="F67" s="183"/>
      <c r="G67" s="243"/>
      <c r="H67" s="183"/>
      <c r="I67" s="183"/>
    </row>
    <row r="68" spans="1:10">
      <c r="A68" s="154" t="s">
        <v>717</v>
      </c>
      <c r="B68" s="155">
        <v>33.479999999999997</v>
      </c>
      <c r="C68" s="229">
        <v>167.39999999999998</v>
      </c>
      <c r="D68" s="155">
        <v>33.479999999999997</v>
      </c>
      <c r="E68" s="155">
        <v>167.39999999999998</v>
      </c>
      <c r="F68" s="155">
        <v>73.796296296296291</v>
      </c>
      <c r="G68" s="155">
        <v>205.55555555555554</v>
      </c>
      <c r="H68" s="155">
        <v>73.796296296296291</v>
      </c>
      <c r="I68" s="155">
        <v>205.55555555555554</v>
      </c>
    </row>
    <row r="69" spans="1:10">
      <c r="A69" s="154" t="s">
        <v>749</v>
      </c>
      <c r="B69" s="155">
        <v>62</v>
      </c>
      <c r="C69" s="244">
        <v>310</v>
      </c>
      <c r="D69" s="155">
        <v>62</v>
      </c>
      <c r="E69" s="244">
        <v>310</v>
      </c>
      <c r="F69" s="155">
        <v>55.972222222222221</v>
      </c>
      <c r="G69" s="244">
        <v>155</v>
      </c>
      <c r="H69" s="155">
        <v>55.972222222222221</v>
      </c>
      <c r="I69" s="244">
        <v>155</v>
      </c>
      <c r="J69" s="38"/>
    </row>
    <row r="70" spans="1:10">
      <c r="A70" s="245" t="s">
        <v>750</v>
      </c>
      <c r="B70" s="155">
        <v>19.333333333333332</v>
      </c>
      <c r="C70" s="155">
        <v>96.666666666666671</v>
      </c>
      <c r="D70" s="155">
        <v>38.666666666666664</v>
      </c>
      <c r="E70" s="155">
        <v>193.33333333333334</v>
      </c>
      <c r="F70" s="155">
        <v>37.013888888888886</v>
      </c>
      <c r="G70" s="155">
        <v>102.5</v>
      </c>
      <c r="H70" s="155">
        <v>56.944444444444436</v>
      </c>
      <c r="I70" s="155">
        <v>170.83333333333334</v>
      </c>
    </row>
    <row r="71" spans="1:10">
      <c r="A71" s="154" t="s">
        <v>751</v>
      </c>
      <c r="B71" s="155">
        <v>185.51000000000002</v>
      </c>
      <c r="C71" s="229">
        <v>927.55000000000007</v>
      </c>
      <c r="D71" s="155">
        <v>185.51000000000002</v>
      </c>
      <c r="E71" s="155">
        <v>927.55000000000007</v>
      </c>
      <c r="F71" s="155">
        <v>112.72309027777779</v>
      </c>
      <c r="G71" s="155">
        <v>309.18333333333334</v>
      </c>
      <c r="H71" s="155">
        <v>112.72309027777779</v>
      </c>
      <c r="I71" s="155">
        <v>309.18333333333334</v>
      </c>
    </row>
    <row r="72" spans="1:10">
      <c r="A72" s="154" t="s">
        <v>117</v>
      </c>
      <c r="B72" s="155">
        <v>104.1</v>
      </c>
      <c r="C72" s="229">
        <v>520.5</v>
      </c>
      <c r="D72" s="155">
        <v>104.1</v>
      </c>
      <c r="E72" s="155">
        <v>520.5</v>
      </c>
      <c r="F72" s="155">
        <v>171.46990740740739</v>
      </c>
      <c r="G72" s="155">
        <v>492.63888888888886</v>
      </c>
      <c r="H72" s="155">
        <v>171.46990740740739</v>
      </c>
      <c r="I72" s="155">
        <v>492.63888888888886</v>
      </c>
    </row>
    <row r="73" spans="1:10">
      <c r="A73" s="154" t="s">
        <v>672</v>
      </c>
      <c r="B73" s="155">
        <v>363.11082222222217</v>
      </c>
      <c r="C73" s="229">
        <v>1815.5541111111108</v>
      </c>
      <c r="D73" s="155">
        <v>363.11082222222217</v>
      </c>
      <c r="E73" s="155">
        <v>1815.5541111111108</v>
      </c>
      <c r="F73" s="172">
        <v>1377.5087037037038</v>
      </c>
      <c r="G73" s="155">
        <v>3798.8111111111107</v>
      </c>
      <c r="H73" s="155">
        <v>1377.5087037037038</v>
      </c>
      <c r="I73" s="155">
        <v>3798.8111111111107</v>
      </c>
    </row>
    <row r="74" spans="1:10">
      <c r="A74" s="158" t="s">
        <v>752</v>
      </c>
      <c r="B74" s="159">
        <v>767.53415555555546</v>
      </c>
      <c r="C74" s="159">
        <v>3837.6707777777774</v>
      </c>
      <c r="D74" s="159">
        <v>786.86748888888883</v>
      </c>
      <c r="E74" s="159">
        <v>3934.3374444444444</v>
      </c>
      <c r="F74" s="159">
        <v>1828.4841087962964</v>
      </c>
      <c r="G74" s="159">
        <v>5063.688888888888</v>
      </c>
      <c r="H74" s="159">
        <v>1848.4146643518518</v>
      </c>
      <c r="I74" s="159">
        <v>5132.0222222222219</v>
      </c>
    </row>
    <row r="75" spans="1:10">
      <c r="A75" s="151" t="s">
        <v>753</v>
      </c>
      <c r="B75" s="156">
        <v>1074.3541694444443</v>
      </c>
      <c r="C75" s="156">
        <v>5371.7708472222221</v>
      </c>
      <c r="D75" s="156">
        <v>1400.5075166666666</v>
      </c>
      <c r="E75" s="156">
        <v>7002.5375833333328</v>
      </c>
      <c r="F75" s="156">
        <v>2492.3398234953702</v>
      </c>
      <c r="G75" s="156">
        <v>6884.5502777777765</v>
      </c>
      <c r="H75" s="156">
        <v>3176.1260937500001</v>
      </c>
      <c r="I75" s="156">
        <v>8773.744999999999</v>
      </c>
    </row>
    <row r="76" spans="1:10" ht="15.75" thickBot="1">
      <c r="A76" s="169"/>
      <c r="B76" s="174"/>
      <c r="C76" s="174"/>
      <c r="D76" s="174"/>
      <c r="E76" s="174"/>
      <c r="F76" s="174"/>
      <c r="G76" s="174"/>
      <c r="H76" s="174"/>
      <c r="I76" s="174"/>
    </row>
    <row r="77" spans="1:10" ht="15.75" thickBot="1">
      <c r="A77" s="246" t="s">
        <v>117</v>
      </c>
      <c r="B77" s="239"/>
      <c r="C77" s="247">
        <f>C63+C72</f>
        <v>563.90277777777783</v>
      </c>
      <c r="D77" s="239"/>
      <c r="E77" s="247">
        <f>E63+E72</f>
        <v>607.30555555555554</v>
      </c>
      <c r="F77" s="239"/>
      <c r="G77" s="247">
        <f>G63+G72</f>
        <v>562.08333333333326</v>
      </c>
      <c r="H77" s="239"/>
      <c r="I77" s="247">
        <f>I63+I72</f>
        <v>631.52777777777771</v>
      </c>
    </row>
    <row r="78" spans="1:10" ht="15.75" thickBot="1">
      <c r="A78" s="246" t="s">
        <v>716</v>
      </c>
      <c r="B78" s="239"/>
      <c r="C78" s="247">
        <f>C64+C65+C68+C71+C73+C69</f>
        <v>3324.9854479166661</v>
      </c>
      <c r="D78" s="239"/>
      <c r="E78" s="247">
        <f>E64+E65+E68+E71+E73+E69</f>
        <v>3429.4667847222217</v>
      </c>
      <c r="F78" s="239"/>
      <c r="G78" s="247">
        <f>G64+G65+G68+G71+G73+G69</f>
        <v>4635.720138888888</v>
      </c>
      <c r="H78" s="239"/>
      <c r="I78" s="247">
        <f>I64+I65+I68+I71+I73+I69</f>
        <v>4802.8902777777776</v>
      </c>
    </row>
    <row r="79" spans="1:10" ht="15.75" thickBot="1">
      <c r="A79" s="246" t="s">
        <v>113</v>
      </c>
      <c r="B79" s="239"/>
      <c r="C79" s="247">
        <f>C77+C78</f>
        <v>3888.8882256944439</v>
      </c>
      <c r="D79" s="239"/>
      <c r="E79" s="248">
        <f>E77+E78</f>
        <v>4036.7723402777774</v>
      </c>
      <c r="F79" s="239"/>
      <c r="G79" s="247">
        <f>G77+G78</f>
        <v>5197.803472222221</v>
      </c>
      <c r="H79" s="239"/>
      <c r="I79" s="248">
        <f>I77+I78</f>
        <v>5434.4180555555549</v>
      </c>
    </row>
    <row r="80" spans="1:10">
      <c r="A80" s="249"/>
      <c r="B80" s="174"/>
      <c r="C80" s="174"/>
      <c r="D80" s="174"/>
      <c r="E80" s="174"/>
      <c r="F80" s="174"/>
      <c r="G80" s="174"/>
      <c r="H80" s="174"/>
      <c r="I80" s="174"/>
    </row>
    <row r="81" spans="1:4">
      <c r="A81" s="184"/>
      <c r="B81" s="167"/>
      <c r="C81" s="742"/>
      <c r="D81" s="742"/>
    </row>
    <row r="82" spans="1:4">
      <c r="A82" s="166" t="s">
        <v>881</v>
      </c>
      <c r="B82" s="739" t="s">
        <v>732</v>
      </c>
      <c r="C82" s="739"/>
    </row>
    <row r="83" spans="1:4" ht="45">
      <c r="A83" s="148" t="s">
        <v>754</v>
      </c>
      <c r="B83" s="149" t="s">
        <v>726</v>
      </c>
      <c r="C83" s="150" t="s">
        <v>755</v>
      </c>
    </row>
    <row r="84" spans="1:4">
      <c r="A84" s="152" t="s">
        <v>710</v>
      </c>
      <c r="B84" s="153" t="s">
        <v>711</v>
      </c>
      <c r="C84" s="170" t="s">
        <v>711</v>
      </c>
    </row>
    <row r="85" spans="1:4">
      <c r="A85" s="154" t="s">
        <v>712</v>
      </c>
      <c r="B85" s="160">
        <v>58.565656565656568</v>
      </c>
      <c r="C85" s="160">
        <v>58.565656565656568</v>
      </c>
    </row>
    <row r="86" spans="1:4">
      <c r="A86" s="154" t="s">
        <v>117</v>
      </c>
      <c r="B86" s="160">
        <v>80.808080808080817</v>
      </c>
      <c r="C86" s="230">
        <v>80.808080808080817</v>
      </c>
    </row>
    <row r="87" spans="1:4">
      <c r="A87" s="154" t="s">
        <v>713</v>
      </c>
      <c r="B87" s="160">
        <v>4.2222222222222223</v>
      </c>
      <c r="C87" s="230">
        <v>4.2222222222222223</v>
      </c>
    </row>
    <row r="88" spans="1:4" ht="33.75">
      <c r="A88" s="154" t="s">
        <v>714</v>
      </c>
      <c r="B88" s="160">
        <v>67.340067340067336</v>
      </c>
      <c r="C88" s="230">
        <v>67.340067340067336</v>
      </c>
    </row>
    <row r="89" spans="1:4">
      <c r="A89" s="158" t="s">
        <v>715</v>
      </c>
      <c r="B89" s="161">
        <v>210.93602693602696</v>
      </c>
      <c r="C89" s="161">
        <v>210.93602693602696</v>
      </c>
    </row>
    <row r="90" spans="1:4">
      <c r="A90" s="152" t="s">
        <v>756</v>
      </c>
      <c r="B90" s="157"/>
      <c r="C90" s="168"/>
    </row>
    <row r="91" spans="1:4">
      <c r="A91" s="154" t="s">
        <v>719</v>
      </c>
      <c r="B91" s="160">
        <v>222.74909090909091</v>
      </c>
      <c r="C91" s="160">
        <v>222.74909090909091</v>
      </c>
    </row>
    <row r="92" spans="1:4">
      <c r="A92" s="154" t="s">
        <v>720</v>
      </c>
      <c r="B92" s="160">
        <v>333.66666666666669</v>
      </c>
      <c r="C92" s="160">
        <v>333.66666666666669</v>
      </c>
    </row>
    <row r="93" spans="1:4">
      <c r="A93" s="154" t="s">
        <v>728</v>
      </c>
      <c r="B93" s="160">
        <v>2079.2727272727275</v>
      </c>
      <c r="C93" s="230">
        <v>2079.2727272727275</v>
      </c>
    </row>
    <row r="94" spans="1:4">
      <c r="A94" s="154" t="s">
        <v>117</v>
      </c>
      <c r="B94" s="160">
        <v>241.95151515151514</v>
      </c>
      <c r="C94" s="230">
        <v>241.95151515151514</v>
      </c>
    </row>
    <row r="95" spans="1:4">
      <c r="A95" s="154" t="s">
        <v>723</v>
      </c>
      <c r="B95" s="160">
        <v>130.53333333333333</v>
      </c>
      <c r="C95" s="230">
        <v>130.53333333333333</v>
      </c>
    </row>
    <row r="96" spans="1:4">
      <c r="A96" s="158" t="s">
        <v>724</v>
      </c>
      <c r="B96" s="161">
        <v>3008.1733333333336</v>
      </c>
      <c r="C96" s="161">
        <v>3008.1733333333336</v>
      </c>
    </row>
    <row r="97" spans="1:3">
      <c r="A97" s="151" t="s">
        <v>725</v>
      </c>
      <c r="B97" s="162">
        <v>3219.1093602693604</v>
      </c>
      <c r="C97" s="162">
        <v>3219.1093602693604</v>
      </c>
    </row>
    <row r="98" spans="1:3" ht="15.75" thickBot="1">
      <c r="A98" s="169"/>
      <c r="B98" s="175"/>
      <c r="C98" s="175"/>
    </row>
    <row r="99" spans="1:3" ht="15.75" thickBot="1">
      <c r="A99" s="246" t="s">
        <v>117</v>
      </c>
      <c r="B99" s="232"/>
      <c r="C99" s="233">
        <f>C86+C94</f>
        <v>322.75959595959597</v>
      </c>
    </row>
    <row r="100" spans="1:3" ht="15.75" thickBot="1">
      <c r="A100" s="246" t="s">
        <v>716</v>
      </c>
      <c r="B100" s="232"/>
      <c r="C100" s="233">
        <f>C87+C88+C93+C95</f>
        <v>2281.3683501683504</v>
      </c>
    </row>
    <row r="101" spans="1:3" ht="15.75" thickBot="1">
      <c r="A101" s="246" t="s">
        <v>113</v>
      </c>
      <c r="B101" s="232"/>
      <c r="C101" s="233">
        <f>C99+C100</f>
        <v>2604.1279461279464</v>
      </c>
    </row>
    <row r="102" spans="1:3">
      <c r="A102" s="249"/>
      <c r="B102" s="175"/>
      <c r="C102" s="238"/>
    </row>
    <row r="104" spans="1:3" ht="56.25">
      <c r="A104" s="186" t="s">
        <v>741</v>
      </c>
      <c r="B104" s="177" t="s">
        <v>742</v>
      </c>
      <c r="C104" s="180" t="s">
        <v>743</v>
      </c>
    </row>
    <row r="105" spans="1:3">
      <c r="A105" s="152" t="s">
        <v>710</v>
      </c>
      <c r="B105" s="182" t="s">
        <v>711</v>
      </c>
      <c r="C105" s="182" t="s">
        <v>711</v>
      </c>
    </row>
    <row r="106" spans="1:3">
      <c r="A106" s="154" t="s">
        <v>746</v>
      </c>
      <c r="B106" s="155">
        <v>604.89423484848476</v>
      </c>
      <c r="C106" s="155">
        <v>3024.4711742424238</v>
      </c>
    </row>
    <row r="107" spans="1:3">
      <c r="A107" s="154" t="s">
        <v>117</v>
      </c>
      <c r="B107" s="155">
        <v>18.939393939393938</v>
      </c>
      <c r="C107" s="229">
        <v>94.696969696969703</v>
      </c>
    </row>
    <row r="108" spans="1:3">
      <c r="A108" s="154" t="s">
        <v>713</v>
      </c>
      <c r="B108" s="155">
        <v>29.019886363636363</v>
      </c>
      <c r="C108" s="229">
        <v>145.09943181818181</v>
      </c>
    </row>
    <row r="109" spans="1:3" ht="33.75">
      <c r="A109" s="154" t="s">
        <v>747</v>
      </c>
      <c r="B109" s="155">
        <v>16.571969696969695</v>
      </c>
      <c r="C109" s="229">
        <v>82.859848484848484</v>
      </c>
    </row>
    <row r="110" spans="1:3">
      <c r="A110" s="158" t="s">
        <v>715</v>
      </c>
      <c r="B110" s="159">
        <v>669.42548484848487</v>
      </c>
      <c r="C110" s="159">
        <v>3347.1274242424238</v>
      </c>
    </row>
    <row r="111" spans="1:3">
      <c r="A111" s="152" t="s">
        <v>748</v>
      </c>
      <c r="B111" s="183"/>
      <c r="C111" s="183"/>
    </row>
    <row r="112" spans="1:3">
      <c r="A112" s="154" t="s">
        <v>717</v>
      </c>
      <c r="B112" s="155">
        <v>29.454545454545453</v>
      </c>
      <c r="C112" s="155">
        <v>147.27272727272728</v>
      </c>
    </row>
    <row r="113" spans="1:4">
      <c r="A113" s="154" t="s">
        <v>749</v>
      </c>
      <c r="B113" s="155">
        <v>62</v>
      </c>
      <c r="C113" s="244">
        <v>310</v>
      </c>
      <c r="D113" s="38"/>
    </row>
    <row r="114" spans="1:4" ht="22.5">
      <c r="A114" s="245" t="s">
        <v>757</v>
      </c>
      <c r="B114" s="155">
        <v>36.909090909090907</v>
      </c>
      <c r="C114" s="155">
        <v>184.54545454545453</v>
      </c>
    </row>
    <row r="115" spans="1:4">
      <c r="A115" s="154" t="s">
        <v>758</v>
      </c>
      <c r="B115" s="155">
        <v>202.37454545454548</v>
      </c>
      <c r="C115" s="229">
        <v>1011.8727272727274</v>
      </c>
    </row>
    <row r="116" spans="1:4">
      <c r="A116" s="154" t="s">
        <v>117</v>
      </c>
      <c r="B116" s="155">
        <v>30</v>
      </c>
      <c r="C116" s="229">
        <v>150</v>
      </c>
    </row>
    <row r="117" spans="1:4">
      <c r="A117" s="154" t="s">
        <v>759</v>
      </c>
      <c r="B117" s="155">
        <v>354.02242424242422</v>
      </c>
      <c r="C117" s="229">
        <v>1770.1121212121211</v>
      </c>
    </row>
    <row r="118" spans="1:4">
      <c r="A118" s="158" t="s">
        <v>752</v>
      </c>
      <c r="B118" s="159">
        <v>714.76060606060605</v>
      </c>
      <c r="C118" s="159">
        <v>3573.80303030303</v>
      </c>
    </row>
    <row r="119" spans="1:4">
      <c r="A119" s="151" t="s">
        <v>753</v>
      </c>
      <c r="B119" s="156">
        <v>1384.186090909091</v>
      </c>
      <c r="C119" s="156">
        <v>6920.9304545454543</v>
      </c>
    </row>
    <row r="120" spans="1:4" ht="15.75" thickBot="1">
      <c r="A120" s="169"/>
      <c r="B120" s="174"/>
      <c r="C120" s="174"/>
    </row>
    <row r="121" spans="1:4" ht="15.75" thickBot="1">
      <c r="A121" s="246" t="s">
        <v>117</v>
      </c>
      <c r="B121" s="239"/>
      <c r="C121" s="247">
        <f>C107+C116</f>
        <v>244.69696969696969</v>
      </c>
    </row>
    <row r="122" spans="1:4" ht="15.75" thickBot="1">
      <c r="A122" s="246" t="s">
        <v>716</v>
      </c>
      <c r="B122" s="239"/>
      <c r="C122" s="247">
        <f>C108+C109+C115+C117+C112+C113+C114</f>
        <v>3651.762310606061</v>
      </c>
    </row>
    <row r="123" spans="1:4" ht="15.75" thickBot="1">
      <c r="A123" s="246" t="s">
        <v>113</v>
      </c>
      <c r="B123" s="239"/>
      <c r="C123" s="247">
        <f>C121+C122</f>
        <v>3896.4592803030305</v>
      </c>
    </row>
    <row r="124" spans="1:4">
      <c r="A124" s="249"/>
      <c r="B124" s="174"/>
      <c r="C124" s="250"/>
    </row>
    <row r="126" spans="1:4" ht="56.25" hidden="1">
      <c r="A126" s="148" t="s">
        <v>761</v>
      </c>
      <c r="B126" s="149" t="s">
        <v>762</v>
      </c>
      <c r="C126" s="181" t="s">
        <v>763</v>
      </c>
      <c r="D126" s="240"/>
    </row>
    <row r="127" spans="1:4" hidden="1">
      <c r="A127" s="151" t="s">
        <v>705</v>
      </c>
      <c r="B127" s="731">
        <v>1</v>
      </c>
      <c r="C127" s="732"/>
      <c r="D127" s="240"/>
    </row>
    <row r="128" spans="1:4" hidden="1">
      <c r="A128" s="152" t="s">
        <v>764</v>
      </c>
      <c r="B128" s="187" t="s">
        <v>711</v>
      </c>
      <c r="C128" s="187" t="s">
        <v>711</v>
      </c>
      <c r="D128" s="240"/>
    </row>
    <row r="129" spans="1:4" hidden="1">
      <c r="A129" s="154" t="s">
        <v>765</v>
      </c>
      <c r="B129" s="160">
        <v>55.687272727272727</v>
      </c>
      <c r="C129" s="160">
        <v>54.692857142857143</v>
      </c>
      <c r="D129" s="240"/>
    </row>
    <row r="130" spans="1:4" hidden="1">
      <c r="A130" s="154" t="s">
        <v>748</v>
      </c>
      <c r="B130" s="160">
        <v>1695.030303030303</v>
      </c>
      <c r="C130" s="160">
        <v>1664.7619047619048</v>
      </c>
      <c r="D130" s="240"/>
    </row>
    <row r="131" spans="1:4" hidden="1">
      <c r="A131" s="154" t="s">
        <v>117</v>
      </c>
      <c r="B131" s="160">
        <v>220.36969696969697</v>
      </c>
      <c r="C131" s="160">
        <v>216.4345238095238</v>
      </c>
      <c r="D131" s="240"/>
    </row>
    <row r="132" spans="1:4" hidden="1">
      <c r="A132" s="154" t="s">
        <v>723</v>
      </c>
      <c r="B132" s="160">
        <v>32.633333333333333</v>
      </c>
      <c r="C132" s="160">
        <v>32.050595238095241</v>
      </c>
      <c r="D132" s="240"/>
    </row>
    <row r="133" spans="1:4" hidden="1">
      <c r="A133" s="158" t="s">
        <v>766</v>
      </c>
      <c r="B133" s="162">
        <v>2003.7206060606061</v>
      </c>
      <c r="C133" s="162">
        <v>1967.9398809523809</v>
      </c>
      <c r="D133" s="240"/>
    </row>
    <row r="134" spans="1:4" hidden="1">
      <c r="A134" s="152" t="s">
        <v>767</v>
      </c>
      <c r="B134" s="187" t="s">
        <v>711</v>
      </c>
      <c r="C134" s="187" t="s">
        <v>711</v>
      </c>
      <c r="D134" s="240"/>
    </row>
    <row r="135" spans="1:4" hidden="1">
      <c r="A135" s="154" t="s">
        <v>760</v>
      </c>
      <c r="B135" s="160">
        <v>503.21249999999998</v>
      </c>
      <c r="C135" s="160">
        <v>494.2265625</v>
      </c>
      <c r="D135" s="240"/>
    </row>
    <row r="136" spans="1:4" hidden="1">
      <c r="A136" s="158" t="s">
        <v>768</v>
      </c>
      <c r="B136" s="162">
        <v>503.21249999999998</v>
      </c>
      <c r="C136" s="162">
        <v>494.2265625</v>
      </c>
      <c r="D136" s="240"/>
    </row>
    <row r="137" spans="1:4" hidden="1">
      <c r="A137" s="151" t="s">
        <v>769</v>
      </c>
      <c r="B137" s="162">
        <v>2506.933106060606</v>
      </c>
      <c r="C137" s="162">
        <v>2462.1664434523809</v>
      </c>
      <c r="D137" s="240"/>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CQ121"/>
  <sheetViews>
    <sheetView topLeftCell="A13" zoomScale="70" zoomScaleNormal="70" workbookViewId="0">
      <selection activeCell="E1" sqref="E1:E1048576"/>
    </sheetView>
  </sheetViews>
  <sheetFormatPr defaultColWidth="9.140625" defaultRowHeight="15.75"/>
  <cols>
    <col min="1" max="1" width="9.7109375" style="17" customWidth="1"/>
    <col min="2" max="2" width="52.140625" style="17" customWidth="1"/>
    <col min="3" max="3" width="86.7109375" style="18" customWidth="1"/>
    <col min="4" max="4" width="16.85546875" style="19" customWidth="1"/>
    <col min="5" max="5" width="26.140625" style="222" customWidth="1"/>
    <col min="6" max="6" width="37.5703125" style="19" customWidth="1"/>
    <col min="7" max="7" width="25.7109375" style="19" customWidth="1"/>
    <col min="8" max="8" width="31.7109375" style="1" customWidth="1"/>
    <col min="9" max="9" width="14.140625" style="1" customWidth="1"/>
    <col min="10" max="11" width="9.140625" style="1"/>
    <col min="12" max="12" width="12.140625" style="1" customWidth="1"/>
    <col min="13" max="16384" width="9.140625" style="1"/>
  </cols>
  <sheetData>
    <row r="1" spans="1:95" s="18" customFormat="1" ht="16.5" thickBot="1">
      <c r="A1" s="17"/>
      <c r="B1" s="17"/>
      <c r="D1" s="19"/>
      <c r="E1" s="222"/>
      <c r="F1" s="20"/>
      <c r="G1" s="20"/>
    </row>
    <row r="2" spans="1:95" ht="69.75" customHeight="1" thickBot="1">
      <c r="A2" s="379"/>
      <c r="B2" s="379"/>
      <c r="C2" s="379"/>
      <c r="D2" s="634" t="s">
        <v>2358</v>
      </c>
      <c r="E2" s="635">
        <v>1</v>
      </c>
      <c r="F2" s="379"/>
      <c r="G2" s="379"/>
    </row>
    <row r="3" spans="1:95" ht="38.25" customHeight="1" thickBot="1">
      <c r="A3" s="92"/>
      <c r="B3" s="92"/>
      <c r="C3" s="92"/>
      <c r="D3" s="92"/>
      <c r="E3" s="619"/>
      <c r="F3" s="92"/>
      <c r="G3" s="92"/>
    </row>
    <row r="4" spans="1:95" ht="118.5" customHeight="1">
      <c r="A4" s="415" t="s">
        <v>88</v>
      </c>
      <c r="B4" s="416" t="s">
        <v>84</v>
      </c>
      <c r="C4" s="416" t="s">
        <v>6</v>
      </c>
      <c r="D4" s="416" t="s">
        <v>0</v>
      </c>
      <c r="E4" s="618" t="s">
        <v>2361</v>
      </c>
      <c r="F4" s="417" t="s">
        <v>77</v>
      </c>
      <c r="G4" s="463"/>
      <c r="H4" s="618" t="s">
        <v>2362</v>
      </c>
    </row>
    <row r="5" spans="1:95" s="601" customFormat="1" ht="16.5" thickBot="1">
      <c r="A5" s="418"/>
      <c r="B5" s="116"/>
      <c r="C5" s="418"/>
      <c r="D5" s="116"/>
      <c r="E5" s="116"/>
      <c r="F5" s="418"/>
      <c r="G5" s="637"/>
      <c r="H5" s="116"/>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row>
    <row r="6" spans="1:95" s="18" customFormat="1" ht="19.5" thickBot="1">
      <c r="A6" s="743" t="s">
        <v>1430</v>
      </c>
      <c r="B6" s="744"/>
      <c r="C6" s="744"/>
      <c r="D6" s="610"/>
      <c r="E6" s="600"/>
      <c r="F6" s="437"/>
      <c r="G6" s="638"/>
      <c r="H6" s="622"/>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row>
    <row r="7" spans="1:95" s="18" customFormat="1" ht="78.75">
      <c r="A7" s="419" t="s">
        <v>11</v>
      </c>
      <c r="B7" s="3" t="s">
        <v>1422</v>
      </c>
      <c r="C7" s="3" t="s">
        <v>1423</v>
      </c>
      <c r="D7" s="55" t="s">
        <v>172</v>
      </c>
      <c r="E7" s="33">
        <v>4267.6400000000003</v>
      </c>
      <c r="F7" s="431"/>
      <c r="G7" s="465"/>
      <c r="H7" s="33">
        <f>ROUND(E7*$E$2,2)</f>
        <v>4267.6400000000003</v>
      </c>
    </row>
    <row r="8" spans="1:95" s="18" customFormat="1" ht="47.25">
      <c r="A8" s="419" t="s">
        <v>329</v>
      </c>
      <c r="B8" s="3" t="s">
        <v>1599</v>
      </c>
      <c r="C8" s="3" t="s">
        <v>1600</v>
      </c>
      <c r="D8" s="55" t="s">
        <v>1601</v>
      </c>
      <c r="E8" s="33">
        <v>85104.5</v>
      </c>
      <c r="F8" s="431"/>
      <c r="G8" s="465"/>
      <c r="H8" s="33">
        <f t="shared" ref="H8:H71" si="0">ROUND(E8*$E$2,2)</f>
        <v>85104.5</v>
      </c>
    </row>
    <row r="9" spans="1:95" s="18" customFormat="1" ht="141.75">
      <c r="A9" s="419" t="s">
        <v>331</v>
      </c>
      <c r="B9" s="3" t="s">
        <v>1578</v>
      </c>
      <c r="C9" s="54" t="s">
        <v>1579</v>
      </c>
      <c r="D9" s="55" t="s">
        <v>952</v>
      </c>
      <c r="E9" s="598" t="s">
        <v>2355</v>
      </c>
      <c r="F9" s="431" t="s">
        <v>1528</v>
      </c>
      <c r="G9" s="465"/>
      <c r="H9" s="639" t="s">
        <v>2355</v>
      </c>
    </row>
    <row r="10" spans="1:95" s="18" customFormat="1" ht="157.5">
      <c r="A10" s="419" t="s">
        <v>1424</v>
      </c>
      <c r="B10" s="3" t="s">
        <v>782</v>
      </c>
      <c r="C10" s="411" t="s">
        <v>1426</v>
      </c>
      <c r="D10" s="413" t="s">
        <v>172</v>
      </c>
      <c r="E10" s="598" t="s">
        <v>2355</v>
      </c>
      <c r="F10" s="431" t="s">
        <v>1528</v>
      </c>
      <c r="G10" s="465"/>
      <c r="H10" s="639" t="s">
        <v>2355</v>
      </c>
    </row>
    <row r="11" spans="1:95" s="18" customFormat="1" ht="110.25">
      <c r="A11" s="419" t="s">
        <v>1425</v>
      </c>
      <c r="B11" s="3" t="s">
        <v>1427</v>
      </c>
      <c r="C11" s="412" t="s">
        <v>1428</v>
      </c>
      <c r="D11" s="413" t="s">
        <v>172</v>
      </c>
      <c r="E11" s="598" t="s">
        <v>2355</v>
      </c>
      <c r="F11" s="431" t="s">
        <v>1528</v>
      </c>
      <c r="H11" s="639" t="s">
        <v>2355</v>
      </c>
    </row>
    <row r="12" spans="1:95" s="18" customFormat="1" ht="120">
      <c r="A12" s="419" t="s">
        <v>1841</v>
      </c>
      <c r="B12" s="3" t="s">
        <v>1576</v>
      </c>
      <c r="C12" s="412" t="s">
        <v>1429</v>
      </c>
      <c r="D12" s="413" t="s">
        <v>172</v>
      </c>
      <c r="E12" s="598" t="s">
        <v>2355</v>
      </c>
      <c r="F12" s="431" t="s">
        <v>1528</v>
      </c>
      <c r="H12" s="639" t="s">
        <v>2355</v>
      </c>
    </row>
    <row r="13" spans="1:95" s="18" customFormat="1" ht="19.5" thickBot="1">
      <c r="A13" s="745" t="s">
        <v>1433</v>
      </c>
      <c r="B13" s="746"/>
      <c r="C13" s="746"/>
      <c r="D13" s="614"/>
      <c r="E13" s="464"/>
      <c r="F13" s="462"/>
      <c r="G13" s="464"/>
      <c r="H13" s="33"/>
    </row>
    <row r="14" spans="1:95" s="18" customFormat="1" ht="110.25">
      <c r="A14" s="421" t="s">
        <v>12</v>
      </c>
      <c r="B14" s="7" t="s">
        <v>1431</v>
      </c>
      <c r="C14" s="3" t="s">
        <v>1577</v>
      </c>
      <c r="D14" s="2" t="s">
        <v>1105</v>
      </c>
      <c r="E14" s="33">
        <v>43270.695000000007</v>
      </c>
      <c r="F14" s="422" t="s">
        <v>1432</v>
      </c>
      <c r="G14" s="30"/>
      <c r="H14" s="33">
        <f t="shared" si="0"/>
        <v>43270.7</v>
      </c>
      <c r="I14" s="121"/>
    </row>
    <row r="15" spans="1:95" s="18" customFormat="1" ht="126">
      <c r="A15" s="421" t="s">
        <v>13</v>
      </c>
      <c r="B15" s="21" t="s">
        <v>1434</v>
      </c>
      <c r="C15" s="21" t="s">
        <v>1445</v>
      </c>
      <c r="D15" s="2" t="s">
        <v>1105</v>
      </c>
      <c r="E15" s="33">
        <v>152601.85199999998</v>
      </c>
      <c r="F15" s="420"/>
      <c r="G15" s="374"/>
      <c r="H15" s="33">
        <f t="shared" si="0"/>
        <v>152601.85</v>
      </c>
    </row>
    <row r="16" spans="1:95" s="18" customFormat="1" ht="110.25">
      <c r="A16" s="421" t="s">
        <v>14</v>
      </c>
      <c r="B16" s="21" t="s">
        <v>1435</v>
      </c>
      <c r="C16" s="21" t="s">
        <v>1446</v>
      </c>
      <c r="D16" s="22" t="s">
        <v>1105</v>
      </c>
      <c r="E16" s="33">
        <v>67049.099000000002</v>
      </c>
      <c r="F16" s="420"/>
      <c r="G16" s="374"/>
      <c r="H16" s="33">
        <f t="shared" si="0"/>
        <v>67049.100000000006</v>
      </c>
    </row>
    <row r="17" spans="1:12" s="18" customFormat="1" ht="78.75">
      <c r="A17" s="421" t="s">
        <v>1436</v>
      </c>
      <c r="B17" s="21" t="s">
        <v>1437</v>
      </c>
      <c r="C17" s="21" t="s">
        <v>1439</v>
      </c>
      <c r="D17" s="22" t="s">
        <v>58</v>
      </c>
      <c r="E17" s="33">
        <v>1505.153</v>
      </c>
      <c r="F17" s="423" t="s">
        <v>1597</v>
      </c>
      <c r="G17" s="466"/>
      <c r="H17" s="33">
        <f t="shared" si="0"/>
        <v>1505.15</v>
      </c>
    </row>
    <row r="18" spans="1:12" s="18" customFormat="1" ht="78.75">
      <c r="A18" s="421" t="s">
        <v>1440</v>
      </c>
      <c r="B18" s="21" t="s">
        <v>1438</v>
      </c>
      <c r="C18" s="21" t="s">
        <v>1439</v>
      </c>
      <c r="D18" s="22" t="s">
        <v>680</v>
      </c>
      <c r="E18" s="33">
        <v>1444.3</v>
      </c>
      <c r="F18" s="423" t="s">
        <v>1441</v>
      </c>
      <c r="G18" s="466"/>
      <c r="H18" s="33">
        <f t="shared" si="0"/>
        <v>1444.3</v>
      </c>
    </row>
    <row r="19" spans="1:12" s="18" customFormat="1" ht="126">
      <c r="A19" s="421" t="s">
        <v>1443</v>
      </c>
      <c r="B19" s="21" t="s">
        <v>1442</v>
      </c>
      <c r="C19" s="21" t="s">
        <v>1447</v>
      </c>
      <c r="D19" s="22" t="s">
        <v>2</v>
      </c>
      <c r="E19" s="33">
        <v>43270.695000000007</v>
      </c>
      <c r="F19" s="423" t="s">
        <v>1432</v>
      </c>
      <c r="G19" s="281"/>
      <c r="H19" s="33">
        <f t="shared" si="0"/>
        <v>43270.7</v>
      </c>
    </row>
    <row r="20" spans="1:12" s="18" customFormat="1" ht="141.75">
      <c r="A20" s="421" t="s">
        <v>1444</v>
      </c>
      <c r="B20" s="21" t="s">
        <v>1448</v>
      </c>
      <c r="C20" s="21" t="s">
        <v>1523</v>
      </c>
      <c r="D20" s="22" t="s">
        <v>2</v>
      </c>
      <c r="E20" s="33">
        <v>152601.85199999998</v>
      </c>
      <c r="F20" s="420"/>
      <c r="G20" s="374"/>
      <c r="H20" s="33">
        <f t="shared" si="0"/>
        <v>152601.85</v>
      </c>
    </row>
    <row r="21" spans="1:12" s="18" customFormat="1" ht="110.25">
      <c r="A21" s="421" t="s">
        <v>1450</v>
      </c>
      <c r="B21" s="21" t="s">
        <v>1449</v>
      </c>
      <c r="C21" s="21" t="s">
        <v>1524</v>
      </c>
      <c r="D21" s="2" t="s">
        <v>2</v>
      </c>
      <c r="E21" s="33">
        <v>67049.099000000002</v>
      </c>
      <c r="F21" s="420"/>
      <c r="G21" s="374"/>
      <c r="H21" s="33">
        <f t="shared" si="0"/>
        <v>67049.100000000006</v>
      </c>
    </row>
    <row r="22" spans="1:12" s="18" customFormat="1" ht="78.75">
      <c r="A22" s="421" t="s">
        <v>1452</v>
      </c>
      <c r="B22" s="124" t="s">
        <v>1451</v>
      </c>
      <c r="C22" s="21" t="s">
        <v>1580</v>
      </c>
      <c r="D22" s="22" t="s">
        <v>680</v>
      </c>
      <c r="E22" s="33">
        <v>2121.7950000000001</v>
      </c>
      <c r="F22" s="423"/>
      <c r="G22" s="466"/>
      <c r="H22" s="33">
        <f t="shared" si="0"/>
        <v>2121.8000000000002</v>
      </c>
    </row>
    <row r="23" spans="1:12" s="18" customFormat="1" ht="18.75">
      <c r="A23" s="424"/>
      <c r="B23" s="414" t="s">
        <v>783</v>
      </c>
      <c r="C23" s="199"/>
      <c r="D23" s="200"/>
      <c r="E23" s="201"/>
      <c r="F23" s="425"/>
      <c r="G23" s="467"/>
      <c r="H23" s="33"/>
    </row>
    <row r="24" spans="1:12" s="18" customFormat="1" ht="78.75">
      <c r="A24" s="426" t="s">
        <v>1458</v>
      </c>
      <c r="B24" s="23" t="s">
        <v>1453</v>
      </c>
      <c r="C24" s="24" t="s">
        <v>1456</v>
      </c>
      <c r="D24" s="62" t="s">
        <v>86</v>
      </c>
      <c r="E24" s="33">
        <v>12892.778600000001</v>
      </c>
      <c r="F24" s="420"/>
      <c r="G24" s="374"/>
      <c r="H24" s="33">
        <f t="shared" si="0"/>
        <v>12892.78</v>
      </c>
    </row>
    <row r="25" spans="1:12" s="18" customFormat="1" ht="94.5">
      <c r="A25" s="426" t="s">
        <v>1459</v>
      </c>
      <c r="B25" s="23" t="s">
        <v>1454</v>
      </c>
      <c r="C25" s="24" t="s">
        <v>1457</v>
      </c>
      <c r="D25" s="62" t="s">
        <v>86</v>
      </c>
      <c r="E25" s="33">
        <v>13576.176900000002</v>
      </c>
      <c r="F25" s="420"/>
      <c r="G25" s="374"/>
      <c r="H25" s="33">
        <f t="shared" si="0"/>
        <v>13576.18</v>
      </c>
    </row>
    <row r="26" spans="1:12" s="18" customFormat="1" ht="78.75">
      <c r="A26" s="426" t="s">
        <v>1460</v>
      </c>
      <c r="B26" s="24" t="s">
        <v>1455</v>
      </c>
      <c r="C26" s="24" t="s">
        <v>1456</v>
      </c>
      <c r="D26" s="62" t="s">
        <v>86</v>
      </c>
      <c r="E26" s="33">
        <v>11758.0697</v>
      </c>
      <c r="F26" s="420"/>
      <c r="G26" s="374"/>
      <c r="H26" s="33">
        <f t="shared" si="0"/>
        <v>11758.07</v>
      </c>
    </row>
    <row r="27" spans="1:12" s="18" customFormat="1" ht="94.5">
      <c r="A27" s="426" t="s">
        <v>1461</v>
      </c>
      <c r="B27" s="24" t="s">
        <v>1462</v>
      </c>
      <c r="C27" s="24" t="s">
        <v>1463</v>
      </c>
      <c r="D27" s="62" t="s">
        <v>86</v>
      </c>
      <c r="E27" s="33">
        <v>27529.109400000001</v>
      </c>
      <c r="F27" s="420"/>
      <c r="G27" s="374"/>
      <c r="H27" s="33">
        <f t="shared" si="0"/>
        <v>27529.11</v>
      </c>
    </row>
    <row r="28" spans="1:12" s="18" customFormat="1" ht="95.25" thickBot="1">
      <c r="A28" s="426" t="s">
        <v>1465</v>
      </c>
      <c r="B28" s="24" t="s">
        <v>1464</v>
      </c>
      <c r="C28" s="24" t="s">
        <v>1457</v>
      </c>
      <c r="D28" s="62" t="s">
        <v>86</v>
      </c>
      <c r="E28" s="33">
        <v>14989.6643</v>
      </c>
      <c r="F28" s="420"/>
      <c r="G28" s="374"/>
      <c r="H28" s="33">
        <f t="shared" si="0"/>
        <v>14989.66</v>
      </c>
    </row>
    <row r="29" spans="1:12" s="18" customFormat="1" ht="18.75">
      <c r="A29" s="747" t="s">
        <v>1466</v>
      </c>
      <c r="B29" s="748"/>
      <c r="C29" s="748"/>
      <c r="D29" s="611"/>
      <c r="E29" s="600"/>
      <c r="F29" s="438"/>
      <c r="G29" s="464"/>
      <c r="H29" s="33"/>
    </row>
    <row r="30" spans="1:12" s="18" customFormat="1" ht="18.75">
      <c r="A30" s="749" t="s">
        <v>532</v>
      </c>
      <c r="B30" s="750"/>
      <c r="C30" s="750"/>
      <c r="D30" s="612"/>
      <c r="E30" s="599"/>
      <c r="F30" s="440"/>
      <c r="G30" s="468"/>
      <c r="H30" s="33"/>
      <c r="L30" s="271"/>
    </row>
    <row r="31" spans="1:12" s="18" customFormat="1" ht="110.25">
      <c r="A31" s="428" t="s">
        <v>15</v>
      </c>
      <c r="B31" s="331" t="s">
        <v>1742</v>
      </c>
      <c r="C31" s="331" t="s">
        <v>1467</v>
      </c>
      <c r="D31" s="332" t="s">
        <v>2</v>
      </c>
      <c r="E31" s="33">
        <v>141492</v>
      </c>
      <c r="F31" s="420"/>
      <c r="G31" s="374"/>
      <c r="H31" s="33">
        <f t="shared" si="0"/>
        <v>141492</v>
      </c>
      <c r="L31" s="271"/>
    </row>
    <row r="32" spans="1:12" s="18" customFormat="1" ht="110.25">
      <c r="A32" s="428" t="s">
        <v>16</v>
      </c>
      <c r="B32" s="331" t="s">
        <v>1581</v>
      </c>
      <c r="C32" s="331" t="s">
        <v>1467</v>
      </c>
      <c r="D32" s="332" t="s">
        <v>2</v>
      </c>
      <c r="E32" s="33">
        <v>175883.5</v>
      </c>
      <c r="F32" s="420"/>
      <c r="G32" s="374"/>
      <c r="H32" s="33">
        <f t="shared" si="0"/>
        <v>175883.5</v>
      </c>
      <c r="I32" s="270"/>
      <c r="J32" s="272"/>
      <c r="L32" s="271"/>
    </row>
    <row r="33" spans="1:12" s="18" customFormat="1" ht="94.5">
      <c r="A33" s="428" t="s">
        <v>17</v>
      </c>
      <c r="B33" s="24" t="s">
        <v>1472</v>
      </c>
      <c r="C33" s="24" t="s">
        <v>1468</v>
      </c>
      <c r="D33" s="332" t="s">
        <v>2</v>
      </c>
      <c r="E33" s="33">
        <v>83723.900000000009</v>
      </c>
      <c r="F33" s="423" t="s">
        <v>1469</v>
      </c>
      <c r="G33" s="466"/>
      <c r="H33" s="33">
        <f t="shared" si="0"/>
        <v>83723.899999999994</v>
      </c>
      <c r="I33" s="270"/>
    </row>
    <row r="34" spans="1:12" s="18" customFormat="1" ht="94.5">
      <c r="A34" s="428" t="s">
        <v>28</v>
      </c>
      <c r="B34" s="24" t="s">
        <v>1473</v>
      </c>
      <c r="C34" s="24" t="s">
        <v>1470</v>
      </c>
      <c r="D34" s="332" t="s">
        <v>2</v>
      </c>
      <c r="E34" s="33">
        <v>88208.900000000009</v>
      </c>
      <c r="F34" s="427" t="s">
        <v>854</v>
      </c>
      <c r="G34" s="469"/>
      <c r="H34" s="33">
        <f t="shared" si="0"/>
        <v>88208.9</v>
      </c>
      <c r="I34" s="270"/>
      <c r="J34" s="272"/>
      <c r="L34" s="271"/>
    </row>
    <row r="35" spans="1:12" s="18" customFormat="1" ht="94.5">
      <c r="A35" s="428" t="s">
        <v>29</v>
      </c>
      <c r="B35" s="24" t="s">
        <v>1474</v>
      </c>
      <c r="C35" s="24" t="s">
        <v>1471</v>
      </c>
      <c r="D35" s="332" t="s">
        <v>2</v>
      </c>
      <c r="E35" s="33">
        <v>63503.77150000001</v>
      </c>
      <c r="F35" s="427" t="s">
        <v>1328</v>
      </c>
      <c r="G35" s="469"/>
      <c r="H35" s="33">
        <f t="shared" si="0"/>
        <v>63503.77</v>
      </c>
      <c r="I35" s="121"/>
    </row>
    <row r="36" spans="1:12" s="18" customFormat="1" ht="110.25">
      <c r="A36" s="428" t="s">
        <v>30</v>
      </c>
      <c r="B36" s="26" t="s">
        <v>1582</v>
      </c>
      <c r="C36" s="26" t="s">
        <v>1467</v>
      </c>
      <c r="D36" s="216" t="s">
        <v>225</v>
      </c>
      <c r="E36" s="16">
        <v>696.73500000000013</v>
      </c>
      <c r="F36" s="615"/>
      <c r="G36" s="374"/>
      <c r="H36" s="33">
        <f t="shared" si="0"/>
        <v>696.74</v>
      </c>
    </row>
    <row r="37" spans="1:12" s="18" customFormat="1" ht="94.5">
      <c r="A37" s="428" t="s">
        <v>1217</v>
      </c>
      <c r="B37" s="26" t="s">
        <v>1583</v>
      </c>
      <c r="C37" s="26" t="s">
        <v>1475</v>
      </c>
      <c r="D37" s="216" t="s">
        <v>225</v>
      </c>
      <c r="E37" s="16">
        <v>199.81</v>
      </c>
      <c r="F37" s="615"/>
      <c r="G37" s="374"/>
      <c r="H37" s="33">
        <f t="shared" si="0"/>
        <v>199.81</v>
      </c>
    </row>
    <row r="38" spans="1:12" s="18" customFormat="1" ht="110.25">
      <c r="A38" s="428" t="s">
        <v>1477</v>
      </c>
      <c r="B38" s="3" t="s">
        <v>1741</v>
      </c>
      <c r="C38" s="3" t="s">
        <v>1476</v>
      </c>
      <c r="D38" s="2" t="s">
        <v>45</v>
      </c>
      <c r="E38" s="33">
        <v>7894.9650000000001</v>
      </c>
      <c r="F38" s="420"/>
      <c r="G38" s="374"/>
      <c r="H38" s="33">
        <f t="shared" si="0"/>
        <v>7894.97</v>
      </c>
    </row>
    <row r="39" spans="1:12" s="18" customFormat="1" ht="110.25">
      <c r="A39" s="428" t="s">
        <v>1478</v>
      </c>
      <c r="B39" s="3" t="s">
        <v>1481</v>
      </c>
      <c r="C39" s="3" t="s">
        <v>1476</v>
      </c>
      <c r="D39" s="2" t="s">
        <v>45</v>
      </c>
      <c r="E39" s="33">
        <v>7138.56</v>
      </c>
      <c r="F39" s="420"/>
      <c r="G39" s="374"/>
      <c r="H39" s="33">
        <f t="shared" si="0"/>
        <v>7138.56</v>
      </c>
    </row>
    <row r="40" spans="1:12" s="18" customFormat="1" ht="94.5">
      <c r="A40" s="428" t="s">
        <v>1479</v>
      </c>
      <c r="B40" s="21" t="s">
        <v>1485</v>
      </c>
      <c r="C40" s="3" t="s">
        <v>1488</v>
      </c>
      <c r="D40" s="22" t="s">
        <v>45</v>
      </c>
      <c r="E40" s="33">
        <v>2102.1779999999999</v>
      </c>
      <c r="F40" s="431" t="s">
        <v>1528</v>
      </c>
      <c r="G40" s="465"/>
      <c r="H40" s="33">
        <f t="shared" si="0"/>
        <v>2102.1799999999998</v>
      </c>
    </row>
    <row r="41" spans="1:12" s="18" customFormat="1" ht="110.25">
      <c r="A41" s="428" t="s">
        <v>1480</v>
      </c>
      <c r="B41" s="21" t="s">
        <v>1492</v>
      </c>
      <c r="C41" s="23" t="s">
        <v>1490</v>
      </c>
      <c r="D41" s="22" t="s">
        <v>3</v>
      </c>
      <c r="E41" s="33">
        <v>3526.25</v>
      </c>
      <c r="F41" s="420"/>
      <c r="G41" s="374"/>
      <c r="H41" s="33">
        <f t="shared" si="0"/>
        <v>3526.25</v>
      </c>
    </row>
    <row r="42" spans="1:12" s="18" customFormat="1" ht="110.25">
      <c r="A42" s="428" t="s">
        <v>1482</v>
      </c>
      <c r="B42" s="3" t="s">
        <v>1493</v>
      </c>
      <c r="C42" s="3" t="s">
        <v>1494</v>
      </c>
      <c r="D42" s="2" t="s">
        <v>45</v>
      </c>
      <c r="E42" s="33">
        <v>5676.45</v>
      </c>
      <c r="F42" s="420"/>
      <c r="G42" s="374"/>
      <c r="H42" s="33">
        <f t="shared" si="0"/>
        <v>5676.45</v>
      </c>
    </row>
    <row r="43" spans="1:12" s="18" customFormat="1" ht="110.25">
      <c r="A43" s="428" t="s">
        <v>1483</v>
      </c>
      <c r="B43" s="3" t="s">
        <v>1498</v>
      </c>
      <c r="C43" s="3" t="s">
        <v>1499</v>
      </c>
      <c r="D43" s="2" t="s">
        <v>1347</v>
      </c>
      <c r="E43" s="33">
        <v>2544.1</v>
      </c>
      <c r="F43" s="431" t="s">
        <v>1528</v>
      </c>
      <c r="G43" s="465"/>
      <c r="H43" s="33">
        <f t="shared" si="0"/>
        <v>2544.1</v>
      </c>
    </row>
    <row r="44" spans="1:12" s="18" customFormat="1" ht="78.75">
      <c r="A44" s="428" t="s">
        <v>1484</v>
      </c>
      <c r="B44" s="3" t="s">
        <v>1500</v>
      </c>
      <c r="C44" s="3" t="s">
        <v>1501</v>
      </c>
      <c r="D44" s="2" t="s">
        <v>45</v>
      </c>
      <c r="E44" s="33">
        <v>715</v>
      </c>
      <c r="F44" s="431" t="s">
        <v>1528</v>
      </c>
      <c r="G44" s="465"/>
      <c r="H44" s="33">
        <f t="shared" si="0"/>
        <v>715</v>
      </c>
    </row>
    <row r="45" spans="1:12" s="18" customFormat="1" ht="78.75">
      <c r="A45" s="428" t="s">
        <v>1486</v>
      </c>
      <c r="B45" s="3" t="s">
        <v>1502</v>
      </c>
      <c r="C45" s="3" t="s">
        <v>1503</v>
      </c>
      <c r="D45" s="2" t="s">
        <v>52</v>
      </c>
      <c r="E45" s="33">
        <v>1070.0170000000001</v>
      </c>
      <c r="F45" s="431" t="s">
        <v>1528</v>
      </c>
      <c r="G45" s="465"/>
      <c r="H45" s="33">
        <f t="shared" si="0"/>
        <v>1070.02</v>
      </c>
    </row>
    <row r="46" spans="1:12" s="18" customFormat="1" ht="78.75">
      <c r="A46" s="428" t="s">
        <v>1487</v>
      </c>
      <c r="B46" s="3" t="s">
        <v>1504</v>
      </c>
      <c r="C46" s="3" t="s">
        <v>1505</v>
      </c>
      <c r="D46" s="2" t="s">
        <v>3</v>
      </c>
      <c r="E46" s="33">
        <v>1647.3600000000001</v>
      </c>
      <c r="F46" s="431" t="s">
        <v>1528</v>
      </c>
      <c r="G46" s="465"/>
      <c r="H46" s="33">
        <f t="shared" si="0"/>
        <v>1647.36</v>
      </c>
    </row>
    <row r="47" spans="1:12" s="18" customFormat="1" ht="126">
      <c r="A47" s="428" t="s">
        <v>1489</v>
      </c>
      <c r="B47" s="54" t="s">
        <v>1506</v>
      </c>
      <c r="C47" s="54" t="s">
        <v>1512</v>
      </c>
      <c r="D47" s="68" t="s">
        <v>5</v>
      </c>
      <c r="E47" s="33">
        <v>4933.5</v>
      </c>
      <c r="F47" s="420"/>
      <c r="G47" s="374"/>
      <c r="H47" s="33">
        <f t="shared" si="0"/>
        <v>4933.5</v>
      </c>
    </row>
    <row r="48" spans="1:12" s="18" customFormat="1" ht="126">
      <c r="A48" s="428" t="s">
        <v>1491</v>
      </c>
      <c r="B48" s="87" t="s">
        <v>1507</v>
      </c>
      <c r="C48" s="24" t="s">
        <v>1513</v>
      </c>
      <c r="D48" s="68" t="s">
        <v>5</v>
      </c>
      <c r="E48" s="33">
        <v>57154.656000000003</v>
      </c>
      <c r="F48" s="420"/>
      <c r="G48" s="374"/>
      <c r="H48" s="33">
        <f t="shared" si="0"/>
        <v>57154.66</v>
      </c>
    </row>
    <row r="49" spans="1:8" s="18" customFormat="1" ht="126">
      <c r="A49" s="428" t="s">
        <v>1495</v>
      </c>
      <c r="B49" s="87" t="s">
        <v>1508</v>
      </c>
      <c r="C49" s="24" t="s">
        <v>1514</v>
      </c>
      <c r="D49" s="68" t="s">
        <v>5</v>
      </c>
      <c r="E49" s="33">
        <v>54296.923200000005</v>
      </c>
      <c r="F49" s="420"/>
      <c r="G49" s="374"/>
      <c r="H49" s="33">
        <f t="shared" si="0"/>
        <v>54296.92</v>
      </c>
    </row>
    <row r="50" spans="1:8" s="18" customFormat="1" ht="126">
      <c r="A50" s="428" t="s">
        <v>1496</v>
      </c>
      <c r="B50" s="87" t="s">
        <v>1509</v>
      </c>
      <c r="C50" s="24" t="s">
        <v>1514</v>
      </c>
      <c r="D50" s="68" t="s">
        <v>5</v>
      </c>
      <c r="E50" s="33">
        <v>3354</v>
      </c>
      <c r="F50" s="420"/>
      <c r="G50" s="374"/>
      <c r="H50" s="33">
        <f t="shared" si="0"/>
        <v>3354</v>
      </c>
    </row>
    <row r="51" spans="1:8" s="18" customFormat="1" ht="141.75">
      <c r="A51" s="428" t="s">
        <v>1497</v>
      </c>
      <c r="B51" s="86" t="s">
        <v>1510</v>
      </c>
      <c r="C51" s="24" t="s">
        <v>1596</v>
      </c>
      <c r="D51" s="62" t="s">
        <v>4</v>
      </c>
      <c r="E51" s="33">
        <v>87750</v>
      </c>
      <c r="F51" s="420"/>
      <c r="G51" s="374"/>
      <c r="H51" s="33">
        <f t="shared" si="0"/>
        <v>87750</v>
      </c>
    </row>
    <row r="52" spans="1:8" s="18" customFormat="1" ht="63.75" thickBot="1">
      <c r="A52" s="428" t="s">
        <v>1842</v>
      </c>
      <c r="B52" s="3" t="s">
        <v>1511</v>
      </c>
      <c r="C52" s="3" t="s">
        <v>1515</v>
      </c>
      <c r="D52" s="2" t="s">
        <v>66</v>
      </c>
      <c r="E52" s="33">
        <v>396.82499999999999</v>
      </c>
      <c r="F52" s="420"/>
      <c r="G52" s="374"/>
      <c r="H52" s="33">
        <f t="shared" si="0"/>
        <v>396.83</v>
      </c>
    </row>
    <row r="53" spans="1:8" s="18" customFormat="1" ht="18.75">
      <c r="A53" s="743" t="s">
        <v>1516</v>
      </c>
      <c r="B53" s="744"/>
      <c r="C53" s="744"/>
      <c r="D53" s="611"/>
      <c r="E53" s="600"/>
      <c r="F53" s="438"/>
      <c r="G53" s="464"/>
      <c r="H53" s="33"/>
    </row>
    <row r="54" spans="1:8" s="18" customFormat="1" ht="18.75">
      <c r="A54" s="751" t="s">
        <v>673</v>
      </c>
      <c r="B54" s="659"/>
      <c r="C54" s="659"/>
      <c r="D54" s="105"/>
      <c r="E54" s="106"/>
      <c r="F54" s="429"/>
      <c r="G54" s="470"/>
      <c r="H54" s="33"/>
    </row>
    <row r="55" spans="1:8" s="18" customFormat="1" ht="94.5">
      <c r="A55" s="430" t="s">
        <v>1526</v>
      </c>
      <c r="B55" s="70" t="s">
        <v>1517</v>
      </c>
      <c r="C55" s="71" t="s">
        <v>1525</v>
      </c>
      <c r="D55" s="55" t="s">
        <v>66</v>
      </c>
      <c r="E55" s="33">
        <v>20.155200000000001</v>
      </c>
      <c r="F55" s="420"/>
      <c r="G55" s="374"/>
      <c r="H55" s="33">
        <f t="shared" si="0"/>
        <v>20.16</v>
      </c>
    </row>
    <row r="56" spans="1:8" s="18" customFormat="1" ht="94.5">
      <c r="A56" s="430" t="s">
        <v>19</v>
      </c>
      <c r="B56" s="70" t="s">
        <v>1518</v>
      </c>
      <c r="C56" s="71" t="s">
        <v>1525</v>
      </c>
      <c r="D56" s="55" t="s">
        <v>66</v>
      </c>
      <c r="E56" s="33">
        <v>29.900000000000002</v>
      </c>
      <c r="F56" s="420"/>
      <c r="G56" s="374"/>
      <c r="H56" s="33">
        <f t="shared" si="0"/>
        <v>29.9</v>
      </c>
    </row>
    <row r="57" spans="1:8" s="18" customFormat="1" ht="94.5">
      <c r="A57" s="430" t="s">
        <v>20</v>
      </c>
      <c r="B57" s="3" t="s">
        <v>1519</v>
      </c>
      <c r="C57" s="71" t="s">
        <v>1525</v>
      </c>
      <c r="D57" s="2" t="s">
        <v>66</v>
      </c>
      <c r="E57" s="33">
        <v>58.214000000000006</v>
      </c>
      <c r="F57" s="420"/>
      <c r="G57" s="374"/>
      <c r="H57" s="33">
        <f t="shared" si="0"/>
        <v>58.21</v>
      </c>
    </row>
    <row r="58" spans="1:8" s="18" customFormat="1" ht="63">
      <c r="A58" s="430" t="s">
        <v>27</v>
      </c>
      <c r="B58" s="70" t="s">
        <v>1520</v>
      </c>
      <c r="C58" s="146" t="s">
        <v>1515</v>
      </c>
      <c r="D58" s="55" t="s">
        <v>66</v>
      </c>
      <c r="E58" s="33">
        <v>48.1</v>
      </c>
      <c r="F58" s="420"/>
      <c r="G58" s="374"/>
      <c r="H58" s="33">
        <f t="shared" si="0"/>
        <v>48.1</v>
      </c>
    </row>
    <row r="59" spans="1:8" s="18" customFormat="1" ht="63">
      <c r="A59" s="430" t="s">
        <v>33</v>
      </c>
      <c r="B59" s="253" t="s">
        <v>1521</v>
      </c>
      <c r="C59" s="146" t="s">
        <v>1515</v>
      </c>
      <c r="D59" s="55" t="s">
        <v>66</v>
      </c>
      <c r="E59" s="33">
        <v>82.602000000000004</v>
      </c>
      <c r="F59" s="420"/>
      <c r="G59" s="374"/>
      <c r="H59" s="33">
        <f t="shared" si="0"/>
        <v>82.6</v>
      </c>
    </row>
    <row r="60" spans="1:8" s="18" customFormat="1" ht="78.75">
      <c r="A60" s="430" t="s">
        <v>34</v>
      </c>
      <c r="B60" s="253" t="s">
        <v>1522</v>
      </c>
      <c r="C60" s="146" t="s">
        <v>1527</v>
      </c>
      <c r="D60" s="55" t="s">
        <v>65</v>
      </c>
      <c r="E60" s="33">
        <v>181.76599999999999</v>
      </c>
      <c r="F60" s="431"/>
      <c r="G60" s="465"/>
      <c r="H60" s="33">
        <f t="shared" si="0"/>
        <v>181.77</v>
      </c>
    </row>
    <row r="61" spans="1:8" s="18" customFormat="1" ht="78.75">
      <c r="A61" s="430" t="s">
        <v>35</v>
      </c>
      <c r="B61" s="253" t="s">
        <v>1584</v>
      </c>
      <c r="C61" s="3" t="s">
        <v>1529</v>
      </c>
      <c r="D61" s="2" t="s">
        <v>66</v>
      </c>
      <c r="E61" s="33">
        <v>19.227</v>
      </c>
      <c r="F61" s="420"/>
      <c r="G61" s="374"/>
      <c r="H61" s="33">
        <f t="shared" si="0"/>
        <v>19.23</v>
      </c>
    </row>
    <row r="62" spans="1:8" s="18" customFormat="1" ht="78.75">
      <c r="A62" s="430" t="s">
        <v>36</v>
      </c>
      <c r="B62" s="253" t="s">
        <v>1585</v>
      </c>
      <c r="C62" s="3" t="s">
        <v>1529</v>
      </c>
      <c r="D62" s="65" t="s">
        <v>66</v>
      </c>
      <c r="E62" s="33">
        <v>112.619</v>
      </c>
      <c r="F62" s="420"/>
      <c r="G62" s="374"/>
      <c r="H62" s="33">
        <f t="shared" si="0"/>
        <v>112.62</v>
      </c>
    </row>
    <row r="63" spans="1:8" s="18" customFormat="1" ht="78.75">
      <c r="A63" s="430" t="s">
        <v>40</v>
      </c>
      <c r="B63" s="253" t="s">
        <v>1586</v>
      </c>
      <c r="C63" s="3" t="s">
        <v>1529</v>
      </c>
      <c r="D63" s="2" t="s">
        <v>66</v>
      </c>
      <c r="E63" s="33">
        <v>29.367000000000001</v>
      </c>
      <c r="F63" s="420"/>
      <c r="G63" s="374"/>
      <c r="H63" s="33">
        <f t="shared" si="0"/>
        <v>29.37</v>
      </c>
    </row>
    <row r="64" spans="1:8" s="18" customFormat="1" ht="18.75">
      <c r="A64" s="751" t="s">
        <v>691</v>
      </c>
      <c r="B64" s="659"/>
      <c r="C64" s="659"/>
      <c r="D64" s="613"/>
      <c r="E64" s="597"/>
      <c r="F64" s="439"/>
      <c r="G64" s="471"/>
      <c r="H64" s="33"/>
    </row>
    <row r="65" spans="1:8" s="18" customFormat="1" ht="94.5">
      <c r="A65" s="434" t="s">
        <v>41</v>
      </c>
      <c r="B65" s="436" t="s">
        <v>1536</v>
      </c>
      <c r="C65" s="435" t="s">
        <v>1598</v>
      </c>
      <c r="D65" s="55" t="s">
        <v>45</v>
      </c>
      <c r="E65" s="33">
        <v>2972.9050000000002</v>
      </c>
      <c r="F65" s="420"/>
      <c r="G65" s="374"/>
      <c r="H65" s="33">
        <f t="shared" si="0"/>
        <v>2972.91</v>
      </c>
    </row>
    <row r="66" spans="1:8" s="18" customFormat="1" ht="110.25">
      <c r="A66" s="434" t="s">
        <v>42</v>
      </c>
      <c r="B66" s="3" t="s">
        <v>1537</v>
      </c>
      <c r="C66" s="54" t="s">
        <v>1538</v>
      </c>
      <c r="D66" s="55" t="s">
        <v>64</v>
      </c>
      <c r="E66" s="33">
        <v>1430</v>
      </c>
      <c r="F66" s="420"/>
      <c r="G66" s="374"/>
      <c r="H66" s="33">
        <f t="shared" si="0"/>
        <v>1430</v>
      </c>
    </row>
    <row r="67" spans="1:8" s="18" customFormat="1" ht="110.25">
      <c r="A67" s="434" t="s">
        <v>1266</v>
      </c>
      <c r="B67" s="3" t="s">
        <v>1539</v>
      </c>
      <c r="C67" s="54" t="s">
        <v>1538</v>
      </c>
      <c r="D67" s="2" t="s">
        <v>392</v>
      </c>
      <c r="E67" s="33">
        <v>298.87</v>
      </c>
      <c r="F67" s="420"/>
      <c r="G67" s="374"/>
      <c r="H67" s="33">
        <f t="shared" si="0"/>
        <v>298.87</v>
      </c>
    </row>
    <row r="68" spans="1:8" s="18" customFormat="1" ht="31.5">
      <c r="A68" s="434" t="s">
        <v>43</v>
      </c>
      <c r="B68" s="8" t="s">
        <v>1587</v>
      </c>
      <c r="C68" s="8"/>
      <c r="D68" s="9"/>
      <c r="E68" s="16"/>
      <c r="F68" s="432"/>
      <c r="G68" s="472"/>
      <c r="H68" s="33"/>
    </row>
    <row r="69" spans="1:8" s="18" customFormat="1" ht="110.25">
      <c r="A69" s="434" t="s">
        <v>1781</v>
      </c>
      <c r="B69" s="7" t="s">
        <v>1588</v>
      </c>
      <c r="C69" s="3" t="s">
        <v>1545</v>
      </c>
      <c r="D69" s="2" t="s">
        <v>45</v>
      </c>
      <c r="E69" s="33">
        <v>29111.420000000002</v>
      </c>
      <c r="F69" s="420"/>
      <c r="G69" s="374"/>
      <c r="H69" s="33">
        <f t="shared" si="0"/>
        <v>29111.42</v>
      </c>
    </row>
    <row r="70" spans="1:8" s="18" customFormat="1" ht="110.25">
      <c r="A70" s="434" t="s">
        <v>1782</v>
      </c>
      <c r="B70" s="7" t="s">
        <v>1589</v>
      </c>
      <c r="C70" s="3" t="s">
        <v>1545</v>
      </c>
      <c r="D70" s="2" t="s">
        <v>45</v>
      </c>
      <c r="E70" s="33">
        <v>58685.120000000003</v>
      </c>
      <c r="F70" s="420"/>
      <c r="G70" s="374"/>
      <c r="H70" s="33">
        <f t="shared" si="0"/>
        <v>58685.120000000003</v>
      </c>
    </row>
    <row r="71" spans="1:8" s="18" customFormat="1" ht="110.25">
      <c r="A71" s="434" t="s">
        <v>1783</v>
      </c>
      <c r="B71" s="7" t="s">
        <v>1590</v>
      </c>
      <c r="C71" s="3" t="s">
        <v>1545</v>
      </c>
      <c r="D71" s="2" t="s">
        <v>45</v>
      </c>
      <c r="E71" s="33">
        <v>96125.25</v>
      </c>
      <c r="F71" s="420"/>
      <c r="G71" s="374"/>
      <c r="H71" s="33">
        <f t="shared" si="0"/>
        <v>96125.25</v>
      </c>
    </row>
    <row r="72" spans="1:8" s="18" customFormat="1" ht="47.25">
      <c r="A72" s="434" t="s">
        <v>1267</v>
      </c>
      <c r="B72" s="3" t="s">
        <v>1543</v>
      </c>
      <c r="C72" s="3" t="s">
        <v>1546</v>
      </c>
      <c r="D72" s="2" t="s">
        <v>45</v>
      </c>
      <c r="E72" s="33">
        <v>174.77199999999999</v>
      </c>
      <c r="F72" s="427" t="s">
        <v>1544</v>
      </c>
      <c r="G72" s="469"/>
      <c r="H72" s="33">
        <f t="shared" ref="H72:H121" si="1">ROUND(E72*$E$2,2)</f>
        <v>174.77</v>
      </c>
    </row>
    <row r="73" spans="1:8" s="18" customFormat="1" ht="47.25">
      <c r="A73" s="434" t="s">
        <v>1530</v>
      </c>
      <c r="B73" s="3" t="s">
        <v>1547</v>
      </c>
      <c r="C73" s="3" t="s">
        <v>1546</v>
      </c>
      <c r="D73" s="2" t="s">
        <v>45</v>
      </c>
      <c r="E73" s="33">
        <v>341.36699999999996</v>
      </c>
      <c r="F73" s="427" t="s">
        <v>1544</v>
      </c>
      <c r="G73" s="469"/>
      <c r="H73" s="33">
        <f t="shared" si="1"/>
        <v>341.37</v>
      </c>
    </row>
    <row r="74" spans="1:8" s="18" customFormat="1" ht="18.75">
      <c r="A74" s="751" t="s">
        <v>560</v>
      </c>
      <c r="B74" s="659"/>
      <c r="C74" s="659"/>
      <c r="D74" s="613"/>
      <c r="E74" s="597"/>
      <c r="F74" s="439"/>
      <c r="G74" s="471"/>
      <c r="H74" s="33"/>
    </row>
    <row r="75" spans="1:8" s="18" customFormat="1" ht="78.75">
      <c r="A75" s="421" t="s">
        <v>1531</v>
      </c>
      <c r="B75" s="21" t="s">
        <v>1591</v>
      </c>
      <c r="C75" s="3" t="s">
        <v>1559</v>
      </c>
      <c r="D75" s="55" t="s">
        <v>66</v>
      </c>
      <c r="E75" s="33">
        <v>15.183999999999999</v>
      </c>
      <c r="F75" s="420"/>
      <c r="G75" s="374"/>
      <c r="H75" s="33">
        <f t="shared" si="1"/>
        <v>15.18</v>
      </c>
    </row>
    <row r="76" spans="1:8" s="18" customFormat="1" ht="78.75">
      <c r="A76" s="421" t="s">
        <v>1532</v>
      </c>
      <c r="B76" s="44" t="s">
        <v>1553</v>
      </c>
      <c r="C76" s="3" t="s">
        <v>1559</v>
      </c>
      <c r="D76" s="55" t="s">
        <v>66</v>
      </c>
      <c r="E76" s="33">
        <v>23.53</v>
      </c>
      <c r="F76" s="420"/>
      <c r="G76" s="374"/>
      <c r="H76" s="33">
        <f t="shared" si="1"/>
        <v>23.53</v>
      </c>
    </row>
    <row r="77" spans="1:8" s="18" customFormat="1" ht="78.75">
      <c r="A77" s="421" t="s">
        <v>1533</v>
      </c>
      <c r="B77" s="44" t="s">
        <v>1554</v>
      </c>
      <c r="C77" s="3" t="s">
        <v>1559</v>
      </c>
      <c r="D77" s="55" t="s">
        <v>66</v>
      </c>
      <c r="E77" s="33">
        <v>17.290000000000003</v>
      </c>
      <c r="F77" s="420"/>
      <c r="G77" s="374"/>
      <c r="H77" s="33">
        <f t="shared" si="1"/>
        <v>17.29</v>
      </c>
    </row>
    <row r="78" spans="1:8" s="18" customFormat="1" ht="78.75">
      <c r="A78" s="421" t="s">
        <v>1534</v>
      </c>
      <c r="B78" s="21" t="s">
        <v>1592</v>
      </c>
      <c r="C78" s="3" t="s">
        <v>1559</v>
      </c>
      <c r="D78" s="80" t="s">
        <v>66</v>
      </c>
      <c r="E78" s="33">
        <v>14.767999999999999</v>
      </c>
      <c r="F78" s="420"/>
      <c r="G78" s="374"/>
      <c r="H78" s="33">
        <f t="shared" si="1"/>
        <v>14.77</v>
      </c>
    </row>
    <row r="79" spans="1:8" s="18" customFormat="1" ht="78.75">
      <c r="A79" s="421" t="s">
        <v>1535</v>
      </c>
      <c r="B79" s="44" t="s">
        <v>1593</v>
      </c>
      <c r="C79" s="3" t="s">
        <v>1559</v>
      </c>
      <c r="D79" s="80" t="s">
        <v>66</v>
      </c>
      <c r="E79" s="33">
        <v>22.710999999999999</v>
      </c>
      <c r="F79" s="420"/>
      <c r="G79" s="374"/>
      <c r="H79" s="33">
        <f t="shared" si="1"/>
        <v>22.71</v>
      </c>
    </row>
    <row r="80" spans="1:8" s="18" customFormat="1" ht="78.75">
      <c r="A80" s="421" t="s">
        <v>1540</v>
      </c>
      <c r="B80" s="44" t="s">
        <v>1555</v>
      </c>
      <c r="C80" s="81" t="s">
        <v>1559</v>
      </c>
      <c r="D80" s="55" t="s">
        <v>66</v>
      </c>
      <c r="E80" s="33">
        <v>64.492999999999995</v>
      </c>
      <c r="F80" s="420"/>
      <c r="G80" s="374"/>
      <c r="H80" s="33">
        <f t="shared" si="1"/>
        <v>64.489999999999995</v>
      </c>
    </row>
    <row r="81" spans="1:8" s="18" customFormat="1" ht="94.5">
      <c r="A81" s="421" t="s">
        <v>1541</v>
      </c>
      <c r="B81" s="253" t="s">
        <v>1556</v>
      </c>
      <c r="C81" s="81" t="s">
        <v>1560</v>
      </c>
      <c r="D81" s="55" t="s">
        <v>64</v>
      </c>
      <c r="E81" s="33">
        <v>8923.33</v>
      </c>
      <c r="F81" s="420"/>
      <c r="G81" s="374"/>
      <c r="H81" s="33">
        <f t="shared" si="1"/>
        <v>8923.33</v>
      </c>
    </row>
    <row r="82" spans="1:8" s="18" customFormat="1" ht="78.75">
      <c r="A82" s="421" t="s">
        <v>1542</v>
      </c>
      <c r="B82" s="44" t="s">
        <v>1557</v>
      </c>
      <c r="C82" s="72" t="s">
        <v>1559</v>
      </c>
      <c r="D82" s="55" t="s">
        <v>45</v>
      </c>
      <c r="E82" s="33">
        <v>63.348999999999997</v>
      </c>
      <c r="F82" s="420"/>
      <c r="G82" s="374"/>
      <c r="H82" s="33">
        <f t="shared" si="1"/>
        <v>63.35</v>
      </c>
    </row>
    <row r="83" spans="1:8" s="18" customFormat="1" ht="78.75">
      <c r="A83" s="421" t="s">
        <v>1548</v>
      </c>
      <c r="B83" s="44" t="s">
        <v>1558</v>
      </c>
      <c r="C83" s="72" t="s">
        <v>1559</v>
      </c>
      <c r="D83" s="55" t="s">
        <v>45</v>
      </c>
      <c r="E83" s="33">
        <v>141.57000000000002</v>
      </c>
      <c r="F83" s="420"/>
      <c r="G83" s="374"/>
      <c r="H83" s="33">
        <f t="shared" si="1"/>
        <v>141.57</v>
      </c>
    </row>
    <row r="84" spans="1:8" s="18" customFormat="1" ht="78.75">
      <c r="A84" s="421" t="s">
        <v>1549</v>
      </c>
      <c r="B84" s="44" t="s">
        <v>1752</v>
      </c>
      <c r="C84" s="21" t="s">
        <v>1561</v>
      </c>
      <c r="D84" s="55" t="s">
        <v>66</v>
      </c>
      <c r="E84" s="33">
        <v>56.456399999999995</v>
      </c>
      <c r="F84" s="420"/>
      <c r="G84" s="374"/>
      <c r="H84" s="33">
        <f t="shared" si="1"/>
        <v>56.46</v>
      </c>
    </row>
    <row r="85" spans="1:8" s="18" customFormat="1" ht="18.75">
      <c r="A85" s="751" t="s">
        <v>561</v>
      </c>
      <c r="B85" s="659"/>
      <c r="C85" s="659"/>
      <c r="D85" s="613"/>
      <c r="E85" s="597"/>
      <c r="F85" s="439"/>
      <c r="G85" s="471"/>
      <c r="H85" s="33"/>
    </row>
    <row r="86" spans="1:8" s="18" customFormat="1" ht="141.75">
      <c r="A86" s="433" t="s">
        <v>1550</v>
      </c>
      <c r="B86" s="74" t="s">
        <v>342</v>
      </c>
      <c r="C86" s="64" t="s">
        <v>343</v>
      </c>
      <c r="D86" s="65" t="s">
        <v>344</v>
      </c>
      <c r="E86" s="33">
        <v>6578.248013745666</v>
      </c>
      <c r="F86" s="420"/>
      <c r="G86" s="374"/>
      <c r="H86" s="33">
        <f t="shared" si="1"/>
        <v>6578.25</v>
      </c>
    </row>
    <row r="87" spans="1:8" s="18" customFormat="1" ht="78.75">
      <c r="A87" s="433" t="s">
        <v>1551</v>
      </c>
      <c r="B87" s="3" t="s">
        <v>1570</v>
      </c>
      <c r="C87" s="64" t="s">
        <v>108</v>
      </c>
      <c r="D87" s="2" t="s">
        <v>61</v>
      </c>
      <c r="E87" s="33">
        <v>13915.2</v>
      </c>
      <c r="F87" s="420"/>
      <c r="G87" s="374"/>
      <c r="H87" s="33">
        <f t="shared" si="1"/>
        <v>13915.2</v>
      </c>
    </row>
    <row r="88" spans="1:8" s="18" customFormat="1" ht="31.5">
      <c r="A88" s="433" t="s">
        <v>1552</v>
      </c>
      <c r="B88" s="85" t="s">
        <v>1571</v>
      </c>
      <c r="C88" s="3" t="s">
        <v>1546</v>
      </c>
      <c r="D88" s="65" t="s">
        <v>1</v>
      </c>
      <c r="E88" s="33">
        <v>105.3</v>
      </c>
      <c r="F88" s="420"/>
      <c r="G88" s="374"/>
      <c r="H88" s="33">
        <f t="shared" si="1"/>
        <v>105.3</v>
      </c>
    </row>
    <row r="89" spans="1:8" s="18" customFormat="1" ht="31.5">
      <c r="A89" s="433" t="s">
        <v>1562</v>
      </c>
      <c r="B89" s="74" t="s">
        <v>1572</v>
      </c>
      <c r="C89" s="3" t="s">
        <v>1546</v>
      </c>
      <c r="D89" s="65" t="s">
        <v>1</v>
      </c>
      <c r="E89" s="33">
        <v>48.985300000000009</v>
      </c>
      <c r="F89" s="420"/>
      <c r="G89" s="374"/>
      <c r="H89" s="33">
        <f t="shared" si="1"/>
        <v>48.99</v>
      </c>
    </row>
    <row r="90" spans="1:8" s="18" customFormat="1" ht="63">
      <c r="A90" s="433" t="s">
        <v>1563</v>
      </c>
      <c r="B90" s="3" t="s">
        <v>1573</v>
      </c>
      <c r="C90" s="64" t="s">
        <v>220</v>
      </c>
      <c r="D90" s="2" t="s">
        <v>64</v>
      </c>
      <c r="E90" s="33">
        <v>80.86</v>
      </c>
      <c r="F90" s="420"/>
      <c r="G90" s="374"/>
      <c r="H90" s="33">
        <f t="shared" si="1"/>
        <v>80.86</v>
      </c>
    </row>
    <row r="91" spans="1:8" s="18" customFormat="1" ht="78.75">
      <c r="A91" s="433" t="s">
        <v>1564</v>
      </c>
      <c r="B91" s="54" t="s">
        <v>1594</v>
      </c>
      <c r="C91" s="3" t="s">
        <v>1575</v>
      </c>
      <c r="D91" s="55" t="s">
        <v>1122</v>
      </c>
      <c r="E91" s="33">
        <v>79.962999999999994</v>
      </c>
      <c r="F91" s="420"/>
      <c r="G91" s="374"/>
      <c r="H91" s="33">
        <f t="shared" si="1"/>
        <v>79.959999999999994</v>
      </c>
    </row>
    <row r="92" spans="1:8" s="18" customFormat="1" ht="78.75">
      <c r="A92" s="433" t="s">
        <v>1565</v>
      </c>
      <c r="B92" s="21" t="s">
        <v>1595</v>
      </c>
      <c r="C92" s="3" t="s">
        <v>1575</v>
      </c>
      <c r="D92" s="55" t="s">
        <v>66</v>
      </c>
      <c r="E92" s="33">
        <v>17.069000000000003</v>
      </c>
      <c r="F92" s="420"/>
      <c r="G92" s="374"/>
      <c r="H92" s="33">
        <f t="shared" si="1"/>
        <v>17.07</v>
      </c>
    </row>
    <row r="93" spans="1:8" s="18" customFormat="1" ht="79.5" thickBot="1">
      <c r="A93" s="433" t="s">
        <v>1566</v>
      </c>
      <c r="B93" s="21" t="s">
        <v>1574</v>
      </c>
      <c r="C93" s="3" t="s">
        <v>1575</v>
      </c>
      <c r="D93" s="2" t="s">
        <v>66</v>
      </c>
      <c r="E93" s="33">
        <v>148.40799999999999</v>
      </c>
      <c r="F93" s="420"/>
      <c r="G93" s="374"/>
      <c r="H93" s="33">
        <f t="shared" si="1"/>
        <v>148.41</v>
      </c>
    </row>
    <row r="94" spans="1:8" ht="97.5" customHeight="1" thickBot="1">
      <c r="A94" s="752" t="s">
        <v>1693</v>
      </c>
      <c r="B94" s="753"/>
      <c r="C94" s="753"/>
      <c r="D94" s="616"/>
      <c r="E94" s="616"/>
      <c r="F94" s="617"/>
      <c r="G94" s="473"/>
      <c r="H94" s="33"/>
    </row>
    <row r="95" spans="1:8" ht="9.75" customHeight="1" thickBot="1">
      <c r="H95" s="33"/>
    </row>
    <row r="96" spans="1:8" s="18" customFormat="1" ht="18.75">
      <c r="A96" s="743" t="s">
        <v>1784</v>
      </c>
      <c r="B96" s="744"/>
      <c r="C96" s="744"/>
      <c r="D96" s="611"/>
      <c r="E96" s="600"/>
      <c r="F96" s="438"/>
      <c r="G96" s="464"/>
      <c r="H96" s="33"/>
    </row>
    <row r="97" spans="1:8" s="18" customFormat="1" ht="47.25">
      <c r="A97" s="433" t="s">
        <v>91</v>
      </c>
      <c r="B97" s="21" t="s">
        <v>1422</v>
      </c>
      <c r="C97" s="3" t="s">
        <v>1785</v>
      </c>
      <c r="D97" s="55" t="s">
        <v>172</v>
      </c>
      <c r="E97" s="33">
        <v>23056.170612681817</v>
      </c>
      <c r="F97" s="420"/>
      <c r="G97" s="374"/>
      <c r="H97" s="33">
        <f t="shared" si="1"/>
        <v>23056.17</v>
      </c>
    </row>
    <row r="98" spans="1:8" s="18" customFormat="1" ht="47.25">
      <c r="A98" s="433" t="s">
        <v>92</v>
      </c>
      <c r="B98" s="21" t="s">
        <v>1786</v>
      </c>
      <c r="C98" s="3"/>
      <c r="D98" s="55"/>
      <c r="E98" s="500"/>
      <c r="F98" s="420"/>
      <c r="G98" s="374"/>
      <c r="H98" s="33"/>
    </row>
    <row r="99" spans="1:8" s="18" customFormat="1" ht="63">
      <c r="A99" s="433" t="s">
        <v>1843</v>
      </c>
      <c r="B99" s="21" t="s">
        <v>1787</v>
      </c>
      <c r="C99" s="3" t="s">
        <v>1788</v>
      </c>
      <c r="D99" s="55" t="s">
        <v>1789</v>
      </c>
      <c r="E99" s="33">
        <v>116441.51693140907</v>
      </c>
      <c r="F99" s="420"/>
      <c r="G99" s="374"/>
      <c r="H99" s="33">
        <f t="shared" si="1"/>
        <v>116441.52</v>
      </c>
    </row>
    <row r="100" spans="1:8" s="18" customFormat="1" ht="94.5">
      <c r="A100" s="433" t="s">
        <v>1844</v>
      </c>
      <c r="B100" s="21" t="s">
        <v>1790</v>
      </c>
      <c r="C100" s="3" t="s">
        <v>1791</v>
      </c>
      <c r="D100" s="55" t="s">
        <v>1789</v>
      </c>
      <c r="E100" s="33">
        <v>154530.79621554542</v>
      </c>
      <c r="F100" s="420"/>
      <c r="G100" s="374"/>
      <c r="H100" s="33">
        <f t="shared" si="1"/>
        <v>154530.79999999999</v>
      </c>
    </row>
    <row r="101" spans="1:8" s="18" customFormat="1" ht="63">
      <c r="A101" s="433" t="s">
        <v>1845</v>
      </c>
      <c r="B101" s="21" t="s">
        <v>1792</v>
      </c>
      <c r="C101" s="3" t="s">
        <v>1788</v>
      </c>
      <c r="D101" s="55" t="s">
        <v>1793</v>
      </c>
      <c r="E101" s="33">
        <v>105331.88920977272</v>
      </c>
      <c r="F101" s="420"/>
      <c r="G101" s="374"/>
      <c r="H101" s="33">
        <f t="shared" si="1"/>
        <v>105331.89</v>
      </c>
    </row>
    <row r="102" spans="1:8" s="18" customFormat="1" ht="94.5">
      <c r="A102" s="433" t="s">
        <v>1846</v>
      </c>
      <c r="B102" s="21" t="s">
        <v>1794</v>
      </c>
      <c r="C102" s="3" t="s">
        <v>1791</v>
      </c>
      <c r="D102" s="55" t="s">
        <v>1793</v>
      </c>
      <c r="E102" s="33">
        <v>130443.23164186363</v>
      </c>
      <c r="F102" s="420"/>
      <c r="G102" s="374"/>
      <c r="H102" s="33">
        <f t="shared" si="1"/>
        <v>130443.23</v>
      </c>
    </row>
    <row r="103" spans="1:8" s="18" customFormat="1" ht="47.25">
      <c r="A103" s="433" t="s">
        <v>93</v>
      </c>
      <c r="B103" s="21" t="s">
        <v>1795</v>
      </c>
      <c r="C103" s="3"/>
      <c r="D103" s="55"/>
      <c r="E103" s="500"/>
      <c r="F103" s="420"/>
      <c r="G103" s="374"/>
      <c r="H103" s="33">
        <f t="shared" si="1"/>
        <v>0</v>
      </c>
    </row>
    <row r="104" spans="1:8" s="18" customFormat="1" ht="63">
      <c r="A104" s="433" t="s">
        <v>1847</v>
      </c>
      <c r="B104" s="21" t="s">
        <v>1796</v>
      </c>
      <c r="C104" s="3" t="s">
        <v>1797</v>
      </c>
      <c r="D104" s="55" t="s">
        <v>1798</v>
      </c>
      <c r="E104" s="33">
        <v>6193.7441900454542</v>
      </c>
      <c r="F104" s="420"/>
      <c r="G104" s="374"/>
      <c r="H104" s="33">
        <f t="shared" si="1"/>
        <v>6193.74</v>
      </c>
    </row>
    <row r="105" spans="1:8" s="18" customFormat="1" ht="94.5">
      <c r="A105" s="433" t="s">
        <v>1848</v>
      </c>
      <c r="B105" s="21" t="s">
        <v>1799</v>
      </c>
      <c r="C105" s="3" t="s">
        <v>1800</v>
      </c>
      <c r="D105" s="55" t="s">
        <v>1801</v>
      </c>
      <c r="E105" s="33">
        <v>7274.4331459090899</v>
      </c>
      <c r="F105" s="420"/>
      <c r="G105" s="374"/>
      <c r="H105" s="33">
        <f t="shared" si="1"/>
        <v>7274.43</v>
      </c>
    </row>
    <row r="106" spans="1:8" s="18" customFormat="1" ht="78.75">
      <c r="A106" s="433" t="s">
        <v>1849</v>
      </c>
      <c r="B106" s="21" t="s">
        <v>1802</v>
      </c>
      <c r="C106" s="3" t="s">
        <v>1803</v>
      </c>
      <c r="D106" s="55" t="s">
        <v>1804</v>
      </c>
      <c r="E106" s="33">
        <v>45085.014957272731</v>
      </c>
      <c r="F106" s="420"/>
      <c r="G106" s="374"/>
      <c r="H106" s="33">
        <f t="shared" si="1"/>
        <v>45085.01</v>
      </c>
    </row>
    <row r="107" spans="1:8" s="18" customFormat="1" ht="63">
      <c r="A107" s="433" t="s">
        <v>1850</v>
      </c>
      <c r="B107" s="21" t="s">
        <v>1805</v>
      </c>
      <c r="C107" s="3" t="s">
        <v>1806</v>
      </c>
      <c r="D107" s="55" t="s">
        <v>1807</v>
      </c>
      <c r="E107" s="33">
        <v>74160.43620109091</v>
      </c>
      <c r="F107" s="420"/>
      <c r="G107" s="374"/>
      <c r="H107" s="33">
        <f t="shared" si="1"/>
        <v>74160.44</v>
      </c>
    </row>
    <row r="108" spans="1:8" s="18" customFormat="1" ht="78.75">
      <c r="A108" s="433" t="s">
        <v>1851</v>
      </c>
      <c r="B108" s="21" t="s">
        <v>1808</v>
      </c>
      <c r="C108" s="3" t="s">
        <v>1809</v>
      </c>
      <c r="D108" s="55" t="s">
        <v>1810</v>
      </c>
      <c r="E108" s="33">
        <v>34259.659458818176</v>
      </c>
      <c r="F108" s="420"/>
      <c r="G108" s="374"/>
      <c r="H108" s="33">
        <f t="shared" si="1"/>
        <v>34259.660000000003</v>
      </c>
    </row>
    <row r="109" spans="1:8" s="18" customFormat="1" ht="78.75">
      <c r="A109" s="433" t="s">
        <v>1852</v>
      </c>
      <c r="B109" s="21" t="s">
        <v>1811</v>
      </c>
      <c r="C109" s="3" t="s">
        <v>1809</v>
      </c>
      <c r="D109" s="55" t="s">
        <v>1810</v>
      </c>
      <c r="E109" s="33">
        <v>36986.542100181818</v>
      </c>
      <c r="F109" s="420"/>
      <c r="G109" s="374"/>
      <c r="H109" s="33">
        <f t="shared" si="1"/>
        <v>36986.54</v>
      </c>
    </row>
    <row r="110" spans="1:8" s="18" customFormat="1" ht="78.75">
      <c r="A110" s="433" t="s">
        <v>1853</v>
      </c>
      <c r="B110" s="21" t="s">
        <v>1812</v>
      </c>
      <c r="C110" s="3" t="s">
        <v>1809</v>
      </c>
      <c r="D110" s="55" t="s">
        <v>1810</v>
      </c>
      <c r="E110" s="33">
        <v>34197.079532318181</v>
      </c>
      <c r="F110" s="420"/>
      <c r="G110" s="374"/>
      <c r="H110" s="33">
        <f t="shared" si="1"/>
        <v>34197.08</v>
      </c>
    </row>
    <row r="111" spans="1:8" s="18" customFormat="1" ht="47.25">
      <c r="A111" s="433" t="s">
        <v>95</v>
      </c>
      <c r="B111" s="21" t="s">
        <v>1813</v>
      </c>
      <c r="C111" s="3"/>
      <c r="D111" s="55"/>
      <c r="E111" s="500"/>
      <c r="F111" s="420"/>
      <c r="G111" s="374"/>
      <c r="H111" s="33"/>
    </row>
    <row r="112" spans="1:8" s="18" customFormat="1" ht="110.25">
      <c r="A112" s="433" t="s">
        <v>1854</v>
      </c>
      <c r="B112" s="21" t="s">
        <v>1814</v>
      </c>
      <c r="C112" s="3" t="s">
        <v>1815</v>
      </c>
      <c r="D112" s="55" t="s">
        <v>1816</v>
      </c>
      <c r="E112" s="33">
        <v>92002.289139681816</v>
      </c>
      <c r="F112" s="420"/>
      <c r="G112" s="374"/>
      <c r="H112" s="33">
        <f t="shared" si="1"/>
        <v>92002.29</v>
      </c>
    </row>
    <row r="113" spans="1:8" s="18" customFormat="1" ht="110.25">
      <c r="A113" s="433" t="s">
        <v>1855</v>
      </c>
      <c r="B113" s="21" t="s">
        <v>1817</v>
      </c>
      <c r="C113" s="3" t="s">
        <v>1818</v>
      </c>
      <c r="D113" s="55" t="s">
        <v>1819</v>
      </c>
      <c r="E113" s="33">
        <v>53237.956774363636</v>
      </c>
      <c r="F113" s="420"/>
      <c r="G113" s="374"/>
      <c r="H113" s="33">
        <f t="shared" si="1"/>
        <v>53237.96</v>
      </c>
    </row>
    <row r="114" spans="1:8" s="18" customFormat="1" ht="63">
      <c r="A114" s="433" t="s">
        <v>1856</v>
      </c>
      <c r="B114" s="21" t="s">
        <v>1820</v>
      </c>
      <c r="C114" s="3" t="s">
        <v>1821</v>
      </c>
      <c r="D114" s="55" t="s">
        <v>1822</v>
      </c>
      <c r="E114" s="33">
        <v>29887.96963513636</v>
      </c>
      <c r="F114" s="420"/>
      <c r="G114" s="374"/>
      <c r="H114" s="33">
        <f t="shared" si="1"/>
        <v>29887.97</v>
      </c>
    </row>
    <row r="115" spans="1:8" s="18" customFormat="1">
      <c r="A115" s="433" t="s">
        <v>96</v>
      </c>
      <c r="B115" s="21" t="s">
        <v>1823</v>
      </c>
      <c r="C115" s="3"/>
      <c r="D115" s="55"/>
      <c r="E115" s="500"/>
      <c r="F115" s="420"/>
      <c r="G115" s="374"/>
      <c r="H115" s="33"/>
    </row>
    <row r="116" spans="1:8" s="18" customFormat="1" ht="63">
      <c r="A116" s="433" t="s">
        <v>420</v>
      </c>
      <c r="B116" s="21" t="s">
        <v>1824</v>
      </c>
      <c r="C116" s="3" t="s">
        <v>1825</v>
      </c>
      <c r="D116" s="55" t="s">
        <v>111</v>
      </c>
      <c r="E116" s="33">
        <v>2325.685838863636</v>
      </c>
      <c r="F116" s="420"/>
      <c r="G116" s="374"/>
      <c r="H116" s="33">
        <f t="shared" si="1"/>
        <v>2325.69</v>
      </c>
    </row>
    <row r="117" spans="1:8" s="18" customFormat="1" ht="63">
      <c r="A117" s="433" t="s">
        <v>421</v>
      </c>
      <c r="B117" s="21" t="s">
        <v>1826</v>
      </c>
      <c r="C117" s="3" t="s">
        <v>1827</v>
      </c>
      <c r="D117" s="55" t="s">
        <v>1828</v>
      </c>
      <c r="E117" s="33">
        <v>43375.070606045447</v>
      </c>
      <c r="F117" s="420"/>
      <c r="G117" s="374"/>
      <c r="H117" s="33">
        <f t="shared" si="1"/>
        <v>43375.07</v>
      </c>
    </row>
    <row r="118" spans="1:8" s="18" customFormat="1" ht="31.5">
      <c r="A118" s="433" t="s">
        <v>1857</v>
      </c>
      <c r="B118" s="21" t="s">
        <v>1829</v>
      </c>
      <c r="C118" s="3" t="s">
        <v>1830</v>
      </c>
      <c r="D118" s="55" t="s">
        <v>1831</v>
      </c>
      <c r="E118" s="33">
        <v>20737.297455136359</v>
      </c>
      <c r="F118" s="420"/>
      <c r="G118" s="374"/>
      <c r="H118" s="33">
        <f t="shared" si="1"/>
        <v>20737.3</v>
      </c>
    </row>
    <row r="119" spans="1:8" s="18" customFormat="1" ht="47.25">
      <c r="A119" s="433" t="s">
        <v>1858</v>
      </c>
      <c r="B119" s="21" t="s">
        <v>1832</v>
      </c>
      <c r="C119" s="3" t="s">
        <v>1833</v>
      </c>
      <c r="D119" s="55" t="s">
        <v>1834</v>
      </c>
      <c r="E119" s="33">
        <v>15472.284659590907</v>
      </c>
      <c r="F119" s="420"/>
      <c r="G119" s="374"/>
      <c r="H119" s="33">
        <f t="shared" si="1"/>
        <v>15472.28</v>
      </c>
    </row>
    <row r="120" spans="1:8" s="18" customFormat="1" ht="47.25">
      <c r="A120" s="433" t="s">
        <v>1859</v>
      </c>
      <c r="B120" s="21" t="s">
        <v>1835</v>
      </c>
      <c r="C120" s="3" t="s">
        <v>1836</v>
      </c>
      <c r="D120" s="55" t="s">
        <v>1837</v>
      </c>
      <c r="E120" s="33">
        <v>47481.25473531818</v>
      </c>
      <c r="F120" s="420"/>
      <c r="G120" s="374"/>
      <c r="H120" s="33">
        <f t="shared" si="1"/>
        <v>47481.25</v>
      </c>
    </row>
    <row r="121" spans="1:8" s="18" customFormat="1" ht="47.25">
      <c r="A121" s="433" t="s">
        <v>1860</v>
      </c>
      <c r="B121" s="21" t="s">
        <v>1838</v>
      </c>
      <c r="C121" s="3" t="s">
        <v>1839</v>
      </c>
      <c r="D121" s="55" t="s">
        <v>1840</v>
      </c>
      <c r="E121" s="33">
        <v>130436.1981070909</v>
      </c>
      <c r="F121" s="420"/>
      <c r="G121" s="374"/>
      <c r="H121" s="33">
        <f t="shared" si="1"/>
        <v>130436.2</v>
      </c>
    </row>
  </sheetData>
  <autoFilter ref="A5:CQ94"/>
  <mergeCells count="11">
    <mergeCell ref="A6:C6"/>
    <mergeCell ref="A13:C13"/>
    <mergeCell ref="A29:C29"/>
    <mergeCell ref="A30:C30"/>
    <mergeCell ref="A96:C96"/>
    <mergeCell ref="A53:C53"/>
    <mergeCell ref="A54:C54"/>
    <mergeCell ref="A64:C64"/>
    <mergeCell ref="A74:C74"/>
    <mergeCell ref="A85:C85"/>
    <mergeCell ref="A94:C9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topLeftCell="A113" workbookViewId="0">
      <selection activeCell="C137" sqref="C13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hidden="1" customHeigh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47.25" customHeight="1">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75" customHeight="1">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c r="A25" s="509" t="s">
        <v>2327</v>
      </c>
      <c r="B25" s="542" t="s">
        <v>789</v>
      </c>
      <c r="C25" s="542"/>
      <c r="D25" s="507" t="s">
        <v>86</v>
      </c>
      <c r="E25" s="519"/>
      <c r="F25" s="512"/>
    </row>
    <row r="26" spans="1:6">
      <c r="A26" s="509" t="s">
        <v>2328</v>
      </c>
      <c r="B26" s="542" t="s">
        <v>790</v>
      </c>
      <c r="C26" s="542"/>
      <c r="D26" s="507" t="s">
        <v>86</v>
      </c>
      <c r="E26" s="519"/>
      <c r="F26" s="512"/>
    </row>
    <row r="27" spans="1:6">
      <c r="A27" s="509" t="s">
        <v>2329</v>
      </c>
      <c r="B27" s="542" t="s">
        <v>791</v>
      </c>
      <c r="C27" s="542"/>
      <c r="D27" s="507" t="s">
        <v>86</v>
      </c>
      <c r="E27" s="519"/>
      <c r="F27" s="512"/>
    </row>
    <row r="28" spans="1:6" ht="78.75">
      <c r="A28" s="509" t="s">
        <v>1461</v>
      </c>
      <c r="B28" s="542" t="s">
        <v>1462</v>
      </c>
      <c r="C28" s="542" t="s">
        <v>1463</v>
      </c>
      <c r="D28" s="507"/>
      <c r="E28" s="518"/>
      <c r="F28" s="512"/>
    </row>
    <row r="29" spans="1:6">
      <c r="A29" s="509" t="s">
        <v>2330</v>
      </c>
      <c r="B29" s="542" t="s">
        <v>789</v>
      </c>
      <c r="C29" s="542"/>
      <c r="D29" s="507" t="s">
        <v>86</v>
      </c>
      <c r="E29" s="518"/>
      <c r="F29" s="512"/>
    </row>
    <row r="30" spans="1:6">
      <c r="A30" s="509" t="s">
        <v>2331</v>
      </c>
      <c r="B30" s="542" t="s">
        <v>790</v>
      </c>
      <c r="C30" s="542"/>
      <c r="D30" s="507" t="s">
        <v>86</v>
      </c>
      <c r="E30" s="518"/>
      <c r="F30" s="512"/>
    </row>
    <row r="31" spans="1:6">
      <c r="A31" s="509" t="s">
        <v>2332</v>
      </c>
      <c r="B31" s="542" t="s">
        <v>791</v>
      </c>
      <c r="C31" s="542"/>
      <c r="D31" s="507" t="s">
        <v>86</v>
      </c>
      <c r="E31" s="518"/>
      <c r="F31" s="512"/>
    </row>
    <row r="32" spans="1:6" ht="63">
      <c r="A32" s="509" t="s">
        <v>1465</v>
      </c>
      <c r="B32" s="542" t="s">
        <v>1464</v>
      </c>
      <c r="C32" s="542" t="s">
        <v>1457</v>
      </c>
      <c r="D32" s="507"/>
      <c r="E32" s="518"/>
      <c r="F32" s="512"/>
    </row>
    <row r="33" spans="1:6">
      <c r="A33" s="589" t="s">
        <v>2333</v>
      </c>
      <c r="B33" s="590" t="s">
        <v>789</v>
      </c>
      <c r="C33" s="590"/>
      <c r="D33" s="591" t="s">
        <v>86</v>
      </c>
      <c r="E33" s="592"/>
      <c r="F33" s="593"/>
    </row>
    <row r="34" spans="1:6">
      <c r="A34" s="589" t="s">
        <v>2334</v>
      </c>
      <c r="B34" s="590" t="s">
        <v>790</v>
      </c>
      <c r="C34" s="590"/>
      <c r="D34" s="591" t="s">
        <v>86</v>
      </c>
      <c r="E34" s="592"/>
      <c r="F34" s="593"/>
    </row>
    <row r="35" spans="1:6">
      <c r="A35" s="589" t="s">
        <v>2335</v>
      </c>
      <c r="B35" s="590" t="s">
        <v>791</v>
      </c>
      <c r="C35" s="590"/>
      <c r="D35" s="591" t="s">
        <v>86</v>
      </c>
      <c r="E35" s="592"/>
      <c r="F35" s="593"/>
    </row>
    <row r="36" spans="1:6" ht="15.75" customHeight="1">
      <c r="A36" s="758" t="s">
        <v>1466</v>
      </c>
      <c r="B36" s="759"/>
      <c r="C36" s="759"/>
      <c r="D36" s="759"/>
      <c r="E36" s="759"/>
      <c r="F36" s="760"/>
    </row>
    <row r="37" spans="1:6" ht="15.75" customHeight="1">
      <c r="A37" s="754" t="s">
        <v>1779</v>
      </c>
      <c r="B37" s="755"/>
      <c r="C37" s="755"/>
      <c r="D37" s="755"/>
      <c r="E37" s="755"/>
      <c r="F37" s="756"/>
    </row>
    <row r="38" spans="1:6" ht="78.75">
      <c r="A38" s="509" t="s">
        <v>1743</v>
      </c>
      <c r="B38" s="542" t="s">
        <v>1742</v>
      </c>
      <c r="C38" s="542" t="s">
        <v>2098</v>
      </c>
      <c r="D38" s="507" t="s">
        <v>2</v>
      </c>
      <c r="E38" s="518"/>
      <c r="F38" s="512"/>
    </row>
    <row r="39" spans="1:6" ht="78.75">
      <c r="A39" s="509" t="s">
        <v>15</v>
      </c>
      <c r="B39" s="542" t="s">
        <v>1581</v>
      </c>
      <c r="C39" s="542" t="s">
        <v>2098</v>
      </c>
      <c r="D39" s="507" t="s">
        <v>2</v>
      </c>
      <c r="E39" s="518"/>
      <c r="F39" s="512"/>
    </row>
    <row r="40" spans="1:6" ht="78.75">
      <c r="A40" s="509" t="s">
        <v>16</v>
      </c>
      <c r="B40" s="542" t="s">
        <v>1472</v>
      </c>
      <c r="C40" s="542" t="s">
        <v>1468</v>
      </c>
      <c r="D40" s="507" t="s">
        <v>2</v>
      </c>
      <c r="E40" s="518"/>
      <c r="F40" s="506" t="s">
        <v>1469</v>
      </c>
    </row>
    <row r="41" spans="1:6" ht="63">
      <c r="A41" s="509" t="s">
        <v>17</v>
      </c>
      <c r="B41" s="542" t="s">
        <v>1473</v>
      </c>
      <c r="C41" s="542" t="s">
        <v>1470</v>
      </c>
      <c r="D41" s="507" t="s">
        <v>2</v>
      </c>
      <c r="E41" s="518"/>
      <c r="F41" s="506" t="s">
        <v>854</v>
      </c>
    </row>
    <row r="42" spans="1:6" ht="78.75">
      <c r="A42" s="509" t="s">
        <v>28</v>
      </c>
      <c r="B42" s="542" t="s">
        <v>1474</v>
      </c>
      <c r="C42" s="542" t="s">
        <v>1471</v>
      </c>
      <c r="D42" s="507" t="s">
        <v>2</v>
      </c>
      <c r="E42" s="518"/>
      <c r="F42" s="506" t="s">
        <v>1328</v>
      </c>
    </row>
    <row r="43" spans="1:6" ht="78.75">
      <c r="A43" s="509" t="s">
        <v>29</v>
      </c>
      <c r="B43" s="542" t="s">
        <v>1582</v>
      </c>
      <c r="C43" s="542" t="s">
        <v>2098</v>
      </c>
      <c r="D43" s="507" t="s">
        <v>225</v>
      </c>
      <c r="E43" s="518"/>
      <c r="F43" s="512"/>
    </row>
    <row r="44" spans="1:6" ht="78.75">
      <c r="A44" s="509" t="s">
        <v>30</v>
      </c>
      <c r="B44" s="542" t="s">
        <v>1583</v>
      </c>
      <c r="C44" s="542" t="s">
        <v>1475</v>
      </c>
      <c r="D44" s="507" t="s">
        <v>225</v>
      </c>
      <c r="E44" s="518"/>
      <c r="F44" s="512"/>
    </row>
    <row r="45" spans="1:6" ht="94.5">
      <c r="A45" s="509" t="s">
        <v>1217</v>
      </c>
      <c r="B45" s="542" t="s">
        <v>1741</v>
      </c>
      <c r="C45" s="542" t="s">
        <v>1476</v>
      </c>
      <c r="D45" s="507" t="s">
        <v>45</v>
      </c>
      <c r="E45" s="518"/>
      <c r="F45" s="512"/>
    </row>
    <row r="46" spans="1:6" ht="94.5">
      <c r="A46" s="509" t="s">
        <v>1477</v>
      </c>
      <c r="B46" s="542" t="s">
        <v>1481</v>
      </c>
      <c r="C46" s="542" t="s">
        <v>1476</v>
      </c>
      <c r="D46" s="507" t="s">
        <v>45</v>
      </c>
      <c r="E46" s="518"/>
      <c r="F46" s="512"/>
    </row>
    <row r="47" spans="1:6" ht="78.75">
      <c r="A47" s="509" t="s">
        <v>1478</v>
      </c>
      <c r="B47" s="542" t="s">
        <v>1485</v>
      </c>
      <c r="C47" s="542" t="s">
        <v>1488</v>
      </c>
      <c r="D47" s="507" t="s">
        <v>45</v>
      </c>
      <c r="E47" s="518"/>
      <c r="F47" s="501" t="s">
        <v>1528</v>
      </c>
    </row>
    <row r="48" spans="1:6" ht="94.5">
      <c r="A48" s="509" t="s">
        <v>1479</v>
      </c>
      <c r="B48" s="542" t="s">
        <v>1492</v>
      </c>
      <c r="C48" s="542" t="s">
        <v>1490</v>
      </c>
      <c r="D48" s="507" t="s">
        <v>3</v>
      </c>
      <c r="E48" s="518"/>
      <c r="F48" s="512"/>
    </row>
    <row r="49" spans="1:6" ht="78.75">
      <c r="A49" s="509" t="s">
        <v>1480</v>
      </c>
      <c r="B49" s="542" t="s">
        <v>1493</v>
      </c>
      <c r="C49" s="542" t="s">
        <v>1494</v>
      </c>
      <c r="D49" s="507" t="s">
        <v>45</v>
      </c>
      <c r="E49" s="518"/>
      <c r="F49" s="512"/>
    </row>
    <row r="50" spans="1:6" ht="47.25" customHeight="1">
      <c r="A50" s="509" t="s">
        <v>1482</v>
      </c>
      <c r="B50" s="542" t="s">
        <v>1498</v>
      </c>
      <c r="C50" s="542" t="s">
        <v>1499</v>
      </c>
      <c r="D50" s="507" t="s">
        <v>1347</v>
      </c>
      <c r="E50" s="518"/>
      <c r="F50" s="501" t="s">
        <v>1528</v>
      </c>
    </row>
    <row r="51" spans="1:6" ht="63">
      <c r="A51" s="509" t="s">
        <v>1483</v>
      </c>
      <c r="B51" s="542" t="s">
        <v>1500</v>
      </c>
      <c r="C51" s="542" t="s">
        <v>1501</v>
      </c>
      <c r="D51" s="507" t="s">
        <v>45</v>
      </c>
      <c r="E51" s="518"/>
      <c r="F51" s="501" t="s">
        <v>1528</v>
      </c>
    </row>
    <row r="52" spans="1:6" ht="63">
      <c r="A52" s="509" t="s">
        <v>1484</v>
      </c>
      <c r="B52" s="542" t="s">
        <v>1502</v>
      </c>
      <c r="C52" s="542" t="s">
        <v>1503</v>
      </c>
      <c r="D52" s="507" t="s">
        <v>52</v>
      </c>
      <c r="E52" s="518"/>
      <c r="F52" s="501" t="s">
        <v>1528</v>
      </c>
    </row>
    <row r="53" spans="1:6" ht="63">
      <c r="A53" s="509" t="s">
        <v>1486</v>
      </c>
      <c r="B53" s="542" t="s">
        <v>1504</v>
      </c>
      <c r="C53" s="542" t="s">
        <v>1505</v>
      </c>
      <c r="D53" s="507" t="s">
        <v>3</v>
      </c>
      <c r="E53" s="518"/>
      <c r="F53" s="501" t="s">
        <v>1528</v>
      </c>
    </row>
    <row r="54" spans="1:6" ht="94.5">
      <c r="A54" s="509" t="s">
        <v>1487</v>
      </c>
      <c r="B54" s="516" t="s">
        <v>1506</v>
      </c>
      <c r="C54" s="516" t="s">
        <v>2099</v>
      </c>
      <c r="D54" s="513" t="s">
        <v>5</v>
      </c>
      <c r="E54" s="520"/>
      <c r="F54" s="512"/>
    </row>
    <row r="55" spans="1:6" ht="110.25">
      <c r="A55" s="509" t="s">
        <v>1489</v>
      </c>
      <c r="B55" s="543" t="s">
        <v>1507</v>
      </c>
      <c r="C55" s="542" t="s">
        <v>2100</v>
      </c>
      <c r="D55" s="513" t="s">
        <v>5</v>
      </c>
      <c r="E55" s="520"/>
      <c r="F55" s="512"/>
    </row>
    <row r="56" spans="1:6" ht="94.5">
      <c r="A56" s="509" t="s">
        <v>1491</v>
      </c>
      <c r="B56" s="543" t="s">
        <v>1508</v>
      </c>
      <c r="C56" s="542" t="s">
        <v>2101</v>
      </c>
      <c r="D56" s="513" t="s">
        <v>5</v>
      </c>
      <c r="E56" s="520"/>
      <c r="F56" s="512"/>
    </row>
    <row r="57" spans="1:6" ht="94.5">
      <c r="A57" s="509" t="s">
        <v>1495</v>
      </c>
      <c r="B57" s="543" t="s">
        <v>1509</v>
      </c>
      <c r="C57" s="542" t="s">
        <v>2101</v>
      </c>
      <c r="D57" s="513" t="s">
        <v>5</v>
      </c>
      <c r="E57" s="520"/>
      <c r="F57" s="512"/>
    </row>
    <row r="58" spans="1:6" ht="110.25">
      <c r="A58" s="509" t="s">
        <v>1496</v>
      </c>
      <c r="B58" s="542" t="s">
        <v>1510</v>
      </c>
      <c r="C58" s="542" t="s">
        <v>2102</v>
      </c>
      <c r="D58" s="507" t="s">
        <v>4</v>
      </c>
      <c r="E58" s="520"/>
      <c r="F58" s="512"/>
    </row>
    <row r="59" spans="1:6" ht="47.25">
      <c r="A59" s="509" t="s">
        <v>1497</v>
      </c>
      <c r="B59" s="542" t="s">
        <v>1511</v>
      </c>
      <c r="C59" s="542" t="s">
        <v>1515</v>
      </c>
      <c r="D59" s="507" t="s">
        <v>66</v>
      </c>
      <c r="E59" s="518"/>
      <c r="F59" s="512"/>
    </row>
    <row r="60" spans="1:6" ht="15.75" customHeight="1">
      <c r="A60" s="758" t="s">
        <v>1516</v>
      </c>
      <c r="B60" s="759"/>
      <c r="C60" s="759"/>
      <c r="D60" s="759"/>
      <c r="E60" s="759"/>
      <c r="F60" s="760"/>
    </row>
    <row r="61" spans="1:6" ht="15.75" customHeight="1">
      <c r="A61" s="754" t="s">
        <v>1780</v>
      </c>
      <c r="B61" s="755"/>
      <c r="C61" s="755"/>
      <c r="D61" s="755"/>
      <c r="E61" s="755"/>
      <c r="F61" s="756"/>
    </row>
    <row r="62" spans="1:6" ht="78.75">
      <c r="A62" s="505" t="s">
        <v>1526</v>
      </c>
      <c r="B62" s="544" t="s">
        <v>2103</v>
      </c>
      <c r="C62" s="543" t="s">
        <v>1525</v>
      </c>
      <c r="D62" s="502" t="s">
        <v>66</v>
      </c>
      <c r="E62" s="520"/>
      <c r="F62" s="512"/>
    </row>
    <row r="63" spans="1:6" ht="78.75">
      <c r="A63" s="505" t="s">
        <v>19</v>
      </c>
      <c r="B63" s="544" t="s">
        <v>1518</v>
      </c>
      <c r="C63" s="543" t="s">
        <v>1525</v>
      </c>
      <c r="D63" s="502" t="s">
        <v>66</v>
      </c>
      <c r="E63" s="520"/>
      <c r="F63" s="512"/>
    </row>
    <row r="64" spans="1:6" ht="78.75">
      <c r="A64" s="505" t="s">
        <v>20</v>
      </c>
      <c r="B64" s="542" t="s">
        <v>1519</v>
      </c>
      <c r="C64" s="543" t="s">
        <v>1525</v>
      </c>
      <c r="D64" s="507" t="s">
        <v>66</v>
      </c>
      <c r="E64" s="518"/>
      <c r="F64" s="512"/>
    </row>
    <row r="65" spans="1:6" ht="47.25">
      <c r="A65" s="505" t="s">
        <v>27</v>
      </c>
      <c r="B65" s="544" t="s">
        <v>1520</v>
      </c>
      <c r="C65" s="542" t="s">
        <v>1515</v>
      </c>
      <c r="D65" s="502" t="s">
        <v>66</v>
      </c>
      <c r="E65" s="520"/>
      <c r="F65" s="512"/>
    </row>
    <row r="66" spans="1:6" ht="47.25">
      <c r="A66" s="505" t="s">
        <v>33</v>
      </c>
      <c r="B66" s="542" t="s">
        <v>1521</v>
      </c>
      <c r="C66" s="542" t="s">
        <v>1515</v>
      </c>
      <c r="D66" s="502" t="s">
        <v>66</v>
      </c>
      <c r="E66" s="520"/>
      <c r="F66" s="512"/>
    </row>
    <row r="67" spans="1:6" ht="63">
      <c r="A67" s="505" t="s">
        <v>34</v>
      </c>
      <c r="B67" s="542" t="s">
        <v>1522</v>
      </c>
      <c r="C67" s="542" t="s">
        <v>1527</v>
      </c>
      <c r="D67" s="502" t="s">
        <v>65</v>
      </c>
      <c r="E67" s="520"/>
      <c r="F67" s="501"/>
    </row>
    <row r="68" spans="1:6" ht="63">
      <c r="A68" s="505" t="s">
        <v>35</v>
      </c>
      <c r="B68" s="542" t="s">
        <v>1584</v>
      </c>
      <c r="C68" s="542" t="s">
        <v>1529</v>
      </c>
      <c r="D68" s="507" t="s">
        <v>66</v>
      </c>
      <c r="E68" s="518"/>
      <c r="F68" s="512"/>
    </row>
    <row r="69" spans="1:6" ht="78.75">
      <c r="A69" s="505" t="s">
        <v>36</v>
      </c>
      <c r="B69" s="542" t="s">
        <v>1585</v>
      </c>
      <c r="C69" s="542" t="s">
        <v>1529</v>
      </c>
      <c r="D69" s="507" t="s">
        <v>66</v>
      </c>
      <c r="E69" s="520"/>
      <c r="F69" s="512"/>
    </row>
    <row r="70" spans="1:6" ht="63">
      <c r="A70" s="505" t="s">
        <v>40</v>
      </c>
      <c r="B70" s="542" t="s">
        <v>1586</v>
      </c>
      <c r="C70" s="542" t="s">
        <v>1529</v>
      </c>
      <c r="D70" s="507" t="s">
        <v>66</v>
      </c>
      <c r="E70" s="518"/>
      <c r="F70" s="512"/>
    </row>
    <row r="71" spans="1:6" ht="15.75" customHeight="1">
      <c r="A71" s="754" t="s">
        <v>691</v>
      </c>
      <c r="B71" s="755"/>
      <c r="C71" s="755"/>
      <c r="D71" s="755"/>
      <c r="E71" s="755"/>
      <c r="F71" s="756"/>
    </row>
    <row r="72" spans="1:6" ht="78.75">
      <c r="A72" s="505" t="s">
        <v>41</v>
      </c>
      <c r="B72" s="516" t="s">
        <v>1536</v>
      </c>
      <c r="C72" s="516" t="s">
        <v>1598</v>
      </c>
      <c r="D72" s="502" t="s">
        <v>45</v>
      </c>
      <c r="E72" s="520"/>
      <c r="F72" s="512"/>
    </row>
    <row r="73" spans="1:6" ht="78.75">
      <c r="A73" s="505" t="s">
        <v>42</v>
      </c>
      <c r="B73" s="542" t="s">
        <v>1537</v>
      </c>
      <c r="C73" s="516" t="s">
        <v>1538</v>
      </c>
      <c r="D73" s="502" t="s">
        <v>64</v>
      </c>
      <c r="E73" s="521"/>
      <c r="F73" s="512"/>
    </row>
    <row r="74" spans="1:6" ht="78.75">
      <c r="A74" s="505" t="s">
        <v>1266</v>
      </c>
      <c r="B74" s="542" t="s">
        <v>1539</v>
      </c>
      <c r="C74" s="516" t="s">
        <v>1538</v>
      </c>
      <c r="D74" s="507" t="s">
        <v>392</v>
      </c>
      <c r="E74" s="518"/>
      <c r="F74" s="512"/>
    </row>
    <row r="75" spans="1:6">
      <c r="A75" s="504" t="s">
        <v>43</v>
      </c>
      <c r="B75" s="754" t="s">
        <v>1587</v>
      </c>
      <c r="C75" s="755"/>
      <c r="D75" s="755"/>
      <c r="E75" s="755"/>
      <c r="F75" s="756"/>
    </row>
    <row r="76" spans="1:6" ht="94.5">
      <c r="A76" s="505" t="s">
        <v>1781</v>
      </c>
      <c r="B76" s="542" t="s">
        <v>1588</v>
      </c>
      <c r="C76" s="542" t="s">
        <v>1545</v>
      </c>
      <c r="D76" s="507" t="s">
        <v>45</v>
      </c>
      <c r="E76" s="518"/>
      <c r="F76" s="512"/>
    </row>
    <row r="77" spans="1:6" ht="94.5">
      <c r="A77" s="505" t="s">
        <v>1782</v>
      </c>
      <c r="B77" s="542" t="s">
        <v>1589</v>
      </c>
      <c r="C77" s="542" t="s">
        <v>1545</v>
      </c>
      <c r="D77" s="507" t="s">
        <v>45</v>
      </c>
      <c r="E77" s="518"/>
      <c r="F77" s="512"/>
    </row>
    <row r="78" spans="1:6" ht="94.5">
      <c r="A78" s="505" t="s">
        <v>1783</v>
      </c>
      <c r="B78" s="542" t="s">
        <v>1590</v>
      </c>
      <c r="C78" s="542" t="s">
        <v>1545</v>
      </c>
      <c r="D78" s="507" t="s">
        <v>45</v>
      </c>
      <c r="E78" s="518"/>
      <c r="F78" s="512"/>
    </row>
    <row r="79" spans="1:6" ht="63">
      <c r="A79" s="505" t="s">
        <v>1267</v>
      </c>
      <c r="B79" s="542" t="s">
        <v>1543</v>
      </c>
      <c r="C79" s="542" t="s">
        <v>1546</v>
      </c>
      <c r="D79" s="507" t="s">
        <v>45</v>
      </c>
      <c r="E79" s="518"/>
      <c r="F79" s="506" t="s">
        <v>1544</v>
      </c>
    </row>
    <row r="80" spans="1:6" ht="63">
      <c r="A80" s="505" t="s">
        <v>1530</v>
      </c>
      <c r="B80" s="542" t="s">
        <v>1547</v>
      </c>
      <c r="C80" s="542" t="s">
        <v>1546</v>
      </c>
      <c r="D80" s="507" t="s">
        <v>45</v>
      </c>
      <c r="E80" s="518"/>
      <c r="F80" s="506" t="s">
        <v>1544</v>
      </c>
    </row>
    <row r="81" spans="1:6" ht="15.75" customHeight="1">
      <c r="A81" s="754" t="s">
        <v>560</v>
      </c>
      <c r="B81" s="755"/>
      <c r="C81" s="755"/>
      <c r="D81" s="755"/>
      <c r="E81" s="755"/>
      <c r="F81" s="756"/>
    </row>
    <row r="82" spans="1:6" ht="63">
      <c r="A82" s="503" t="s">
        <v>1531</v>
      </c>
      <c r="B82" s="542" t="s">
        <v>1591</v>
      </c>
      <c r="C82" s="542" t="s">
        <v>1559</v>
      </c>
      <c r="D82" s="502" t="s">
        <v>66</v>
      </c>
      <c r="E82" s="533"/>
      <c r="F82" s="512"/>
    </row>
    <row r="83" spans="1:6" ht="63">
      <c r="A83" s="503" t="s">
        <v>1532</v>
      </c>
      <c r="B83" s="542" t="s">
        <v>1553</v>
      </c>
      <c r="C83" s="542" t="s">
        <v>1559</v>
      </c>
      <c r="D83" s="502" t="s">
        <v>66</v>
      </c>
      <c r="E83" s="533"/>
      <c r="F83" s="512"/>
    </row>
    <row r="84" spans="1:6" ht="18.75" customHeight="1">
      <c r="A84" s="503" t="s">
        <v>1533</v>
      </c>
      <c r="B84" s="542" t="s">
        <v>1554</v>
      </c>
      <c r="C84" s="542" t="s">
        <v>1559</v>
      </c>
      <c r="D84" s="502" t="s">
        <v>66</v>
      </c>
      <c r="E84" s="533"/>
      <c r="F84" s="512"/>
    </row>
    <row r="85" spans="1:6" ht="63">
      <c r="A85" s="503" t="s">
        <v>1534</v>
      </c>
      <c r="B85" s="542" t="s">
        <v>1592</v>
      </c>
      <c r="C85" s="542" t="s">
        <v>1559</v>
      </c>
      <c r="D85" s="507" t="s">
        <v>66</v>
      </c>
      <c r="E85" s="520"/>
      <c r="F85" s="512"/>
    </row>
    <row r="86" spans="1:6" ht="63">
      <c r="A86" s="503" t="s">
        <v>1535</v>
      </c>
      <c r="B86" s="542" t="s">
        <v>1593</v>
      </c>
      <c r="C86" s="542" t="s">
        <v>1559</v>
      </c>
      <c r="D86" s="507" t="s">
        <v>66</v>
      </c>
      <c r="E86" s="520"/>
      <c r="F86" s="512"/>
    </row>
    <row r="87" spans="1:6" ht="63">
      <c r="A87" s="503" t="s">
        <v>1540</v>
      </c>
      <c r="B87" s="542" t="s">
        <v>1555</v>
      </c>
      <c r="C87" s="522" t="s">
        <v>1559</v>
      </c>
      <c r="D87" s="502" t="s">
        <v>66</v>
      </c>
      <c r="E87" s="520"/>
      <c r="F87" s="512"/>
    </row>
    <row r="88" spans="1:6" ht="78.75">
      <c r="A88" s="503" t="s">
        <v>1541</v>
      </c>
      <c r="B88" s="542" t="s">
        <v>1556</v>
      </c>
      <c r="C88" s="522" t="s">
        <v>1560</v>
      </c>
      <c r="D88" s="502" t="s">
        <v>64</v>
      </c>
      <c r="E88" s="520"/>
      <c r="F88" s="512"/>
    </row>
    <row r="89" spans="1:6" ht="63">
      <c r="A89" s="503" t="s">
        <v>1542</v>
      </c>
      <c r="B89" s="542" t="s">
        <v>1557</v>
      </c>
      <c r="C89" s="515" t="s">
        <v>1559</v>
      </c>
      <c r="D89" s="502" t="s">
        <v>45</v>
      </c>
      <c r="E89" s="520"/>
      <c r="F89" s="512"/>
    </row>
    <row r="90" spans="1:6" ht="63">
      <c r="A90" s="503" t="s">
        <v>1548</v>
      </c>
      <c r="B90" s="542" t="s">
        <v>1558</v>
      </c>
      <c r="C90" s="515" t="s">
        <v>1559</v>
      </c>
      <c r="D90" s="502" t="s">
        <v>45</v>
      </c>
      <c r="E90" s="520"/>
      <c r="F90" s="512"/>
    </row>
    <row r="91" spans="1:6" ht="63">
      <c r="A91" s="503" t="s">
        <v>1549</v>
      </c>
      <c r="B91" s="542" t="s">
        <v>1752</v>
      </c>
      <c r="C91" s="542" t="s">
        <v>1561</v>
      </c>
      <c r="D91" s="502" t="s">
        <v>66</v>
      </c>
      <c r="E91" s="520"/>
      <c r="F91" s="512"/>
    </row>
    <row r="92" spans="1:6" ht="15.75" customHeight="1">
      <c r="A92" s="754" t="s">
        <v>561</v>
      </c>
      <c r="B92" s="755"/>
      <c r="C92" s="756"/>
      <c r="D92" s="762"/>
      <c r="E92" s="762"/>
      <c r="F92" s="506"/>
    </row>
    <row r="93" spans="1:6" ht="110.25">
      <c r="A93" s="511" t="s">
        <v>1550</v>
      </c>
      <c r="B93" s="542" t="s">
        <v>342</v>
      </c>
      <c r="C93" s="515" t="s">
        <v>343</v>
      </c>
      <c r="D93" s="507" t="s">
        <v>344</v>
      </c>
      <c r="E93" s="523"/>
      <c r="F93" s="512"/>
    </row>
    <row r="94" spans="1:6" ht="63">
      <c r="A94" s="511" t="s">
        <v>1551</v>
      </c>
      <c r="B94" s="542" t="s">
        <v>1570</v>
      </c>
      <c r="C94" s="515" t="s">
        <v>108</v>
      </c>
      <c r="D94" s="507" t="s">
        <v>61</v>
      </c>
      <c r="E94" s="518"/>
      <c r="F94" s="512"/>
    </row>
    <row r="95" spans="1:6" ht="31.5">
      <c r="A95" s="511" t="s">
        <v>1552</v>
      </c>
      <c r="B95" s="542" t="s">
        <v>1571</v>
      </c>
      <c r="C95" s="542" t="s">
        <v>1546</v>
      </c>
      <c r="D95" s="507" t="s">
        <v>1</v>
      </c>
      <c r="E95" s="520"/>
      <c r="F95" s="512"/>
    </row>
    <row r="96" spans="1:6" ht="31.5">
      <c r="A96" s="511" t="s">
        <v>1562</v>
      </c>
      <c r="B96" s="542" t="s">
        <v>1572</v>
      </c>
      <c r="C96" s="542" t="s">
        <v>1546</v>
      </c>
      <c r="D96" s="507" t="s">
        <v>1</v>
      </c>
      <c r="E96" s="520"/>
      <c r="F96" s="512"/>
    </row>
    <row r="97" spans="1:6" ht="47.25">
      <c r="A97" s="511" t="s">
        <v>1563</v>
      </c>
      <c r="B97" s="542" t="s">
        <v>1573</v>
      </c>
      <c r="C97" s="515" t="s">
        <v>220</v>
      </c>
      <c r="D97" s="507" t="s">
        <v>64</v>
      </c>
      <c r="E97" s="518"/>
      <c r="F97" s="512"/>
    </row>
    <row r="98" spans="1:6" ht="78.75">
      <c r="A98" s="511" t="s">
        <v>1564</v>
      </c>
      <c r="B98" s="516" t="s">
        <v>1594</v>
      </c>
      <c r="C98" s="542" t="s">
        <v>1575</v>
      </c>
      <c r="D98" s="502" t="s">
        <v>1122</v>
      </c>
      <c r="E98" s="520"/>
      <c r="F98" s="512"/>
    </row>
    <row r="99" spans="1:6" ht="63">
      <c r="A99" s="511" t="s">
        <v>1565</v>
      </c>
      <c r="B99" s="542" t="s">
        <v>1595</v>
      </c>
      <c r="C99" s="542" t="s">
        <v>1575</v>
      </c>
      <c r="D99" s="502" t="s">
        <v>66</v>
      </c>
      <c r="E99" s="534"/>
      <c r="F99" s="512"/>
    </row>
    <row r="100" spans="1:6" ht="63">
      <c r="A100" s="511" t="s">
        <v>1566</v>
      </c>
      <c r="B100" s="542" t="s">
        <v>1574</v>
      </c>
      <c r="C100" s="542" t="s">
        <v>1575</v>
      </c>
      <c r="D100" s="507" t="s">
        <v>66</v>
      </c>
      <c r="E100" s="518"/>
      <c r="F100" s="512"/>
    </row>
    <row r="101" spans="1:6" ht="82.5" customHeight="1">
      <c r="A101" s="757" t="s">
        <v>2104</v>
      </c>
      <c r="B101" s="757"/>
      <c r="C101" s="757"/>
      <c r="D101" s="757"/>
      <c r="E101" s="757"/>
      <c r="F101" s="757"/>
    </row>
    <row r="102" spans="1:6" ht="15.75" customHeight="1">
      <c r="A102" s="758" t="s">
        <v>1784</v>
      </c>
      <c r="B102" s="759"/>
      <c r="C102" s="760"/>
      <c r="D102" s="761"/>
      <c r="E102" s="761"/>
      <c r="F102" s="508"/>
    </row>
    <row r="103" spans="1:6" ht="47.25">
      <c r="A103" s="511" t="s">
        <v>91</v>
      </c>
      <c r="B103" s="542" t="s">
        <v>1422</v>
      </c>
      <c r="C103" s="542" t="s">
        <v>1785</v>
      </c>
      <c r="D103" s="502" t="s">
        <v>172</v>
      </c>
      <c r="E103" s="535"/>
      <c r="F103" s="512"/>
    </row>
    <row r="104" spans="1:6">
      <c r="A104" s="545" t="s">
        <v>92</v>
      </c>
      <c r="B104" s="754" t="s">
        <v>1786</v>
      </c>
      <c r="C104" s="755"/>
      <c r="D104" s="755"/>
      <c r="E104" s="755"/>
      <c r="F104" s="756"/>
    </row>
    <row r="105" spans="1:6" ht="47.25">
      <c r="A105" s="511" t="s">
        <v>1843</v>
      </c>
      <c r="B105" s="542" t="s">
        <v>1787</v>
      </c>
      <c r="C105" s="542" t="s">
        <v>1788</v>
      </c>
      <c r="D105" s="502" t="s">
        <v>1789</v>
      </c>
      <c r="E105" s="535"/>
      <c r="F105" s="512"/>
    </row>
    <row r="106" spans="1:6" ht="78.75">
      <c r="A106" s="511" t="s">
        <v>1844</v>
      </c>
      <c r="B106" s="542" t="s">
        <v>1790</v>
      </c>
      <c r="C106" s="542" t="s">
        <v>1791</v>
      </c>
      <c r="D106" s="502" t="s">
        <v>1789</v>
      </c>
      <c r="E106" s="535"/>
      <c r="F106" s="512"/>
    </row>
    <row r="107" spans="1:6" ht="47.25">
      <c r="A107" s="511" t="s">
        <v>1845</v>
      </c>
      <c r="B107" s="542" t="s">
        <v>1792</v>
      </c>
      <c r="C107" s="542" t="s">
        <v>1788</v>
      </c>
      <c r="D107" s="502" t="s">
        <v>1793</v>
      </c>
      <c r="E107" s="535"/>
      <c r="F107" s="512"/>
    </row>
    <row r="108" spans="1:6" ht="78.75">
      <c r="A108" s="511" t="s">
        <v>1846</v>
      </c>
      <c r="B108" s="542" t="s">
        <v>1794</v>
      </c>
      <c r="C108" s="542" t="s">
        <v>1791</v>
      </c>
      <c r="D108" s="502" t="s">
        <v>1793</v>
      </c>
      <c r="E108" s="535"/>
      <c r="F108" s="512"/>
    </row>
    <row r="109" spans="1:6">
      <c r="A109" s="545" t="s">
        <v>93</v>
      </c>
      <c r="B109" s="754" t="s">
        <v>1795</v>
      </c>
      <c r="C109" s="755"/>
      <c r="D109" s="755"/>
      <c r="E109" s="755"/>
      <c r="F109" s="756"/>
    </row>
    <row r="110" spans="1:6" ht="47.25">
      <c r="A110" s="511" t="s">
        <v>1847</v>
      </c>
      <c r="B110" s="542" t="s">
        <v>1796</v>
      </c>
      <c r="C110" s="542" t="s">
        <v>1797</v>
      </c>
      <c r="D110" s="502" t="s">
        <v>1798</v>
      </c>
      <c r="E110" s="535"/>
      <c r="F110" s="512"/>
    </row>
    <row r="111" spans="1:6" ht="78.75">
      <c r="A111" s="511" t="s">
        <v>1848</v>
      </c>
      <c r="B111" s="542" t="s">
        <v>1799</v>
      </c>
      <c r="C111" s="542" t="s">
        <v>1800</v>
      </c>
      <c r="D111" s="502" t="s">
        <v>1801</v>
      </c>
      <c r="E111" s="535"/>
      <c r="F111" s="512"/>
    </row>
    <row r="112" spans="1:6" ht="63">
      <c r="A112" s="511" t="s">
        <v>1849</v>
      </c>
      <c r="B112" s="542" t="s">
        <v>1802</v>
      </c>
      <c r="C112" s="542" t="s">
        <v>1803</v>
      </c>
      <c r="D112" s="502" t="s">
        <v>1804</v>
      </c>
      <c r="E112" s="535"/>
      <c r="F112" s="512"/>
    </row>
    <row r="113" spans="1:6" ht="47.25">
      <c r="A113" s="511" t="s">
        <v>1850</v>
      </c>
      <c r="B113" s="542" t="s">
        <v>1805</v>
      </c>
      <c r="C113" s="542" t="s">
        <v>1806</v>
      </c>
      <c r="D113" s="502" t="s">
        <v>1807</v>
      </c>
      <c r="E113" s="535"/>
      <c r="F113" s="512"/>
    </row>
    <row r="114" spans="1:6" ht="63">
      <c r="A114" s="511" t="s">
        <v>1851</v>
      </c>
      <c r="B114" s="542" t="s">
        <v>1808</v>
      </c>
      <c r="C114" s="542" t="s">
        <v>1809</v>
      </c>
      <c r="D114" s="502" t="s">
        <v>1810</v>
      </c>
      <c r="E114" s="535"/>
      <c r="F114" s="512"/>
    </row>
    <row r="115" spans="1:6" ht="63">
      <c r="A115" s="511" t="s">
        <v>1852</v>
      </c>
      <c r="B115" s="542" t="s">
        <v>1811</v>
      </c>
      <c r="C115" s="542" t="s">
        <v>1809</v>
      </c>
      <c r="D115" s="502" t="s">
        <v>1810</v>
      </c>
      <c r="E115" s="535"/>
      <c r="F115" s="512"/>
    </row>
    <row r="116" spans="1:6" ht="63">
      <c r="A116" s="511" t="s">
        <v>1853</v>
      </c>
      <c r="B116" s="542" t="s">
        <v>1812</v>
      </c>
      <c r="C116" s="542" t="s">
        <v>1809</v>
      </c>
      <c r="D116" s="502" t="s">
        <v>1810</v>
      </c>
      <c r="E116" s="535"/>
      <c r="F116" s="512"/>
    </row>
    <row r="117" spans="1:6">
      <c r="A117" s="545" t="s">
        <v>95</v>
      </c>
      <c r="B117" s="754" t="s">
        <v>1813</v>
      </c>
      <c r="C117" s="755"/>
      <c r="D117" s="755"/>
      <c r="E117" s="755"/>
      <c r="F117" s="756"/>
    </row>
    <row r="118" spans="1:6" ht="94.5">
      <c r="A118" s="511" t="s">
        <v>1854</v>
      </c>
      <c r="B118" s="542" t="s">
        <v>1814</v>
      </c>
      <c r="C118" s="542" t="s">
        <v>1815</v>
      </c>
      <c r="D118" s="502" t="s">
        <v>1816</v>
      </c>
      <c r="E118" s="535"/>
      <c r="F118" s="512"/>
    </row>
    <row r="119" spans="1:6" ht="94.5">
      <c r="A119" s="511" t="s">
        <v>1855</v>
      </c>
      <c r="B119" s="542" t="s">
        <v>1817</v>
      </c>
      <c r="C119" s="542" t="s">
        <v>1818</v>
      </c>
      <c r="D119" s="502" t="s">
        <v>1819</v>
      </c>
      <c r="E119" s="535"/>
      <c r="F119" s="512"/>
    </row>
    <row r="120" spans="1:6" ht="63">
      <c r="A120" s="511" t="s">
        <v>1856</v>
      </c>
      <c r="B120" s="542" t="s">
        <v>1820</v>
      </c>
      <c r="C120" s="542" t="s">
        <v>1821</v>
      </c>
      <c r="D120" s="502" t="s">
        <v>1822</v>
      </c>
      <c r="E120" s="535"/>
      <c r="F120" s="512"/>
    </row>
    <row r="121" spans="1:6">
      <c r="A121" s="545" t="s">
        <v>96</v>
      </c>
      <c r="B121" s="754" t="s">
        <v>1823</v>
      </c>
      <c r="C121" s="755"/>
      <c r="D121" s="755"/>
      <c r="E121" s="755"/>
      <c r="F121" s="756"/>
    </row>
    <row r="122" spans="1:6" ht="47.25">
      <c r="A122" s="511" t="s">
        <v>420</v>
      </c>
      <c r="B122" s="542" t="s">
        <v>1824</v>
      </c>
      <c r="C122" s="542" t="s">
        <v>1825</v>
      </c>
      <c r="D122" s="502" t="s">
        <v>111</v>
      </c>
      <c r="E122" s="535"/>
      <c r="F122" s="512"/>
    </row>
    <row r="123" spans="1:6" ht="47.25">
      <c r="A123" s="511" t="s">
        <v>421</v>
      </c>
      <c r="B123" s="542" t="s">
        <v>1826</v>
      </c>
      <c r="C123" s="542" t="s">
        <v>1827</v>
      </c>
      <c r="D123" s="502" t="s">
        <v>1828</v>
      </c>
      <c r="E123" s="535"/>
      <c r="F123" s="512"/>
    </row>
    <row r="124" spans="1:6">
      <c r="A124" s="511" t="s">
        <v>1857</v>
      </c>
      <c r="B124" s="542" t="s">
        <v>1829</v>
      </c>
      <c r="C124" s="542" t="s">
        <v>1830</v>
      </c>
      <c r="D124" s="502" t="s">
        <v>1831</v>
      </c>
      <c r="E124" s="535"/>
      <c r="F124" s="512"/>
    </row>
    <row r="125" spans="1:6" ht="47.25">
      <c r="A125" s="511" t="s">
        <v>1858</v>
      </c>
      <c r="B125" s="542" t="s">
        <v>1832</v>
      </c>
      <c r="C125" s="542" t="s">
        <v>1833</v>
      </c>
      <c r="D125" s="502" t="s">
        <v>1834</v>
      </c>
      <c r="E125" s="535"/>
      <c r="F125" s="512"/>
    </row>
    <row r="126" spans="1:6" ht="31.5">
      <c r="A126" s="511" t="s">
        <v>1859</v>
      </c>
      <c r="B126" s="542" t="s">
        <v>1835</v>
      </c>
      <c r="C126" s="542" t="s">
        <v>1836</v>
      </c>
      <c r="D126" s="502" t="s">
        <v>1837</v>
      </c>
      <c r="E126" s="535"/>
      <c r="F126" s="512"/>
    </row>
    <row r="127" spans="1:6" ht="31.5">
      <c r="A127" s="511" t="s">
        <v>1860</v>
      </c>
      <c r="B127" s="542" t="s">
        <v>1838</v>
      </c>
      <c r="C127" s="542" t="s">
        <v>1839</v>
      </c>
      <c r="D127" s="502" t="s">
        <v>1840</v>
      </c>
      <c r="E127" s="535"/>
      <c r="F127" s="512"/>
    </row>
  </sheetData>
  <mergeCells count="19">
    <mergeCell ref="A60:F60"/>
    <mergeCell ref="A4:F4"/>
    <mergeCell ref="A11:F11"/>
    <mergeCell ref="A21:F21"/>
    <mergeCell ref="A36:F36"/>
    <mergeCell ref="A37:F37"/>
    <mergeCell ref="A61:F61"/>
    <mergeCell ref="A71:F71"/>
    <mergeCell ref="B75:F75"/>
    <mergeCell ref="A81:F81"/>
    <mergeCell ref="A92:C92"/>
    <mergeCell ref="D92:E92"/>
    <mergeCell ref="B121:F121"/>
    <mergeCell ref="A101:F101"/>
    <mergeCell ref="A102:C102"/>
    <mergeCell ref="D102:E102"/>
    <mergeCell ref="B104:F104"/>
    <mergeCell ref="B109:F109"/>
    <mergeCell ref="B117:F1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
  <sheetViews>
    <sheetView zoomScale="80" zoomScaleNormal="80" workbookViewId="0">
      <selection activeCell="C7" sqref="C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thickBo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126">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78.75">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ht="78.75">
      <c r="A25" s="509" t="s">
        <v>1461</v>
      </c>
      <c r="B25" s="542" t="s">
        <v>1462</v>
      </c>
      <c r="C25" s="542" t="s">
        <v>1463</v>
      </c>
      <c r="D25" s="507" t="s">
        <v>86</v>
      </c>
      <c r="E25" s="518"/>
      <c r="F25" s="512"/>
    </row>
    <row r="26" spans="1:6" ht="78.75">
      <c r="A26" s="509" t="s">
        <v>1465</v>
      </c>
      <c r="B26" s="542" t="s">
        <v>1464</v>
      </c>
      <c r="C26" s="542" t="s">
        <v>1457</v>
      </c>
      <c r="D26" s="507" t="s">
        <v>86</v>
      </c>
      <c r="E26" s="518"/>
      <c r="F26" s="512"/>
    </row>
    <row r="27" spans="1:6" ht="15.75" customHeight="1">
      <c r="A27" s="758" t="s">
        <v>1466</v>
      </c>
      <c r="B27" s="759"/>
      <c r="C27" s="759"/>
      <c r="D27" s="759"/>
      <c r="E27" s="759"/>
      <c r="F27" s="760"/>
    </row>
    <row r="28" spans="1:6" ht="15.75" customHeight="1">
      <c r="A28" s="754" t="s">
        <v>1779</v>
      </c>
      <c r="B28" s="755"/>
      <c r="C28" s="755"/>
      <c r="D28" s="755"/>
      <c r="E28" s="755"/>
      <c r="F28" s="756"/>
    </row>
    <row r="29" spans="1:6" ht="78.75">
      <c r="A29" s="509" t="s">
        <v>1743</v>
      </c>
      <c r="B29" s="542" t="s">
        <v>1742</v>
      </c>
      <c r="C29" s="542" t="s">
        <v>2098</v>
      </c>
      <c r="D29" s="507" t="s">
        <v>2</v>
      </c>
      <c r="E29" s="518"/>
      <c r="F29" s="512"/>
    </row>
    <row r="30" spans="1:6" ht="78.75">
      <c r="A30" s="509" t="s">
        <v>15</v>
      </c>
      <c r="B30" s="542" t="s">
        <v>1581</v>
      </c>
      <c r="C30" s="542" t="s">
        <v>2098</v>
      </c>
      <c r="D30" s="507" t="s">
        <v>2</v>
      </c>
      <c r="E30" s="518"/>
      <c r="F30" s="512"/>
    </row>
    <row r="31" spans="1:6" ht="78.75">
      <c r="A31" s="509" t="s">
        <v>16</v>
      </c>
      <c r="B31" s="542" t="s">
        <v>1472</v>
      </c>
      <c r="C31" s="542" t="s">
        <v>1468</v>
      </c>
      <c r="D31" s="507" t="s">
        <v>2</v>
      </c>
      <c r="E31" s="518"/>
      <c r="F31" s="506" t="s">
        <v>1469</v>
      </c>
    </row>
    <row r="32" spans="1:6" ht="78.75">
      <c r="A32" s="509" t="s">
        <v>17</v>
      </c>
      <c r="B32" s="542" t="s">
        <v>1473</v>
      </c>
      <c r="C32" s="542" t="s">
        <v>1470</v>
      </c>
      <c r="D32" s="507" t="s">
        <v>2</v>
      </c>
      <c r="E32" s="518"/>
      <c r="F32" s="506" t="s">
        <v>854</v>
      </c>
    </row>
    <row r="33" spans="1:6" ht="78.75">
      <c r="A33" s="509" t="s">
        <v>28</v>
      </c>
      <c r="B33" s="542" t="s">
        <v>1474</v>
      </c>
      <c r="C33" s="542" t="s">
        <v>1471</v>
      </c>
      <c r="D33" s="507" t="s">
        <v>2</v>
      </c>
      <c r="E33" s="518"/>
      <c r="F33" s="506" t="s">
        <v>1328</v>
      </c>
    </row>
    <row r="34" spans="1:6" ht="78.75">
      <c r="A34" s="509" t="s">
        <v>29</v>
      </c>
      <c r="B34" s="542" t="s">
        <v>1582</v>
      </c>
      <c r="C34" s="542" t="s">
        <v>2098</v>
      </c>
      <c r="D34" s="507" t="s">
        <v>225</v>
      </c>
      <c r="E34" s="518"/>
      <c r="F34" s="512"/>
    </row>
    <row r="35" spans="1:6" ht="78.75">
      <c r="A35" s="509" t="s">
        <v>30</v>
      </c>
      <c r="B35" s="542" t="s">
        <v>1583</v>
      </c>
      <c r="C35" s="542" t="s">
        <v>1475</v>
      </c>
      <c r="D35" s="507" t="s">
        <v>225</v>
      </c>
      <c r="E35" s="518"/>
      <c r="F35" s="512"/>
    </row>
    <row r="36" spans="1:6" ht="94.5">
      <c r="A36" s="509" t="s">
        <v>1217</v>
      </c>
      <c r="B36" s="542" t="s">
        <v>1741</v>
      </c>
      <c r="C36" s="542" t="s">
        <v>1476</v>
      </c>
      <c r="D36" s="507" t="s">
        <v>45</v>
      </c>
      <c r="E36" s="518"/>
      <c r="F36" s="512"/>
    </row>
    <row r="37" spans="1:6" ht="94.5">
      <c r="A37" s="509" t="s">
        <v>1477</v>
      </c>
      <c r="B37" s="542" t="s">
        <v>1481</v>
      </c>
      <c r="C37" s="542" t="s">
        <v>1476</v>
      </c>
      <c r="D37" s="507" t="s">
        <v>45</v>
      </c>
      <c r="E37" s="518"/>
      <c r="F37" s="512"/>
    </row>
    <row r="38" spans="1:6" ht="78.75">
      <c r="A38" s="509" t="s">
        <v>1478</v>
      </c>
      <c r="B38" s="542" t="s">
        <v>1485</v>
      </c>
      <c r="C38" s="542" t="s">
        <v>1488</v>
      </c>
      <c r="D38" s="507" t="s">
        <v>45</v>
      </c>
      <c r="E38" s="518"/>
      <c r="F38" s="501" t="s">
        <v>1528</v>
      </c>
    </row>
    <row r="39" spans="1:6" ht="94.5">
      <c r="A39" s="509" t="s">
        <v>1479</v>
      </c>
      <c r="B39" s="542" t="s">
        <v>1492</v>
      </c>
      <c r="C39" s="542" t="s">
        <v>1490</v>
      </c>
      <c r="D39" s="507" t="s">
        <v>3</v>
      </c>
      <c r="E39" s="518"/>
      <c r="F39" s="512"/>
    </row>
    <row r="40" spans="1:6" ht="94.5">
      <c r="A40" s="509" t="s">
        <v>1480</v>
      </c>
      <c r="B40" s="542" t="s">
        <v>1493</v>
      </c>
      <c r="C40" s="542" t="s">
        <v>1494</v>
      </c>
      <c r="D40" s="507" t="s">
        <v>45</v>
      </c>
      <c r="E40" s="518"/>
      <c r="F40" s="512"/>
    </row>
    <row r="41" spans="1:6" ht="78.75">
      <c r="A41" s="509" t="s">
        <v>1482</v>
      </c>
      <c r="B41" s="542" t="s">
        <v>1498</v>
      </c>
      <c r="C41" s="542" t="s">
        <v>1499</v>
      </c>
      <c r="D41" s="507" t="s">
        <v>1347</v>
      </c>
      <c r="E41" s="518"/>
      <c r="F41" s="501" t="s">
        <v>1528</v>
      </c>
    </row>
    <row r="42" spans="1:6" ht="63">
      <c r="A42" s="509" t="s">
        <v>1483</v>
      </c>
      <c r="B42" s="542" t="s">
        <v>1500</v>
      </c>
      <c r="C42" s="542" t="s">
        <v>1501</v>
      </c>
      <c r="D42" s="507" t="s">
        <v>45</v>
      </c>
      <c r="E42" s="518"/>
      <c r="F42" s="501" t="s">
        <v>1528</v>
      </c>
    </row>
    <row r="43" spans="1:6" ht="63">
      <c r="A43" s="509" t="s">
        <v>1484</v>
      </c>
      <c r="B43" s="542" t="s">
        <v>1502</v>
      </c>
      <c r="C43" s="542" t="s">
        <v>1503</v>
      </c>
      <c r="D43" s="507" t="s">
        <v>52</v>
      </c>
      <c r="E43" s="518"/>
      <c r="F43" s="501" t="s">
        <v>1528</v>
      </c>
    </row>
    <row r="44" spans="1:6" ht="63">
      <c r="A44" s="509" t="s">
        <v>1486</v>
      </c>
      <c r="B44" s="542" t="s">
        <v>1504</v>
      </c>
      <c r="C44" s="542" t="s">
        <v>1505</v>
      </c>
      <c r="D44" s="507" t="s">
        <v>3</v>
      </c>
      <c r="E44" s="518"/>
      <c r="F44" s="501" t="s">
        <v>1528</v>
      </c>
    </row>
    <row r="45" spans="1:6" ht="94.5">
      <c r="A45" s="509" t="s">
        <v>1487</v>
      </c>
      <c r="B45" s="516" t="s">
        <v>1506</v>
      </c>
      <c r="C45" s="516" t="s">
        <v>2099</v>
      </c>
      <c r="D45" s="513" t="s">
        <v>5</v>
      </c>
      <c r="E45" s="520"/>
      <c r="F45" s="512"/>
    </row>
    <row r="46" spans="1:6" ht="110.25">
      <c r="A46" s="509" t="s">
        <v>1489</v>
      </c>
      <c r="B46" s="543" t="s">
        <v>1507</v>
      </c>
      <c r="C46" s="542" t="s">
        <v>2100</v>
      </c>
      <c r="D46" s="513" t="s">
        <v>5</v>
      </c>
      <c r="E46" s="520"/>
      <c r="F46" s="512"/>
    </row>
    <row r="47" spans="1:6" ht="94.5">
      <c r="A47" s="509" t="s">
        <v>1491</v>
      </c>
      <c r="B47" s="543" t="s">
        <v>1508</v>
      </c>
      <c r="C47" s="542" t="s">
        <v>2101</v>
      </c>
      <c r="D47" s="513" t="s">
        <v>5</v>
      </c>
      <c r="E47" s="520"/>
      <c r="F47" s="512"/>
    </row>
    <row r="48" spans="1:6" ht="94.5">
      <c r="A48" s="509" t="s">
        <v>1495</v>
      </c>
      <c r="B48" s="543" t="s">
        <v>1509</v>
      </c>
      <c r="C48" s="542" t="s">
        <v>2101</v>
      </c>
      <c r="D48" s="513" t="s">
        <v>5</v>
      </c>
      <c r="E48" s="520"/>
      <c r="F48" s="512"/>
    </row>
    <row r="49" spans="1:6" ht="110.25">
      <c r="A49" s="509" t="s">
        <v>1496</v>
      </c>
      <c r="B49" s="542" t="s">
        <v>1510</v>
      </c>
      <c r="C49" s="542" t="s">
        <v>2102</v>
      </c>
      <c r="D49" s="507" t="s">
        <v>4</v>
      </c>
      <c r="E49" s="520"/>
      <c r="F49" s="512"/>
    </row>
    <row r="50" spans="1:6" ht="63">
      <c r="A50" s="509" t="s">
        <v>1497</v>
      </c>
      <c r="B50" s="542" t="s">
        <v>1511</v>
      </c>
      <c r="C50" s="542" t="s">
        <v>1515</v>
      </c>
      <c r="D50" s="507" t="s">
        <v>66</v>
      </c>
      <c r="E50" s="518"/>
      <c r="F50" s="512"/>
    </row>
    <row r="51" spans="1:6" ht="15.75" customHeight="1">
      <c r="A51" s="758" t="s">
        <v>1516</v>
      </c>
      <c r="B51" s="759"/>
      <c r="C51" s="759"/>
      <c r="D51" s="759"/>
      <c r="E51" s="759"/>
      <c r="F51" s="760"/>
    </row>
    <row r="52" spans="1:6" ht="15.75" customHeight="1">
      <c r="A52" s="754" t="s">
        <v>1780</v>
      </c>
      <c r="B52" s="755"/>
      <c r="C52" s="755"/>
      <c r="D52" s="755"/>
      <c r="E52" s="755"/>
      <c r="F52" s="756"/>
    </row>
    <row r="53" spans="1:6" ht="78.75">
      <c r="A53" s="505" t="s">
        <v>1526</v>
      </c>
      <c r="B53" s="544" t="s">
        <v>2103</v>
      </c>
      <c r="C53" s="543" t="s">
        <v>1525</v>
      </c>
      <c r="D53" s="502" t="s">
        <v>66</v>
      </c>
      <c r="E53" s="520"/>
      <c r="F53" s="512"/>
    </row>
    <row r="54" spans="1:6" ht="78.75">
      <c r="A54" s="505" t="s">
        <v>19</v>
      </c>
      <c r="B54" s="544" t="s">
        <v>1518</v>
      </c>
      <c r="C54" s="543" t="s">
        <v>1525</v>
      </c>
      <c r="D54" s="502" t="s">
        <v>66</v>
      </c>
      <c r="E54" s="520"/>
      <c r="F54" s="512"/>
    </row>
    <row r="55" spans="1:6" ht="78.75">
      <c r="A55" s="505" t="s">
        <v>20</v>
      </c>
      <c r="B55" s="542" t="s">
        <v>1519</v>
      </c>
      <c r="C55" s="543" t="s">
        <v>1525</v>
      </c>
      <c r="D55" s="507" t="s">
        <v>66</v>
      </c>
      <c r="E55" s="518"/>
      <c r="F55" s="512"/>
    </row>
    <row r="56" spans="1:6" ht="63">
      <c r="A56" s="505" t="s">
        <v>27</v>
      </c>
      <c r="B56" s="544" t="s">
        <v>1520</v>
      </c>
      <c r="C56" s="542" t="s">
        <v>1515</v>
      </c>
      <c r="D56" s="502" t="s">
        <v>66</v>
      </c>
      <c r="E56" s="520"/>
      <c r="F56" s="512"/>
    </row>
    <row r="57" spans="1:6" ht="63">
      <c r="A57" s="505" t="s">
        <v>33</v>
      </c>
      <c r="B57" s="542" t="s">
        <v>1521</v>
      </c>
      <c r="C57" s="542" t="s">
        <v>1515</v>
      </c>
      <c r="D57" s="502" t="s">
        <v>66</v>
      </c>
      <c r="E57" s="520"/>
      <c r="F57" s="512"/>
    </row>
    <row r="58" spans="1:6" ht="63">
      <c r="A58" s="505" t="s">
        <v>34</v>
      </c>
      <c r="B58" s="542" t="s">
        <v>1522</v>
      </c>
      <c r="C58" s="542" t="s">
        <v>1527</v>
      </c>
      <c r="D58" s="502" t="s">
        <v>65</v>
      </c>
      <c r="E58" s="520"/>
      <c r="F58" s="501"/>
    </row>
    <row r="59" spans="1:6" ht="63">
      <c r="A59" s="505" t="s">
        <v>35</v>
      </c>
      <c r="B59" s="542" t="s">
        <v>1584</v>
      </c>
      <c r="C59" s="542" t="s">
        <v>1529</v>
      </c>
      <c r="D59" s="507" t="s">
        <v>66</v>
      </c>
      <c r="E59" s="518"/>
      <c r="F59" s="512"/>
    </row>
    <row r="60" spans="1:6" ht="78.75">
      <c r="A60" s="505" t="s">
        <v>36</v>
      </c>
      <c r="B60" s="542" t="s">
        <v>1585</v>
      </c>
      <c r="C60" s="542" t="s">
        <v>1529</v>
      </c>
      <c r="D60" s="507" t="s">
        <v>66</v>
      </c>
      <c r="E60" s="520"/>
      <c r="F60" s="512"/>
    </row>
    <row r="61" spans="1:6" ht="63">
      <c r="A61" s="505" t="s">
        <v>40</v>
      </c>
      <c r="B61" s="542" t="s">
        <v>1586</v>
      </c>
      <c r="C61" s="542" t="s">
        <v>1529</v>
      </c>
      <c r="D61" s="507" t="s">
        <v>66</v>
      </c>
      <c r="E61" s="518"/>
      <c r="F61" s="512"/>
    </row>
    <row r="62" spans="1:6" ht="15.75" customHeight="1">
      <c r="A62" s="754" t="s">
        <v>691</v>
      </c>
      <c r="B62" s="755"/>
      <c r="C62" s="755"/>
      <c r="D62" s="755"/>
      <c r="E62" s="755"/>
      <c r="F62" s="756"/>
    </row>
    <row r="63" spans="1:6" ht="78.75">
      <c r="A63" s="505" t="s">
        <v>41</v>
      </c>
      <c r="B63" s="516" t="s">
        <v>1536</v>
      </c>
      <c r="C63" s="516" t="s">
        <v>1598</v>
      </c>
      <c r="D63" s="502" t="s">
        <v>45</v>
      </c>
      <c r="E63" s="520"/>
      <c r="F63" s="512"/>
    </row>
    <row r="64" spans="1:6" ht="78.75">
      <c r="A64" s="505" t="s">
        <v>42</v>
      </c>
      <c r="B64" s="542" t="s">
        <v>1537</v>
      </c>
      <c r="C64" s="516" t="s">
        <v>1538</v>
      </c>
      <c r="D64" s="502" t="s">
        <v>64</v>
      </c>
      <c r="E64" s="521"/>
      <c r="F64" s="512"/>
    </row>
    <row r="65" spans="1:6" ht="78.75">
      <c r="A65" s="505" t="s">
        <v>1266</v>
      </c>
      <c r="B65" s="542" t="s">
        <v>1539</v>
      </c>
      <c r="C65" s="516" t="s">
        <v>1538</v>
      </c>
      <c r="D65" s="507" t="s">
        <v>392</v>
      </c>
      <c r="E65" s="518"/>
      <c r="F65" s="512"/>
    </row>
    <row r="66" spans="1:6" ht="31.5">
      <c r="A66" s="504" t="s">
        <v>43</v>
      </c>
      <c r="B66" s="539" t="s">
        <v>1587</v>
      </c>
      <c r="C66" s="542"/>
      <c r="D66" s="507"/>
      <c r="E66" s="518"/>
      <c r="F66" s="506"/>
    </row>
    <row r="67" spans="1:6" ht="94.5">
      <c r="A67" s="505" t="s">
        <v>1267</v>
      </c>
      <c r="B67" s="542" t="s">
        <v>1588</v>
      </c>
      <c r="C67" s="542" t="s">
        <v>1545</v>
      </c>
      <c r="D67" s="507" t="s">
        <v>45</v>
      </c>
      <c r="E67" s="518"/>
      <c r="F67" s="512"/>
    </row>
    <row r="68" spans="1:6" ht="94.5">
      <c r="A68" s="505" t="s">
        <v>1530</v>
      </c>
      <c r="B68" s="542" t="s">
        <v>1589</v>
      </c>
      <c r="C68" s="542" t="s">
        <v>1545</v>
      </c>
      <c r="D68" s="507" t="s">
        <v>45</v>
      </c>
      <c r="E68" s="518"/>
      <c r="F68" s="512"/>
    </row>
    <row r="69" spans="1:6" ht="94.5">
      <c r="A69" s="505" t="s">
        <v>1531</v>
      </c>
      <c r="B69" s="542" t="s">
        <v>1590</v>
      </c>
      <c r="C69" s="542" t="s">
        <v>1545</v>
      </c>
      <c r="D69" s="507" t="s">
        <v>45</v>
      </c>
      <c r="E69" s="518"/>
      <c r="F69" s="512"/>
    </row>
    <row r="70" spans="1:6" ht="63">
      <c r="A70" s="505" t="s">
        <v>1532</v>
      </c>
      <c r="B70" s="542" t="s">
        <v>1543</v>
      </c>
      <c r="C70" s="542" t="s">
        <v>1546</v>
      </c>
      <c r="D70" s="507" t="s">
        <v>45</v>
      </c>
      <c r="E70" s="518"/>
      <c r="F70" s="506" t="s">
        <v>1544</v>
      </c>
    </row>
    <row r="71" spans="1:6" ht="63">
      <c r="A71" s="505" t="s">
        <v>1533</v>
      </c>
      <c r="B71" s="542" t="s">
        <v>1547</v>
      </c>
      <c r="C71" s="542" t="s">
        <v>1546</v>
      </c>
      <c r="D71" s="507" t="s">
        <v>45</v>
      </c>
      <c r="E71" s="518"/>
      <c r="F71" s="506" t="s">
        <v>1544</v>
      </c>
    </row>
    <row r="72" spans="1:6" ht="15.75" customHeight="1">
      <c r="A72" s="754" t="s">
        <v>560</v>
      </c>
      <c r="B72" s="755"/>
      <c r="C72" s="755"/>
      <c r="D72" s="755"/>
      <c r="E72" s="755"/>
      <c r="F72" s="756"/>
    </row>
    <row r="73" spans="1:6" ht="63">
      <c r="A73" s="503" t="s">
        <v>1534</v>
      </c>
      <c r="B73" s="542" t="s">
        <v>1591</v>
      </c>
      <c r="C73" s="542" t="s">
        <v>1559</v>
      </c>
      <c r="D73" s="502" t="s">
        <v>66</v>
      </c>
      <c r="E73" s="533"/>
      <c r="F73" s="512"/>
    </row>
    <row r="74" spans="1:6" ht="63">
      <c r="A74" s="503" t="s">
        <v>1535</v>
      </c>
      <c r="B74" s="542" t="s">
        <v>1553</v>
      </c>
      <c r="C74" s="542" t="s">
        <v>1559</v>
      </c>
      <c r="D74" s="502" t="s">
        <v>66</v>
      </c>
      <c r="E74" s="533"/>
      <c r="F74" s="512"/>
    </row>
    <row r="75" spans="1:6" ht="63">
      <c r="A75" s="503" t="s">
        <v>1540</v>
      </c>
      <c r="B75" s="542" t="s">
        <v>1554</v>
      </c>
      <c r="C75" s="542" t="s">
        <v>1559</v>
      </c>
      <c r="D75" s="502" t="s">
        <v>66</v>
      </c>
      <c r="E75" s="533"/>
      <c r="F75" s="512"/>
    </row>
    <row r="76" spans="1:6" ht="63">
      <c r="A76" s="503" t="s">
        <v>1541</v>
      </c>
      <c r="B76" s="542" t="s">
        <v>1592</v>
      </c>
      <c r="C76" s="542" t="s">
        <v>1559</v>
      </c>
      <c r="D76" s="507" t="s">
        <v>66</v>
      </c>
      <c r="E76" s="520"/>
      <c r="F76" s="512"/>
    </row>
    <row r="77" spans="1:6" ht="63">
      <c r="A77" s="503" t="s">
        <v>1542</v>
      </c>
      <c r="B77" s="542" t="s">
        <v>1593</v>
      </c>
      <c r="C77" s="542" t="s">
        <v>1559</v>
      </c>
      <c r="D77" s="507" t="s">
        <v>66</v>
      </c>
      <c r="E77" s="520"/>
      <c r="F77" s="512"/>
    </row>
    <row r="78" spans="1:6" ht="63">
      <c r="A78" s="503" t="s">
        <v>1548</v>
      </c>
      <c r="B78" s="542" t="s">
        <v>1555</v>
      </c>
      <c r="C78" s="522" t="s">
        <v>1559</v>
      </c>
      <c r="D78" s="502" t="s">
        <v>66</v>
      </c>
      <c r="E78" s="520"/>
      <c r="F78" s="512"/>
    </row>
    <row r="79" spans="1:6" ht="78.75">
      <c r="A79" s="503" t="s">
        <v>1549</v>
      </c>
      <c r="B79" s="542" t="s">
        <v>1556</v>
      </c>
      <c r="C79" s="522" t="s">
        <v>1560</v>
      </c>
      <c r="D79" s="502" t="s">
        <v>64</v>
      </c>
      <c r="E79" s="520"/>
      <c r="F79" s="512"/>
    </row>
    <row r="80" spans="1:6" ht="63">
      <c r="A80" s="503" t="s">
        <v>1550</v>
      </c>
      <c r="B80" s="542" t="s">
        <v>1557</v>
      </c>
      <c r="C80" s="515" t="s">
        <v>1559</v>
      </c>
      <c r="D80" s="502" t="s">
        <v>45</v>
      </c>
      <c r="E80" s="520"/>
      <c r="F80" s="512"/>
    </row>
    <row r="81" spans="1:6" ht="63">
      <c r="A81" s="503" t="s">
        <v>1551</v>
      </c>
      <c r="B81" s="542" t="s">
        <v>1558</v>
      </c>
      <c r="C81" s="515" t="s">
        <v>1559</v>
      </c>
      <c r="D81" s="502" t="s">
        <v>45</v>
      </c>
      <c r="E81" s="520"/>
      <c r="F81" s="512"/>
    </row>
    <row r="82" spans="1:6" ht="63">
      <c r="A82" s="503" t="s">
        <v>1552</v>
      </c>
      <c r="B82" s="542" t="s">
        <v>1752</v>
      </c>
      <c r="C82" s="542" t="s">
        <v>1561</v>
      </c>
      <c r="D82" s="502" t="s">
        <v>66</v>
      </c>
      <c r="E82" s="520"/>
      <c r="F82" s="512"/>
    </row>
    <row r="83" spans="1:6">
      <c r="A83" s="766" t="s">
        <v>561</v>
      </c>
      <c r="B83" s="766"/>
      <c r="C83" s="766"/>
      <c r="D83" s="762"/>
      <c r="E83" s="762"/>
      <c r="F83" s="506"/>
    </row>
    <row r="84" spans="1:6" ht="110.25">
      <c r="A84" s="511" t="s">
        <v>1562</v>
      </c>
      <c r="B84" s="542" t="s">
        <v>342</v>
      </c>
      <c r="C84" s="515" t="s">
        <v>343</v>
      </c>
      <c r="D84" s="507" t="s">
        <v>344</v>
      </c>
      <c r="E84" s="523"/>
      <c r="F84" s="512"/>
    </row>
    <row r="85" spans="1:6" ht="63">
      <c r="A85" s="511" t="s">
        <v>1563</v>
      </c>
      <c r="B85" s="542" t="s">
        <v>1570</v>
      </c>
      <c r="C85" s="515" t="s">
        <v>108</v>
      </c>
      <c r="D85" s="507" t="s">
        <v>61</v>
      </c>
      <c r="E85" s="518"/>
      <c r="F85" s="512"/>
    </row>
    <row r="86" spans="1:6" ht="31.5">
      <c r="A86" s="511" t="s">
        <v>1564</v>
      </c>
      <c r="B86" s="542" t="s">
        <v>1571</v>
      </c>
      <c r="C86" s="542" t="s">
        <v>1546</v>
      </c>
      <c r="D86" s="507" t="s">
        <v>1</v>
      </c>
      <c r="E86" s="520"/>
      <c r="F86" s="512"/>
    </row>
    <row r="87" spans="1:6" ht="31.5">
      <c r="A87" s="511" t="s">
        <v>1565</v>
      </c>
      <c r="B87" s="542" t="s">
        <v>1572</v>
      </c>
      <c r="C87" s="542" t="s">
        <v>1546</v>
      </c>
      <c r="D87" s="507" t="s">
        <v>1</v>
      </c>
      <c r="E87" s="520"/>
      <c r="F87" s="512"/>
    </row>
    <row r="88" spans="1:6" ht="63">
      <c r="A88" s="511" t="s">
        <v>1566</v>
      </c>
      <c r="B88" s="542" t="s">
        <v>1573</v>
      </c>
      <c r="C88" s="515" t="s">
        <v>220</v>
      </c>
      <c r="D88" s="507" t="s">
        <v>64</v>
      </c>
      <c r="E88" s="518"/>
      <c r="F88" s="512"/>
    </row>
    <row r="89" spans="1:6" ht="78.75">
      <c r="A89" s="511" t="s">
        <v>1567</v>
      </c>
      <c r="B89" s="516" t="s">
        <v>1594</v>
      </c>
      <c r="C89" s="542" t="s">
        <v>1575</v>
      </c>
      <c r="D89" s="502" t="s">
        <v>1122</v>
      </c>
      <c r="E89" s="520"/>
      <c r="F89" s="512"/>
    </row>
    <row r="90" spans="1:6" ht="63">
      <c r="A90" s="511" t="s">
        <v>1568</v>
      </c>
      <c r="B90" s="542" t="s">
        <v>1595</v>
      </c>
      <c r="C90" s="542" t="s">
        <v>1575</v>
      </c>
      <c r="D90" s="502" t="s">
        <v>66</v>
      </c>
      <c r="E90" s="534"/>
      <c r="F90" s="512"/>
    </row>
    <row r="91" spans="1:6" ht="63">
      <c r="A91" s="511" t="s">
        <v>1569</v>
      </c>
      <c r="B91" s="542" t="s">
        <v>1574</v>
      </c>
      <c r="C91" s="542" t="s">
        <v>1575</v>
      </c>
      <c r="D91" s="507" t="s">
        <v>66</v>
      </c>
      <c r="E91" s="518"/>
      <c r="F91" s="512"/>
    </row>
    <row r="92" spans="1:6" ht="82.5" customHeight="1">
      <c r="A92" s="757" t="s">
        <v>2104</v>
      </c>
      <c r="B92" s="757"/>
      <c r="C92" s="757"/>
      <c r="D92" s="757"/>
      <c r="E92" s="757"/>
      <c r="F92" s="757"/>
    </row>
    <row r="93" spans="1:6">
      <c r="A93" s="767" t="s">
        <v>1784</v>
      </c>
      <c r="B93" s="767"/>
      <c r="C93" s="767"/>
      <c r="D93" s="761"/>
      <c r="E93" s="761"/>
      <c r="F93" s="508"/>
    </row>
    <row r="94" spans="1:6" ht="47.25">
      <c r="A94" s="511" t="s">
        <v>91</v>
      </c>
      <c r="B94" s="542" t="s">
        <v>1422</v>
      </c>
      <c r="C94" s="542" t="s">
        <v>1785</v>
      </c>
      <c r="D94" s="502" t="s">
        <v>172</v>
      </c>
      <c r="E94" s="535"/>
      <c r="F94" s="512"/>
    </row>
    <row r="95" spans="1:6" ht="47.25">
      <c r="A95" s="545" t="s">
        <v>92</v>
      </c>
      <c r="B95" s="539" t="s">
        <v>1786</v>
      </c>
      <c r="C95" s="542"/>
      <c r="D95" s="502"/>
      <c r="E95" s="535"/>
      <c r="F95" s="512"/>
    </row>
    <row r="96" spans="1:6" ht="47.25">
      <c r="A96" s="511" t="s">
        <v>1843</v>
      </c>
      <c r="B96" s="542" t="s">
        <v>1787</v>
      </c>
      <c r="C96" s="542" t="s">
        <v>1788</v>
      </c>
      <c r="D96" s="502" t="s">
        <v>1789</v>
      </c>
      <c r="E96" s="535"/>
      <c r="F96" s="512"/>
    </row>
    <row r="97" spans="1:6" ht="78.75">
      <c r="A97" s="511" t="s">
        <v>1844</v>
      </c>
      <c r="B97" s="542" t="s">
        <v>1790</v>
      </c>
      <c r="C97" s="542" t="s">
        <v>1791</v>
      </c>
      <c r="D97" s="502" t="s">
        <v>1789</v>
      </c>
      <c r="E97" s="535"/>
      <c r="F97" s="512"/>
    </row>
    <row r="98" spans="1:6" ht="47.25">
      <c r="A98" s="511" t="s">
        <v>1845</v>
      </c>
      <c r="B98" s="542" t="s">
        <v>1792</v>
      </c>
      <c r="C98" s="542" t="s">
        <v>1788</v>
      </c>
      <c r="D98" s="502" t="s">
        <v>1793</v>
      </c>
      <c r="E98" s="535"/>
      <c r="F98" s="512"/>
    </row>
    <row r="99" spans="1:6" ht="78.75">
      <c r="A99" s="511" t="s">
        <v>1846</v>
      </c>
      <c r="B99" s="542" t="s">
        <v>1794</v>
      </c>
      <c r="C99" s="542" t="s">
        <v>1791</v>
      </c>
      <c r="D99" s="502" t="s">
        <v>1793</v>
      </c>
      <c r="E99" s="535"/>
      <c r="F99" s="512"/>
    </row>
    <row r="100" spans="1:6" ht="47.25">
      <c r="A100" s="545" t="s">
        <v>93</v>
      </c>
      <c r="B100" s="539" t="s">
        <v>1795</v>
      </c>
      <c r="C100" s="542"/>
      <c r="D100" s="502"/>
      <c r="E100" s="535"/>
      <c r="F100" s="512"/>
    </row>
    <row r="101" spans="1:6" ht="47.25">
      <c r="A101" s="511" t="s">
        <v>1847</v>
      </c>
      <c r="B101" s="542" t="s">
        <v>1796</v>
      </c>
      <c r="C101" s="542" t="s">
        <v>1797</v>
      </c>
      <c r="D101" s="502" t="s">
        <v>1798</v>
      </c>
      <c r="E101" s="535"/>
      <c r="F101" s="512"/>
    </row>
    <row r="102" spans="1:6" ht="78.75">
      <c r="A102" s="511" t="s">
        <v>1848</v>
      </c>
      <c r="B102" s="542" t="s">
        <v>1799</v>
      </c>
      <c r="C102" s="542" t="s">
        <v>1800</v>
      </c>
      <c r="D102" s="502" t="s">
        <v>1801</v>
      </c>
      <c r="E102" s="535"/>
      <c r="F102" s="512"/>
    </row>
    <row r="103" spans="1:6" ht="63">
      <c r="A103" s="511" t="s">
        <v>1849</v>
      </c>
      <c r="B103" s="542" t="s">
        <v>1802</v>
      </c>
      <c r="C103" s="542" t="s">
        <v>1803</v>
      </c>
      <c r="D103" s="502" t="s">
        <v>1804</v>
      </c>
      <c r="E103" s="535"/>
      <c r="F103" s="512"/>
    </row>
    <row r="104" spans="1:6" ht="47.25">
      <c r="A104" s="511" t="s">
        <v>1850</v>
      </c>
      <c r="B104" s="542" t="s">
        <v>1805</v>
      </c>
      <c r="C104" s="542" t="s">
        <v>1806</v>
      </c>
      <c r="D104" s="502" t="s">
        <v>1807</v>
      </c>
      <c r="E104" s="535"/>
      <c r="F104" s="512"/>
    </row>
    <row r="105" spans="1:6" ht="63">
      <c r="A105" s="511" t="s">
        <v>1851</v>
      </c>
      <c r="B105" s="542" t="s">
        <v>1808</v>
      </c>
      <c r="C105" s="542" t="s">
        <v>1809</v>
      </c>
      <c r="D105" s="502" t="s">
        <v>1810</v>
      </c>
      <c r="E105" s="535"/>
      <c r="F105" s="512"/>
    </row>
    <row r="106" spans="1:6" ht="63">
      <c r="A106" s="511" t="s">
        <v>1852</v>
      </c>
      <c r="B106" s="542" t="s">
        <v>1811</v>
      </c>
      <c r="C106" s="542" t="s">
        <v>1809</v>
      </c>
      <c r="D106" s="502" t="s">
        <v>1810</v>
      </c>
      <c r="E106" s="535"/>
      <c r="F106" s="512"/>
    </row>
    <row r="107" spans="1:6" ht="63">
      <c r="A107" s="511" t="s">
        <v>1853</v>
      </c>
      <c r="B107" s="542" t="s">
        <v>1812</v>
      </c>
      <c r="C107" s="542" t="s">
        <v>1809</v>
      </c>
      <c r="D107" s="502" t="s">
        <v>1810</v>
      </c>
      <c r="E107" s="535"/>
      <c r="F107" s="512"/>
    </row>
    <row r="108" spans="1:6" ht="47.25">
      <c r="A108" s="545" t="s">
        <v>95</v>
      </c>
      <c r="B108" s="539" t="s">
        <v>1813</v>
      </c>
      <c r="C108" s="542"/>
      <c r="D108" s="502"/>
      <c r="E108" s="535"/>
      <c r="F108" s="512"/>
    </row>
    <row r="109" spans="1:6" ht="94.5">
      <c r="A109" s="511" t="s">
        <v>1854</v>
      </c>
      <c r="B109" s="542" t="s">
        <v>1814</v>
      </c>
      <c r="C109" s="542" t="s">
        <v>1815</v>
      </c>
      <c r="D109" s="502" t="s">
        <v>1816</v>
      </c>
      <c r="E109" s="535"/>
      <c r="F109" s="512"/>
    </row>
    <row r="110" spans="1:6" ht="94.5">
      <c r="A110" s="511" t="s">
        <v>1855</v>
      </c>
      <c r="B110" s="542" t="s">
        <v>1817</v>
      </c>
      <c r="C110" s="542" t="s">
        <v>1818</v>
      </c>
      <c r="D110" s="502" t="s">
        <v>1819</v>
      </c>
      <c r="E110" s="535"/>
      <c r="F110" s="512"/>
    </row>
    <row r="111" spans="1:6" ht="63">
      <c r="A111" s="511" t="s">
        <v>1856</v>
      </c>
      <c r="B111" s="542" t="s">
        <v>1820</v>
      </c>
      <c r="C111" s="542" t="s">
        <v>1821</v>
      </c>
      <c r="D111" s="502" t="s">
        <v>1822</v>
      </c>
      <c r="E111" s="535"/>
      <c r="F111" s="512"/>
    </row>
    <row r="112" spans="1:6">
      <c r="A112" s="545" t="s">
        <v>96</v>
      </c>
      <c r="B112" s="539" t="s">
        <v>1823</v>
      </c>
      <c r="C112" s="542"/>
      <c r="D112" s="502"/>
      <c r="E112" s="535"/>
      <c r="F112" s="512"/>
    </row>
    <row r="113" spans="1:6" ht="47.25">
      <c r="A113" s="511" t="s">
        <v>420</v>
      </c>
      <c r="B113" s="542" t="s">
        <v>1824</v>
      </c>
      <c r="C113" s="542" t="s">
        <v>1825</v>
      </c>
      <c r="D113" s="502" t="s">
        <v>111</v>
      </c>
      <c r="E113" s="535"/>
      <c r="F113" s="512"/>
    </row>
    <row r="114" spans="1:6" ht="47.25">
      <c r="A114" s="511" t="s">
        <v>421</v>
      </c>
      <c r="B114" s="542" t="s">
        <v>1826</v>
      </c>
      <c r="C114" s="542" t="s">
        <v>1827</v>
      </c>
      <c r="D114" s="502" t="s">
        <v>1828</v>
      </c>
      <c r="E114" s="535"/>
      <c r="F114" s="512"/>
    </row>
    <row r="115" spans="1:6">
      <c r="A115" s="511" t="s">
        <v>1857</v>
      </c>
      <c r="B115" s="542" t="s">
        <v>1829</v>
      </c>
      <c r="C115" s="542" t="s">
        <v>1830</v>
      </c>
      <c r="D115" s="502" t="s">
        <v>1831</v>
      </c>
      <c r="E115" s="535"/>
      <c r="F115" s="512"/>
    </row>
    <row r="116" spans="1:6" ht="47.25">
      <c r="A116" s="511" t="s">
        <v>1858</v>
      </c>
      <c r="B116" s="542" t="s">
        <v>1832</v>
      </c>
      <c r="C116" s="542" t="s">
        <v>1833</v>
      </c>
      <c r="D116" s="502" t="s">
        <v>1834</v>
      </c>
      <c r="E116" s="535"/>
      <c r="F116" s="512"/>
    </row>
    <row r="117" spans="1:6" ht="31.5">
      <c r="A117" s="511" t="s">
        <v>1859</v>
      </c>
      <c r="B117" s="542" t="s">
        <v>1835</v>
      </c>
      <c r="C117" s="542" t="s">
        <v>1836</v>
      </c>
      <c r="D117" s="502" t="s">
        <v>1837</v>
      </c>
      <c r="E117" s="535"/>
      <c r="F117" s="512"/>
    </row>
    <row r="118" spans="1:6" ht="31.5">
      <c r="A118" s="511" t="s">
        <v>1860</v>
      </c>
      <c r="B118" s="542" t="s">
        <v>1838</v>
      </c>
      <c r="C118" s="542" t="s">
        <v>1839</v>
      </c>
      <c r="D118" s="502" t="s">
        <v>1840</v>
      </c>
      <c r="E118" s="535"/>
      <c r="F118" s="512"/>
    </row>
  </sheetData>
  <mergeCells count="14">
    <mergeCell ref="A93:C93"/>
    <mergeCell ref="D93:E93"/>
    <mergeCell ref="A72:F72"/>
    <mergeCell ref="A62:F62"/>
    <mergeCell ref="A51:F51"/>
    <mergeCell ref="A52:F52"/>
    <mergeCell ref="A4:F4"/>
    <mergeCell ref="A21:F21"/>
    <mergeCell ref="A83:C83"/>
    <mergeCell ref="D83:E83"/>
    <mergeCell ref="A92:F92"/>
    <mergeCell ref="A27:F27"/>
    <mergeCell ref="A28:F28"/>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vt:i4>
      </vt:variant>
    </vt:vector>
  </HeadingPairs>
  <TitlesOfParts>
    <vt:vector size="8" baseType="lpstr">
      <vt:lpstr>ЕБПР 2020 ПИР+СМР</vt:lpstr>
      <vt:lpstr>ЕБПР МОСТ СМР МРФ-РФ</vt:lpstr>
      <vt:lpstr>СМР </vt:lpstr>
      <vt:lpstr>УКВ БМ (версия 2020) </vt:lpstr>
      <vt:lpstr>ПИР </vt:lpstr>
      <vt:lpstr>Спецификация ПИР</vt:lpstr>
      <vt:lpstr>Спецификация_ПИР</vt:lpstr>
      <vt:lpstr>'ЕБПР 2020 ПИР+СМР'!Область_печати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ДРТУ КЦ</dc:creator>
  <cp:lastModifiedBy>Климова Ирина Валерьевна</cp:lastModifiedBy>
  <cp:lastPrinted>2019-11-19T06:23:35Z</cp:lastPrinted>
  <dcterms:created xsi:type="dcterms:W3CDTF">2015-09-21T06:52:28Z</dcterms:created>
  <dcterms:modified xsi:type="dcterms:W3CDTF">2022-02-24T08:33:09Z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