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МОИ ДОКУМЕНТЫ\Мои документы\Размещенные на ООС 2024\Тыва\07-10\"/>
    </mc:Choice>
  </mc:AlternateContent>
  <bookViews>
    <workbookView xWindow="0" yWindow="0" windowWidth="23040" windowHeight="9276"/>
  </bookViews>
  <sheets>
    <sheet name="Спецификация разового договора" sheetId="1" r:id="rId1"/>
  </sheets>
  <definedNames>
    <definedName name="_xlnm._FilterDatabase" localSheetId="0" hidden="1">'Спецификация разового договора'!$A$8:$S$8</definedName>
    <definedName name="_xlnm.Print_Area" localSheetId="0">'Спецификация разового договора'!$A$1:$S$54</definedName>
    <definedName name="ТекстовоеПоле50" localSheetId="0">'Спецификация разового договора'!#REF!</definedName>
    <definedName name="ТекстовоеПоле51" localSheetId="0">'Спецификация разового договора'!#REF!</definedName>
    <definedName name="ТекстовоеПоле52" localSheetId="0">'Спецификация разового договора'!#REF!</definedName>
    <definedName name="ТекстовоеПоле56" localSheetId="0">'Спецификация разового договора'!#REF!</definedName>
    <definedName name="ТекстовоеПоле58" localSheetId="0">'Спецификация разового договора'!#REF!</definedName>
    <definedName name="ТекстовоеПоле59" localSheetId="0">'Спецификация разового договора'!#REF!</definedName>
    <definedName name="ТекстовоеПоле61" localSheetId="0">'Спецификация разового договора'!#REF!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8" i="1" l="1"/>
  <c r="A22" i="1"/>
  <c r="O18" i="1" l="1"/>
  <c r="O13" i="1"/>
  <c r="O11" i="1"/>
  <c r="O10" i="1" l="1"/>
  <c r="P11" i="1"/>
  <c r="Q11" i="1" s="1"/>
  <c r="O12" i="1"/>
  <c r="P12" i="1" s="1"/>
  <c r="Q12" i="1" s="1"/>
  <c r="O14" i="1"/>
  <c r="O15" i="1"/>
  <c r="P15" i="1" s="1"/>
  <c r="Q15" i="1" s="1"/>
  <c r="O16" i="1"/>
  <c r="P16" i="1" s="1"/>
  <c r="Q16" i="1" s="1"/>
  <c r="O17" i="1"/>
  <c r="P18" i="1" l="1"/>
  <c r="Q18" i="1" s="1"/>
  <c r="P14" i="1"/>
  <c r="Q14" i="1" s="1"/>
  <c r="P10" i="1"/>
  <c r="Q10" i="1" s="1"/>
  <c r="P17" i="1"/>
  <c r="Q17" i="1" s="1"/>
  <c r="P13" i="1"/>
  <c r="Q13" i="1" s="1"/>
  <c r="O9" i="1" l="1"/>
  <c r="O24" i="1" l="1"/>
  <c r="O25" i="1" s="1"/>
  <c r="P9" i="1"/>
  <c r="P26" i="1" s="1"/>
  <c r="Q9" i="1" l="1"/>
  <c r="Q24" i="1" s="1"/>
  <c r="Q25" i="1" s="1"/>
</calcChain>
</file>

<file path=xl/sharedStrings.xml><?xml version="1.0" encoding="utf-8"?>
<sst xmlns="http://schemas.openxmlformats.org/spreadsheetml/2006/main" count="115" uniqueCount="70">
  <si>
    <t>№ п/п</t>
  </si>
  <si>
    <t>Производитель и страна происхождения Товара</t>
  </si>
  <si>
    <r>
      <t xml:space="preserve">Наименование категории Товара </t>
    </r>
    <r>
      <rPr>
        <b/>
        <i/>
        <sz val="13"/>
        <color indexed="8"/>
        <rFont val="Times New Roman"/>
        <family val="1"/>
        <charset val="204"/>
      </rPr>
      <t>(требует монтажа, не требует монтажа, ЗИП и проч.)</t>
    </r>
  </si>
  <si>
    <t>Гарантийный срок, месяцы</t>
  </si>
  <si>
    <t>Номенклатурный номер Товара Покупателя*</t>
  </si>
  <si>
    <t xml:space="preserve">Общая стоимость Договора, руб.** </t>
  </si>
  <si>
    <t>*** Если Договор заключается с ДЗО и предполагает поставку экземпляров ПО, разработанного ДЗО, то в Спецификации Договора необходимо отдельно выделить такие экземпляры ПО (с указанием, что ПО разработано ДЗО) и указать стоимость поставки таких экземпляров ПО.</t>
  </si>
  <si>
    <t>ГРАФИК ПОСТАВОК ПО ДОГОВОРУ</t>
  </si>
  <si>
    <t>Филиал - заказчик</t>
  </si>
  <si>
    <t>Наименование Товара в Реестрах Товаров российского происхождения</t>
  </si>
  <si>
    <t>Артикул/
Парт. номер Товара у Производителя</t>
  </si>
  <si>
    <t>Номер реестровой записи Товара в Реестрах**** Товаров российского происхождения</t>
  </si>
  <si>
    <t>**** Товаром российского происхождения  признается товар, включенный:
- в реестр промышленной продукции, произведенной на территории Российской Федерации, или в реестр промышленной продукции, произведенной на территории государства - члена Евразийского экономического союза, за исключением Российской Федерации, предусмотренные постановлением Правительства Российской Федерации от 30 апреля 2020 г. N 616 "Об установлении запрета на допуск промышленных товаров, происходящих из иностранных государств, для целей осуществления закупок для государственных и муниципальных нужд, а также промышленных товаров, происходящих из иностранных государств, работ (услуг), выполняемых (оказываемых) иностранными лицами, для целей осуществления закупок для нужд обороны страны и безопасности государства";
- в единый реестр российской радиоэлектронной продукции, предусмотренный постановлением Правительства Российской Федерации от 10 июля 2019 г. N 878 "О мерах стимулирования производства радиоэлектронной продукции на территории Российской Федерации при осуществлении закупок товаров, работ, услуг для обеспечения государственных и муниципальных нужд, о внесении изменений в постановление Правительства Российской Федерации от 16 сентября 2016 г. N 925 и признании утратившими силу некоторых актов Правительства Российской Федерации".</t>
  </si>
  <si>
    <t>В том числе сумма НДС по ставке в соответствии с действующим законодательством РФ, руб.**</t>
  </si>
  <si>
    <t>Объект Поставки Партии Товара*****</t>
  </si>
  <si>
    <t>***** В случае Поставки Партии Товара на Склад Покупателя, Поставщик обязуется получить номер заявки на получение груза в соответствии с п. 4.4 Общих условий поставки (Приложение № 2 к Договору).</t>
  </si>
  <si>
    <t>Сумма НДС рассчитывается по правилу: Стоимость Товара без НДС * ставку НДС в % с округлением результата до сотых долей.</t>
  </si>
  <si>
    <t>Стоимость Товара без НДС расчитывается по правилу: Цена за единицу Товара без учета НДС * Количество (объем) Товара в единицах измерения с округлением результата до сотых долей.</t>
  </si>
  <si>
    <t>Стоимость Товара с НДС расчитывается по правилу: Стоимость Товара без НДС + Сумма НДС с округлением результата до сотых долей.</t>
  </si>
  <si>
    <t xml:space="preserve">Общая стоимость </t>
  </si>
  <si>
    <t>штука</t>
  </si>
  <si>
    <t>Сервисный маршрутизатор ESR-31 с модулем питания</t>
  </si>
  <si>
    <t>УКБ СГС-22МЕ700Н</t>
  </si>
  <si>
    <t>УКБ СГС-22МЕ500Н</t>
  </si>
  <si>
    <t>УКБ СГС-22МЕ300Н</t>
  </si>
  <si>
    <t>УКБ СГС-22МЕ200Н</t>
  </si>
  <si>
    <t>Модуль сопряжения П-166М МС УЯИД.467769.007ТУ</t>
  </si>
  <si>
    <t>Громкоговоритель 100 Вт</t>
  </si>
  <si>
    <t>Громкоговоритель 50 Вт</t>
  </si>
  <si>
    <t>Громкоговоритель 500 Вт</t>
  </si>
  <si>
    <t>Роутер iRZ RL21</t>
  </si>
  <si>
    <t>Блок питания роутера</t>
  </si>
  <si>
    <t>Мультидиапазонная антенна</t>
  </si>
  <si>
    <t xml:space="preserve">Выполнение строительно-монтажных и пусконаладочных работ точек оповещения населения </t>
  </si>
  <si>
    <t>Выполнение строительно-монтажных и пусконаладочных работ в ЕДДС Республики Тыва</t>
  </si>
  <si>
    <t xml:space="preserve">Выполнение строительно-монтажных и пусконаладочных работ ПУ Республики Тыва </t>
  </si>
  <si>
    <t xml:space="preserve">Адресный перечень, согласно Приложению № 1
к Техническому заданию по Договору №
</t>
  </si>
  <si>
    <t xml:space="preserve"> Красноярский филиал</t>
  </si>
  <si>
    <t>ОКПД 2</t>
  </si>
  <si>
    <t>усл.ед.</t>
  </si>
  <si>
    <t>в соответствии с требованиями, изложенными в Разделах IV. «ТЕХНИЧЕСКОЕ ЗАДАНИЕ» и V. «ПРОЕКТ ДОГОВОРА» документации о проведении запроса цен</t>
  </si>
  <si>
    <r>
      <t>Сумма НДС, руб.**</t>
    </r>
    <r>
      <rPr>
        <i/>
        <sz val="13"/>
        <rFont val="Times New Roman"/>
        <family val="1"/>
        <charset val="204"/>
      </rPr>
      <t>В случае если предлагаемая цена договора/единицы продукции не облагается НДС данный столбец удаляется</t>
    </r>
  </si>
  <si>
    <t>390 000,00</t>
  </si>
  <si>
    <t>567 600,00</t>
  </si>
  <si>
    <t>438 000,00</t>
  </si>
  <si>
    <t>306 000,00</t>
  </si>
  <si>
    <t>264 000,00</t>
  </si>
  <si>
    <t>288 000,00</t>
  </si>
  <si>
    <t>26 400,00</t>
  </si>
  <si>
    <t>122 400,00</t>
  </si>
  <si>
    <t>24 000,00</t>
  </si>
  <si>
    <t>2 700,00</t>
  </si>
  <si>
    <t>7 200,00</t>
  </si>
  <si>
    <t>843 000,00</t>
  </si>
  <si>
    <t>138 000,00</t>
  </si>
  <si>
    <t>285 000,00</t>
  </si>
  <si>
    <t>Дата Поставки Партии Товара, Выполнения работ</t>
  </si>
  <si>
    <t>Количество (объем) Товара, Работ в единицах измерения</t>
  </si>
  <si>
    <t>Наименование Товара, Работ</t>
  </si>
  <si>
    <t>НМЦ единицы товара, работ, руб. с НДС</t>
  </si>
  <si>
    <t xml:space="preserve">Начально-максимальная
Стоимость Товара, Работ, руб. с НДС
</t>
  </si>
  <si>
    <t xml:space="preserve">Технические и качественные характеристики </t>
  </si>
  <si>
    <t>Единица измерения Товара, Работ</t>
  </si>
  <si>
    <t>Цена за единицу Товара, Работ без учёта НДС, руб.**</t>
  </si>
  <si>
    <t xml:space="preserve">Предложение о цене единицы товара указывается участником вручную (разрядность округляется до двух знаков после запятой) в столбце "М"- Цена за единицу Товара, Работ без учёта НДС, руб. 
Итоговая цена автоматически рассчитывается по формуле, указанной в ячейках! </t>
  </si>
  <si>
    <t>Количество (объем)  в единицах измерения</t>
  </si>
  <si>
    <t>Стоимость Товара, Работ без НДС, руб.**</t>
  </si>
  <si>
    <r>
      <t xml:space="preserve">Стоимость Товара, Работ с НДС (ставка НДС определяется действующим законодательством РФ), руб.**
</t>
    </r>
    <r>
      <rPr>
        <i/>
        <sz val="13"/>
        <rFont val="Times New Roman"/>
        <family val="1"/>
        <charset val="204"/>
      </rPr>
      <t>В случае если предлагаемая цена договора/единицы продукции не облагается НДС данный столбец удаляется</t>
    </r>
  </si>
  <si>
    <t>Адрес  Поставки Партии Товара, Выполнения Работ</t>
  </si>
  <si>
    <t>СВЕДЕНИЯ О ПОСТАВЛЯЕМОМ ТОВАРЕ, ВЫПОЛНЯЕМОЙ РАБОТЕ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</si>
</sst>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i/>
      <vertAlign val="superscript"/>
      <sz val="14"/>
      <color rgb="FFFF0000"/>
      <name val="Times New Roman"/>
      <family val="1"/>
      <charset val="204"/>
    </font>
    <font>
      <i/>
      <sz val="11"/>
      <name val="Times New Roman"/>
      <family val="1"/>
      <charset val="204"/>
    </font>
    <font>
      <i/>
      <vertAlign val="superscript"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3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8">
    <xf numFmtId="0" fontId="0" fillId="0" borderId="0" xfId="0"/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top" wrapText="1"/>
    </xf>
    <xf numFmtId="164" fontId="2" fillId="0" borderId="0" xfId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top" wrapText="1"/>
    </xf>
    <xf numFmtId="164" fontId="4" fillId="0" borderId="0" xfId="1" applyFont="1" applyBorder="1" applyAlignment="1">
      <alignment vertical="top"/>
    </xf>
    <xf numFmtId="164" fontId="4" fillId="0" borderId="0" xfId="1" applyFont="1" applyBorder="1" applyAlignment="1">
      <alignment horizontal="right" vertical="top"/>
    </xf>
    <xf numFmtId="164" fontId="4" fillId="0" borderId="0" xfId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164" fontId="4" fillId="0" borderId="0" xfId="1" applyFont="1" applyBorder="1" applyAlignment="1">
      <alignment vertical="top" wrapText="1"/>
    </xf>
    <xf numFmtId="0" fontId="2" fillId="0" borderId="0" xfId="0" applyFont="1" applyAlignment="1">
      <alignment horizontal="left" vertical="top"/>
    </xf>
    <xf numFmtId="4" fontId="3" fillId="0" borderId="8" xfId="1" applyNumberFormat="1" applyFont="1" applyFill="1" applyBorder="1" applyAlignment="1">
      <alignment horizontal="right" vertical="top"/>
    </xf>
    <xf numFmtId="0" fontId="9" fillId="0" borderId="0" xfId="0" applyFont="1" applyAlignment="1">
      <alignment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0" xfId="0" applyFont="1" applyAlignment="1">
      <alignment horizontal="right" vertical="top"/>
    </xf>
    <xf numFmtId="4" fontId="3" fillId="0" borderId="0" xfId="1" applyNumberFormat="1" applyFont="1" applyFill="1" applyBorder="1" applyAlignment="1">
      <alignment horizontal="right" vertical="top"/>
    </xf>
    <xf numFmtId="0" fontId="2" fillId="0" borderId="0" xfId="0" applyFont="1" applyFill="1" applyAlignment="1">
      <alignment vertical="top"/>
    </xf>
    <xf numFmtId="0" fontId="10" fillId="0" borderId="6" xfId="0" applyFont="1" applyFill="1" applyBorder="1" applyAlignment="1">
      <alignment horizontal="left" vertical="top" wrapText="1"/>
    </xf>
    <xf numFmtId="0" fontId="10" fillId="0" borderId="6" xfId="0" applyFont="1" applyFill="1" applyBorder="1" applyAlignment="1">
      <alignment horizontal="center" vertical="top" wrapText="1"/>
    </xf>
    <xf numFmtId="0" fontId="11" fillId="0" borderId="6" xfId="0" applyFont="1" applyBorder="1" applyAlignment="1">
      <alignment horizontal="center"/>
    </xf>
    <xf numFmtId="4" fontId="0" fillId="0" borderId="6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left" vertical="top" wrapText="1"/>
    </xf>
    <xf numFmtId="0" fontId="13" fillId="0" borderId="24" xfId="0" applyFont="1" applyFill="1" applyBorder="1" applyAlignment="1">
      <alignment horizontal="left" vertical="top" wrapText="1"/>
    </xf>
    <xf numFmtId="0" fontId="13" fillId="0" borderId="25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center" wrapText="1"/>
    </xf>
    <xf numFmtId="4" fontId="3" fillId="0" borderId="15" xfId="1" applyNumberFormat="1" applyFont="1" applyFill="1" applyBorder="1" applyAlignment="1">
      <alignment horizontal="right" vertical="top"/>
    </xf>
    <xf numFmtId="4" fontId="3" fillId="2" borderId="7" xfId="1" applyNumberFormat="1" applyFont="1" applyFill="1" applyBorder="1" applyAlignment="1">
      <alignment horizontal="right" vertical="top"/>
    </xf>
    <xf numFmtId="4" fontId="3" fillId="2" borderId="34" xfId="1" applyNumberFormat="1" applyFont="1" applyFill="1" applyBorder="1" applyAlignment="1">
      <alignment horizontal="right" vertical="top"/>
    </xf>
    <xf numFmtId="4" fontId="2" fillId="0" borderId="6" xfId="1" applyNumberFormat="1" applyFont="1" applyFill="1" applyBorder="1" applyAlignment="1">
      <alignment horizontal="right" vertical="top" wrapText="1"/>
    </xf>
    <xf numFmtId="0" fontId="15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14" fontId="10" fillId="0" borderId="6" xfId="1" applyNumberFormat="1" applyFont="1" applyFill="1" applyBorder="1" applyAlignment="1">
      <alignment horizontal="center" vertical="top" wrapText="1"/>
    </xf>
    <xf numFmtId="0" fontId="10" fillId="0" borderId="6" xfId="1" applyNumberFormat="1" applyFont="1" applyFill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center" wrapText="1"/>
    </xf>
    <xf numFmtId="4" fontId="9" fillId="0" borderId="11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left" vertical="top"/>
    </xf>
    <xf numFmtId="0" fontId="3" fillId="4" borderId="0" xfId="0" applyFont="1" applyFill="1" applyAlignment="1">
      <alignment horizontal="right" vertical="top"/>
    </xf>
    <xf numFmtId="0" fontId="6" fillId="0" borderId="0" xfId="0" applyFont="1" applyFill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10" fillId="0" borderId="26" xfId="1" applyNumberFormat="1" applyFont="1" applyFill="1" applyBorder="1" applyAlignment="1">
      <alignment horizontal="center" vertical="top" wrapText="1"/>
    </xf>
    <xf numFmtId="0" fontId="10" fillId="0" borderId="27" xfId="1" applyNumberFormat="1" applyFont="1" applyFill="1" applyBorder="1" applyAlignment="1">
      <alignment horizontal="center" vertical="top" wrapText="1"/>
    </xf>
    <xf numFmtId="0" fontId="10" fillId="0" borderId="28" xfId="1" applyNumberFormat="1" applyFont="1" applyFill="1" applyBorder="1" applyAlignment="1">
      <alignment horizontal="center" vertical="top" wrapText="1"/>
    </xf>
    <xf numFmtId="0" fontId="10" fillId="0" borderId="22" xfId="1" applyNumberFormat="1" applyFont="1" applyFill="1" applyBorder="1" applyAlignment="1">
      <alignment horizontal="center" vertical="top" wrapText="1"/>
    </xf>
    <xf numFmtId="0" fontId="10" fillId="0" borderId="0" xfId="1" applyNumberFormat="1" applyFont="1" applyFill="1" applyBorder="1" applyAlignment="1">
      <alignment horizontal="center" vertical="top" wrapText="1"/>
    </xf>
    <xf numFmtId="0" fontId="10" fillId="0" borderId="29" xfId="1" applyNumberFormat="1" applyFont="1" applyFill="1" applyBorder="1" applyAlignment="1">
      <alignment horizontal="center" vertical="top" wrapText="1"/>
    </xf>
    <xf numFmtId="0" fontId="12" fillId="0" borderId="21" xfId="0" applyFont="1" applyFill="1" applyBorder="1" applyAlignment="1">
      <alignment horizontal="left" vertical="top" wrapText="1"/>
    </xf>
    <xf numFmtId="0" fontId="12" fillId="0" borderId="23" xfId="0" applyFont="1" applyFill="1" applyBorder="1" applyAlignment="1">
      <alignment horizontal="left" vertical="top" wrapText="1"/>
    </xf>
    <xf numFmtId="0" fontId="12" fillId="0" borderId="13" xfId="0" applyFont="1" applyFill="1" applyBorder="1" applyAlignment="1">
      <alignment horizontal="left" vertical="top" wrapText="1"/>
    </xf>
    <xf numFmtId="0" fontId="12" fillId="0" borderId="14" xfId="0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13" fillId="0" borderId="13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0" fontId="3" fillId="3" borderId="7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/>
    </xf>
    <xf numFmtId="0" fontId="12" fillId="0" borderId="26" xfId="0" applyFont="1" applyFill="1" applyBorder="1" applyAlignment="1">
      <alignment horizontal="left" vertical="top" wrapText="1"/>
    </xf>
    <xf numFmtId="0" fontId="12" fillId="0" borderId="27" xfId="0" applyFont="1" applyFill="1" applyBorder="1" applyAlignment="1">
      <alignment horizontal="left" vertical="top" wrapText="1"/>
    </xf>
    <xf numFmtId="0" fontId="12" fillId="0" borderId="28" xfId="0" applyFont="1" applyFill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29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31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3" fillId="0" borderId="19" xfId="0" applyFont="1" applyFill="1" applyBorder="1" applyAlignment="1" applyProtection="1">
      <alignment horizontal="center" vertical="top" wrapText="1"/>
    </xf>
    <xf numFmtId="0" fontId="3" fillId="0" borderId="16" xfId="0" applyFont="1" applyFill="1" applyBorder="1" applyAlignment="1" applyProtection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22" xfId="0" applyFont="1" applyFill="1" applyBorder="1" applyAlignment="1">
      <alignment horizontal="center" vertical="top" wrapText="1"/>
    </xf>
    <xf numFmtId="0" fontId="4" fillId="0" borderId="32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3" fillId="0" borderId="19" xfId="1" applyNumberFormat="1" applyFont="1" applyFill="1" applyBorder="1" applyAlignment="1">
      <alignment horizontal="center" vertical="top" wrapText="1"/>
    </xf>
    <xf numFmtId="49" fontId="3" fillId="0" borderId="16" xfId="1" applyNumberFormat="1" applyFont="1" applyFill="1" applyBorder="1" applyAlignment="1">
      <alignment horizontal="center" vertical="top" wrapText="1"/>
    </xf>
    <xf numFmtId="0" fontId="2" fillId="2" borderId="30" xfId="0" applyFont="1" applyFill="1" applyBorder="1" applyAlignment="1">
      <alignment horizontal="left" vertical="top" wrapText="1"/>
    </xf>
    <xf numFmtId="0" fontId="2" fillId="2" borderId="31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49" fontId="3" fillId="4" borderId="19" xfId="1" applyNumberFormat="1" applyFont="1" applyFill="1" applyBorder="1" applyAlignment="1">
      <alignment horizontal="center" vertical="top" wrapText="1"/>
    </xf>
    <xf numFmtId="49" fontId="3" fillId="4" borderId="16" xfId="1" applyNumberFormat="1" applyFont="1" applyFill="1" applyBorder="1" applyAlignment="1">
      <alignment horizontal="center" vertical="top" wrapText="1"/>
    </xf>
    <xf numFmtId="0" fontId="3" fillId="2" borderId="30" xfId="0" applyFont="1" applyFill="1" applyBorder="1" applyAlignment="1">
      <alignment horizontal="left" vertical="top"/>
    </xf>
    <xf numFmtId="0" fontId="3" fillId="2" borderId="31" xfId="0" applyFont="1" applyFill="1" applyBorder="1" applyAlignment="1">
      <alignment horizontal="left" vertical="top"/>
    </xf>
    <xf numFmtId="0" fontId="3" fillId="2" borderId="33" xfId="0" applyFont="1" applyFill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8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showZeros="0" tabSelected="1" view="pageBreakPreview" zoomScaleNormal="100" zoomScaleSheetLayoutView="100" workbookViewId="0">
      <selection activeCell="A2" sqref="A2:L2"/>
    </sheetView>
  </sheetViews>
  <sheetFormatPr defaultColWidth="9.109375" defaultRowHeight="16.8" x14ac:dyDescent="0.25"/>
  <cols>
    <col min="1" max="1" width="4.88671875" style="2" customWidth="1"/>
    <col min="2" max="6" width="26.44140625" style="2" customWidth="1"/>
    <col min="7" max="7" width="19.5546875" style="2" customWidth="1"/>
    <col min="8" max="8" width="11.5546875" style="2" customWidth="1"/>
    <col min="9" max="9" width="16.44140625" style="2" customWidth="1"/>
    <col min="10" max="10" width="16" style="2" customWidth="1"/>
    <col min="11" max="11" width="16.109375" style="2" customWidth="1"/>
    <col min="12" max="12" width="16.109375" style="3" customWidth="1"/>
    <col min="13" max="14" width="16.109375" style="4" customWidth="1"/>
    <col min="15" max="15" width="16.44140625" style="4" customWidth="1"/>
    <col min="16" max="16" width="20.88671875" style="4" customWidth="1"/>
    <col min="17" max="17" width="37.88671875" style="4" bestFit="1" customWidth="1"/>
    <col min="18" max="18" width="12" style="4" customWidth="1"/>
    <col min="19" max="19" width="15" style="5" customWidth="1"/>
    <col min="20" max="16384" width="9.109375" style="2"/>
  </cols>
  <sheetData>
    <row r="1" spans="1:19" s="14" customFormat="1" x14ac:dyDescent="0.25">
      <c r="S1" s="18"/>
    </row>
    <row r="2" spans="1:19" s="40" customFormat="1" ht="49.8" customHeight="1" x14ac:dyDescent="0.25">
      <c r="A2" s="96" t="s">
        <v>64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S2" s="41"/>
    </row>
    <row r="3" spans="1:19" s="14" customFormat="1" ht="43.8" customHeight="1" x14ac:dyDescent="0.25">
      <c r="S3" s="18"/>
    </row>
    <row r="4" spans="1:19" x14ac:dyDescent="0.25">
      <c r="A4" s="93" t="s">
        <v>69</v>
      </c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</row>
    <row r="5" spans="1:19" ht="17.399999999999999" thickBot="1" x14ac:dyDescent="0.3"/>
    <row r="6" spans="1:19" s="5" customFormat="1" ht="142.19999999999999" customHeight="1" x14ac:dyDescent="0.25">
      <c r="A6" s="94" t="s">
        <v>0</v>
      </c>
      <c r="B6" s="76" t="s">
        <v>58</v>
      </c>
      <c r="C6" s="76" t="s">
        <v>59</v>
      </c>
      <c r="D6" s="76" t="s">
        <v>60</v>
      </c>
      <c r="E6" s="76" t="s">
        <v>38</v>
      </c>
      <c r="F6" s="76" t="s">
        <v>61</v>
      </c>
      <c r="G6" s="76" t="s">
        <v>1</v>
      </c>
      <c r="H6" s="74" t="s">
        <v>10</v>
      </c>
      <c r="I6" s="76" t="s">
        <v>4</v>
      </c>
      <c r="J6" s="76" t="s">
        <v>11</v>
      </c>
      <c r="K6" s="76" t="s">
        <v>9</v>
      </c>
      <c r="L6" s="76" t="s">
        <v>62</v>
      </c>
      <c r="M6" s="88" t="s">
        <v>63</v>
      </c>
      <c r="N6" s="76" t="s">
        <v>65</v>
      </c>
      <c r="O6" s="82" t="s">
        <v>66</v>
      </c>
      <c r="P6" s="82" t="s">
        <v>41</v>
      </c>
      <c r="Q6" s="82" t="s">
        <v>67</v>
      </c>
      <c r="R6" s="58" t="s">
        <v>3</v>
      </c>
      <c r="S6" s="78" t="s">
        <v>2</v>
      </c>
    </row>
    <row r="7" spans="1:19" s="5" customFormat="1" x14ac:dyDescent="0.25">
      <c r="A7" s="95"/>
      <c r="B7" s="77"/>
      <c r="C7" s="77"/>
      <c r="D7" s="77"/>
      <c r="E7" s="77"/>
      <c r="F7" s="77"/>
      <c r="G7" s="77"/>
      <c r="H7" s="75"/>
      <c r="I7" s="77"/>
      <c r="J7" s="77"/>
      <c r="K7" s="77"/>
      <c r="L7" s="77"/>
      <c r="M7" s="89"/>
      <c r="N7" s="77"/>
      <c r="O7" s="83"/>
      <c r="P7" s="83"/>
      <c r="Q7" s="83"/>
      <c r="R7" s="81"/>
      <c r="S7" s="79"/>
    </row>
    <row r="8" spans="1:19" s="5" customFormat="1" ht="17.399999999999999" thickBot="1" x14ac:dyDescent="0.3">
      <c r="A8" s="95"/>
      <c r="B8" s="77"/>
      <c r="C8" s="77"/>
      <c r="D8" s="77"/>
      <c r="E8" s="77"/>
      <c r="F8" s="77"/>
      <c r="G8" s="77"/>
      <c r="H8" s="75"/>
      <c r="I8" s="77"/>
      <c r="J8" s="77"/>
      <c r="K8" s="77"/>
      <c r="L8" s="77"/>
      <c r="M8" s="89"/>
      <c r="N8" s="77"/>
      <c r="O8" s="83"/>
      <c r="P8" s="83"/>
      <c r="Q8" s="83"/>
      <c r="R8" s="81"/>
      <c r="S8" s="80"/>
    </row>
    <row r="9" spans="1:19" s="8" customFormat="1" ht="79.8" thickBot="1" x14ac:dyDescent="0.3">
      <c r="A9" s="17">
        <v>1</v>
      </c>
      <c r="B9" s="21" t="s">
        <v>21</v>
      </c>
      <c r="C9" s="38" t="s">
        <v>42</v>
      </c>
      <c r="D9" s="39">
        <v>1950000</v>
      </c>
      <c r="E9" s="21"/>
      <c r="F9" s="21" t="s">
        <v>40</v>
      </c>
      <c r="G9" s="21"/>
      <c r="H9" s="17"/>
      <c r="I9" s="17"/>
      <c r="J9" s="29"/>
      <c r="K9" s="29"/>
      <c r="L9" s="23" t="s">
        <v>20</v>
      </c>
      <c r="M9" s="24"/>
      <c r="N9" s="34">
        <v>5</v>
      </c>
      <c r="O9" s="33">
        <f t="shared" ref="O9:O18" si="0">ROUND(M9*N9,2)</f>
        <v>0</v>
      </c>
      <c r="P9" s="33">
        <f>ROUND(O9*20%,2)</f>
        <v>0</v>
      </c>
      <c r="Q9" s="33">
        <f>ROUND(O9+P9,2)</f>
        <v>0</v>
      </c>
      <c r="R9" s="22"/>
      <c r="S9" s="21"/>
    </row>
    <row r="10" spans="1:19" s="8" customFormat="1" ht="79.8" thickBot="1" x14ac:dyDescent="0.3">
      <c r="A10" s="17">
        <v>2</v>
      </c>
      <c r="B10" s="21" t="s">
        <v>22</v>
      </c>
      <c r="C10" s="38" t="s">
        <v>43</v>
      </c>
      <c r="D10" s="39">
        <v>5676000</v>
      </c>
      <c r="E10" s="21"/>
      <c r="F10" s="21" t="s">
        <v>40</v>
      </c>
      <c r="G10" s="21"/>
      <c r="H10" s="17"/>
      <c r="I10" s="17"/>
      <c r="J10" s="29"/>
      <c r="K10" s="29"/>
      <c r="L10" s="23" t="s">
        <v>20</v>
      </c>
      <c r="M10" s="24"/>
      <c r="N10" s="34">
        <v>10</v>
      </c>
      <c r="O10" s="33">
        <f t="shared" si="0"/>
        <v>0</v>
      </c>
      <c r="P10" s="33">
        <f t="shared" ref="P10:P18" si="1">ROUND(O10*20%,2)</f>
        <v>0</v>
      </c>
      <c r="Q10" s="33">
        <f t="shared" ref="Q10:Q18" si="2">ROUND(O10+P10,2)</f>
        <v>0</v>
      </c>
      <c r="R10" s="22"/>
      <c r="S10" s="21"/>
    </row>
    <row r="11" spans="1:19" s="8" customFormat="1" ht="79.8" thickBot="1" x14ac:dyDescent="0.3">
      <c r="A11" s="17">
        <v>3</v>
      </c>
      <c r="B11" s="21" t="s">
        <v>23</v>
      </c>
      <c r="C11" s="38" t="s">
        <v>44</v>
      </c>
      <c r="D11" s="39">
        <v>10512000</v>
      </c>
      <c r="E11" s="21"/>
      <c r="F11" s="21" t="s">
        <v>40</v>
      </c>
      <c r="G11" s="21"/>
      <c r="H11" s="17"/>
      <c r="I11" s="17"/>
      <c r="J11" s="29"/>
      <c r="K11" s="29"/>
      <c r="L11" s="23" t="s">
        <v>20</v>
      </c>
      <c r="M11" s="24"/>
      <c r="N11" s="34">
        <v>24</v>
      </c>
      <c r="O11" s="33">
        <f t="shared" si="0"/>
        <v>0</v>
      </c>
      <c r="P11" s="33">
        <f t="shared" si="1"/>
        <v>0</v>
      </c>
      <c r="Q11" s="33">
        <f>ROUND(O11+P11,2)</f>
        <v>0</v>
      </c>
      <c r="R11" s="22"/>
      <c r="S11" s="21"/>
    </row>
    <row r="12" spans="1:19" s="8" customFormat="1" ht="79.8" thickBot="1" x14ac:dyDescent="0.3">
      <c r="A12" s="17">
        <v>4</v>
      </c>
      <c r="B12" s="21" t="s">
        <v>24</v>
      </c>
      <c r="C12" s="38" t="s">
        <v>45</v>
      </c>
      <c r="D12" s="39">
        <v>612000</v>
      </c>
      <c r="E12" s="21"/>
      <c r="F12" s="21" t="s">
        <v>40</v>
      </c>
      <c r="G12" s="21"/>
      <c r="H12" s="17"/>
      <c r="I12" s="17"/>
      <c r="J12" s="29"/>
      <c r="K12" s="29"/>
      <c r="L12" s="23" t="s">
        <v>20</v>
      </c>
      <c r="M12" s="24"/>
      <c r="N12" s="34">
        <v>2</v>
      </c>
      <c r="O12" s="33">
        <f t="shared" si="0"/>
        <v>0</v>
      </c>
      <c r="P12" s="33">
        <f t="shared" si="1"/>
        <v>0</v>
      </c>
      <c r="Q12" s="33">
        <f t="shared" si="2"/>
        <v>0</v>
      </c>
      <c r="R12" s="22"/>
      <c r="S12" s="21"/>
    </row>
    <row r="13" spans="1:19" s="8" customFormat="1" ht="79.8" thickBot="1" x14ac:dyDescent="0.3">
      <c r="A13" s="17">
        <v>5</v>
      </c>
      <c r="B13" s="21" t="s">
        <v>25</v>
      </c>
      <c r="C13" s="38" t="s">
        <v>46</v>
      </c>
      <c r="D13" s="39">
        <v>1320000</v>
      </c>
      <c r="E13" s="21"/>
      <c r="F13" s="21" t="s">
        <v>40</v>
      </c>
      <c r="G13" s="21"/>
      <c r="H13" s="17"/>
      <c r="I13" s="17"/>
      <c r="J13" s="29"/>
      <c r="K13" s="29"/>
      <c r="L13" s="23" t="s">
        <v>20</v>
      </c>
      <c r="M13" s="24"/>
      <c r="N13" s="34">
        <v>5</v>
      </c>
      <c r="O13" s="33">
        <f t="shared" si="0"/>
        <v>0</v>
      </c>
      <c r="P13" s="33">
        <f t="shared" si="1"/>
        <v>0</v>
      </c>
      <c r="Q13" s="33">
        <f t="shared" si="2"/>
        <v>0</v>
      </c>
      <c r="R13" s="22"/>
      <c r="S13" s="21"/>
    </row>
    <row r="14" spans="1:19" s="8" customFormat="1" ht="79.8" thickBot="1" x14ac:dyDescent="0.3">
      <c r="A14" s="17">
        <v>6</v>
      </c>
      <c r="B14" s="21" t="s">
        <v>26</v>
      </c>
      <c r="C14" s="38" t="s">
        <v>47</v>
      </c>
      <c r="D14" s="39">
        <v>11808000</v>
      </c>
      <c r="E14" s="21"/>
      <c r="F14" s="21" t="s">
        <v>40</v>
      </c>
      <c r="G14" s="21"/>
      <c r="H14" s="17"/>
      <c r="I14" s="17"/>
      <c r="J14" s="29"/>
      <c r="K14" s="29"/>
      <c r="L14" s="23" t="s">
        <v>20</v>
      </c>
      <c r="M14" s="24"/>
      <c r="N14" s="34">
        <v>41</v>
      </c>
      <c r="O14" s="33">
        <f t="shared" si="0"/>
        <v>0</v>
      </c>
      <c r="P14" s="33">
        <f t="shared" si="1"/>
        <v>0</v>
      </c>
      <c r="Q14" s="33">
        <f t="shared" si="2"/>
        <v>0</v>
      </c>
      <c r="R14" s="22"/>
      <c r="S14" s="21"/>
    </row>
    <row r="15" spans="1:19" s="8" customFormat="1" ht="79.8" thickBot="1" x14ac:dyDescent="0.3">
      <c r="A15" s="17">
        <v>7</v>
      </c>
      <c r="B15" s="21" t="s">
        <v>27</v>
      </c>
      <c r="C15" s="38" t="s">
        <v>48</v>
      </c>
      <c r="D15" s="39">
        <v>4831200</v>
      </c>
      <c r="E15" s="21"/>
      <c r="F15" s="21" t="s">
        <v>40</v>
      </c>
      <c r="G15" s="21"/>
      <c r="H15" s="17"/>
      <c r="I15" s="17"/>
      <c r="J15" s="29"/>
      <c r="K15" s="29"/>
      <c r="L15" s="23" t="s">
        <v>20</v>
      </c>
      <c r="M15" s="24"/>
      <c r="N15" s="34">
        <v>183</v>
      </c>
      <c r="O15" s="33">
        <f t="shared" si="0"/>
        <v>0</v>
      </c>
      <c r="P15" s="33">
        <f t="shared" si="1"/>
        <v>0</v>
      </c>
      <c r="Q15" s="33">
        <f t="shared" si="2"/>
        <v>0</v>
      </c>
      <c r="R15" s="22"/>
      <c r="S15" s="21"/>
    </row>
    <row r="16" spans="1:19" s="8" customFormat="1" ht="79.8" thickBot="1" x14ac:dyDescent="0.3">
      <c r="A16" s="17">
        <v>8</v>
      </c>
      <c r="B16" s="21" t="s">
        <v>28</v>
      </c>
      <c r="C16" s="38" t="s">
        <v>48</v>
      </c>
      <c r="D16" s="39">
        <v>448800</v>
      </c>
      <c r="E16" s="21"/>
      <c r="F16" s="21" t="s">
        <v>40</v>
      </c>
      <c r="G16" s="21"/>
      <c r="H16" s="17"/>
      <c r="I16" s="17"/>
      <c r="J16" s="29"/>
      <c r="K16" s="29"/>
      <c r="L16" s="23" t="s">
        <v>20</v>
      </c>
      <c r="M16" s="24"/>
      <c r="N16" s="34">
        <v>17</v>
      </c>
      <c r="O16" s="33">
        <f t="shared" si="0"/>
        <v>0</v>
      </c>
      <c r="P16" s="33">
        <f t="shared" si="1"/>
        <v>0</v>
      </c>
      <c r="Q16" s="33">
        <f t="shared" si="2"/>
        <v>0</v>
      </c>
      <c r="R16" s="22"/>
      <c r="S16" s="21"/>
    </row>
    <row r="17" spans="1:19" s="8" customFormat="1" ht="79.8" thickBot="1" x14ac:dyDescent="0.3">
      <c r="A17" s="17">
        <v>9</v>
      </c>
      <c r="B17" s="21" t="s">
        <v>29</v>
      </c>
      <c r="C17" s="38" t="s">
        <v>49</v>
      </c>
      <c r="D17" s="39">
        <v>367200</v>
      </c>
      <c r="E17" s="21"/>
      <c r="F17" s="21" t="s">
        <v>40</v>
      </c>
      <c r="G17" s="21"/>
      <c r="H17" s="17"/>
      <c r="I17" s="17"/>
      <c r="J17" s="29"/>
      <c r="K17" s="29"/>
      <c r="L17" s="23" t="s">
        <v>20</v>
      </c>
      <c r="M17" s="24"/>
      <c r="N17" s="34">
        <v>3</v>
      </c>
      <c r="O17" s="33">
        <f t="shared" si="0"/>
        <v>0</v>
      </c>
      <c r="P17" s="33">
        <f t="shared" si="1"/>
        <v>0</v>
      </c>
      <c r="Q17" s="33">
        <f t="shared" si="2"/>
        <v>0</v>
      </c>
      <c r="R17" s="22"/>
      <c r="S17" s="21"/>
    </row>
    <row r="18" spans="1:19" s="8" customFormat="1" ht="79.8" thickBot="1" x14ac:dyDescent="0.3">
      <c r="A18" s="17">
        <f t="shared" ref="A18" si="3">A17+1</f>
        <v>10</v>
      </c>
      <c r="B18" s="21" t="s">
        <v>30</v>
      </c>
      <c r="C18" s="38" t="s">
        <v>50</v>
      </c>
      <c r="D18" s="39">
        <v>1080000</v>
      </c>
      <c r="E18" s="21"/>
      <c r="F18" s="21" t="s">
        <v>40</v>
      </c>
      <c r="G18" s="21"/>
      <c r="H18" s="17"/>
      <c r="I18" s="17"/>
      <c r="J18" s="29"/>
      <c r="K18" s="29"/>
      <c r="L18" s="23" t="s">
        <v>20</v>
      </c>
      <c r="M18" s="24"/>
      <c r="N18" s="34">
        <v>45</v>
      </c>
      <c r="O18" s="33">
        <f t="shared" si="0"/>
        <v>0</v>
      </c>
      <c r="P18" s="33">
        <f t="shared" si="1"/>
        <v>0</v>
      </c>
      <c r="Q18" s="33">
        <f t="shared" si="2"/>
        <v>0</v>
      </c>
      <c r="R18" s="22"/>
      <c r="S18" s="21"/>
    </row>
    <row r="19" spans="1:19" s="8" customFormat="1" ht="79.8" thickBot="1" x14ac:dyDescent="0.3">
      <c r="A19" s="17">
        <v>11</v>
      </c>
      <c r="B19" s="21" t="s">
        <v>31</v>
      </c>
      <c r="C19" s="38" t="s">
        <v>51</v>
      </c>
      <c r="D19" s="39">
        <v>10800</v>
      </c>
      <c r="E19" s="21"/>
      <c r="F19" s="21" t="s">
        <v>40</v>
      </c>
      <c r="G19" s="21"/>
      <c r="H19" s="17"/>
      <c r="I19" s="17"/>
      <c r="J19" s="29"/>
      <c r="K19" s="29"/>
      <c r="L19" s="23" t="s">
        <v>20</v>
      </c>
      <c r="M19" s="24"/>
      <c r="N19" s="34">
        <v>4</v>
      </c>
      <c r="O19" s="33"/>
      <c r="P19" s="33"/>
      <c r="Q19" s="33"/>
      <c r="R19" s="22"/>
      <c r="S19" s="21"/>
    </row>
    <row r="20" spans="1:19" s="8" customFormat="1" ht="79.8" thickBot="1" x14ac:dyDescent="0.3">
      <c r="A20" s="17">
        <v>12</v>
      </c>
      <c r="B20" s="21" t="s">
        <v>32</v>
      </c>
      <c r="C20" s="38" t="s">
        <v>52</v>
      </c>
      <c r="D20" s="39">
        <v>324000</v>
      </c>
      <c r="E20" s="21"/>
      <c r="F20" s="21" t="s">
        <v>40</v>
      </c>
      <c r="G20" s="21"/>
      <c r="H20" s="17"/>
      <c r="I20" s="17"/>
      <c r="J20" s="29"/>
      <c r="K20" s="29"/>
      <c r="L20" s="23" t="s">
        <v>20</v>
      </c>
      <c r="M20" s="24"/>
      <c r="N20" s="34">
        <v>45</v>
      </c>
      <c r="O20" s="33"/>
      <c r="P20" s="33"/>
      <c r="Q20" s="33"/>
      <c r="R20" s="22"/>
      <c r="S20" s="21"/>
    </row>
    <row r="21" spans="1:19" s="8" customFormat="1" ht="79.8" thickBot="1" x14ac:dyDescent="0.3">
      <c r="A21" s="17">
        <v>13</v>
      </c>
      <c r="B21" s="21" t="s">
        <v>33</v>
      </c>
      <c r="C21" s="38" t="s">
        <v>53</v>
      </c>
      <c r="D21" s="39">
        <v>34563000</v>
      </c>
      <c r="E21" s="21"/>
      <c r="F21" s="21" t="s">
        <v>40</v>
      </c>
      <c r="G21" s="21"/>
      <c r="H21" s="17"/>
      <c r="I21" s="17"/>
      <c r="J21" s="29"/>
      <c r="K21" s="29"/>
      <c r="L21" s="23" t="s">
        <v>39</v>
      </c>
      <c r="M21" s="24"/>
      <c r="N21" s="35">
        <v>41</v>
      </c>
      <c r="O21" s="33"/>
      <c r="P21" s="33"/>
      <c r="Q21" s="33"/>
      <c r="R21" s="22"/>
      <c r="S21" s="21"/>
    </row>
    <row r="22" spans="1:19" s="8" customFormat="1" ht="79.8" thickBot="1" x14ac:dyDescent="0.3">
      <c r="A22" s="17">
        <f t="shared" ref="A22" si="4">A21+1</f>
        <v>14</v>
      </c>
      <c r="B22" s="21" t="s">
        <v>34</v>
      </c>
      <c r="C22" s="38" t="s">
        <v>54</v>
      </c>
      <c r="D22" s="39">
        <v>552000</v>
      </c>
      <c r="E22" s="21"/>
      <c r="F22" s="21" t="s">
        <v>40</v>
      </c>
      <c r="G22" s="21"/>
      <c r="H22" s="17"/>
      <c r="I22" s="17"/>
      <c r="J22" s="29"/>
      <c r="K22" s="29"/>
      <c r="L22" s="23" t="s">
        <v>39</v>
      </c>
      <c r="M22" s="24"/>
      <c r="N22" s="35">
        <v>4</v>
      </c>
      <c r="O22" s="33"/>
      <c r="P22" s="33"/>
      <c r="Q22" s="33"/>
      <c r="R22" s="22"/>
      <c r="S22" s="21"/>
    </row>
    <row r="23" spans="1:19" s="8" customFormat="1" ht="79.8" thickBot="1" x14ac:dyDescent="0.3">
      <c r="A23" s="17">
        <v>15</v>
      </c>
      <c r="B23" s="21" t="s">
        <v>35</v>
      </c>
      <c r="C23" s="38" t="s">
        <v>55</v>
      </c>
      <c r="D23" s="39">
        <v>285000</v>
      </c>
      <c r="E23" s="21"/>
      <c r="F23" s="21" t="s">
        <v>40</v>
      </c>
      <c r="G23" s="21"/>
      <c r="H23" s="17"/>
      <c r="I23" s="17"/>
      <c r="J23" s="29"/>
      <c r="K23" s="29"/>
      <c r="L23" s="23" t="s">
        <v>39</v>
      </c>
      <c r="M23" s="24"/>
      <c r="N23" s="35">
        <v>1</v>
      </c>
      <c r="O23" s="33"/>
      <c r="P23" s="33"/>
      <c r="Q23" s="33"/>
      <c r="R23" s="22"/>
      <c r="S23" s="21"/>
    </row>
    <row r="24" spans="1:19" s="8" customFormat="1" ht="17.399999999999999" thickBot="1" x14ac:dyDescent="0.3">
      <c r="A24" s="90" t="s">
        <v>19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2"/>
      <c r="O24" s="31">
        <f>SUM(O9:O23)</f>
        <v>0</v>
      </c>
      <c r="P24" s="32"/>
      <c r="Q24" s="32">
        <f>SUM(Q9:Q23)</f>
        <v>0</v>
      </c>
      <c r="R24" s="84"/>
      <c r="S24" s="85"/>
    </row>
    <row r="25" spans="1:19" ht="17.399999999999999" thickBot="1" x14ac:dyDescent="0.3">
      <c r="M25" s="9"/>
      <c r="N25" s="10" t="s">
        <v>5</v>
      </c>
      <c r="O25" s="30">
        <f>ROUND(O24,2)</f>
        <v>0</v>
      </c>
      <c r="P25" s="19"/>
      <c r="Q25" s="15">
        <f>ROUND(Q24,2)</f>
        <v>0</v>
      </c>
      <c r="R25" s="11"/>
      <c r="S25" s="12"/>
    </row>
    <row r="26" spans="1:19" ht="17.399999999999999" thickBot="1" x14ac:dyDescent="0.3">
      <c r="G26" s="3"/>
      <c r="M26" s="13"/>
      <c r="N26" s="13"/>
      <c r="O26" s="18" t="s">
        <v>13</v>
      </c>
      <c r="P26" s="15">
        <f>SUM(P9:P23)</f>
        <v>0</v>
      </c>
      <c r="Q26" s="11"/>
      <c r="R26" s="11"/>
      <c r="S26" s="12"/>
    </row>
    <row r="27" spans="1:19" s="14" customFormat="1" x14ac:dyDescent="0.25">
      <c r="R27" s="1"/>
    </row>
    <row r="28" spans="1:19" ht="17.399999999999999" thickBot="1" x14ac:dyDescent="0.3">
      <c r="A28" s="93" t="s">
        <v>7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</row>
    <row r="29" spans="1:19" s="8" customFormat="1" ht="17.25" customHeight="1" thickBot="1" x14ac:dyDescent="0.3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4"/>
    </row>
    <row r="30" spans="1:19" s="5" customFormat="1" ht="84" customHeight="1" thickBot="1" x14ac:dyDescent="0.3">
      <c r="A30" s="6" t="s">
        <v>0</v>
      </c>
      <c r="B30" s="7" t="s">
        <v>58</v>
      </c>
      <c r="C30" s="7"/>
      <c r="D30" s="7"/>
      <c r="E30" s="7"/>
      <c r="F30" s="7"/>
      <c r="G30" s="7" t="s">
        <v>57</v>
      </c>
      <c r="H30" s="58" t="s">
        <v>56</v>
      </c>
      <c r="I30" s="58"/>
      <c r="J30" s="58"/>
      <c r="K30" s="45" t="s">
        <v>8</v>
      </c>
      <c r="L30" s="45"/>
      <c r="M30" s="45"/>
      <c r="N30" s="46" t="s">
        <v>14</v>
      </c>
      <c r="O30" s="47"/>
      <c r="P30" s="46" t="s">
        <v>68</v>
      </c>
      <c r="Q30" s="86"/>
      <c r="R30" s="86"/>
      <c r="S30" s="87"/>
    </row>
    <row r="31" spans="1:19" s="8" customFormat="1" ht="52.95" customHeight="1" x14ac:dyDescent="0.25">
      <c r="A31" s="25">
        <v>1</v>
      </c>
      <c r="B31" s="21" t="s">
        <v>21</v>
      </c>
      <c r="C31" s="21"/>
      <c r="D31" s="21"/>
      <c r="E31" s="21"/>
      <c r="F31" s="21"/>
      <c r="G31" s="34">
        <v>5</v>
      </c>
      <c r="H31" s="36">
        <v>45618</v>
      </c>
      <c r="I31" s="37"/>
      <c r="J31" s="37"/>
      <c r="K31" s="48" t="s">
        <v>37</v>
      </c>
      <c r="L31" s="49"/>
      <c r="M31" s="50"/>
      <c r="N31" s="54"/>
      <c r="O31" s="55"/>
      <c r="P31" s="65" t="s">
        <v>36</v>
      </c>
      <c r="Q31" s="66"/>
      <c r="R31" s="66"/>
      <c r="S31" s="67"/>
    </row>
    <row r="32" spans="1:19" s="8" customFormat="1" x14ac:dyDescent="0.25">
      <c r="A32" s="26">
        <v>2</v>
      </c>
      <c r="B32" s="21" t="s">
        <v>22</v>
      </c>
      <c r="C32" s="21"/>
      <c r="D32" s="21"/>
      <c r="E32" s="21"/>
      <c r="F32" s="21"/>
      <c r="G32" s="34">
        <v>10</v>
      </c>
      <c r="H32" s="36">
        <v>45618</v>
      </c>
      <c r="I32" s="37"/>
      <c r="J32" s="37"/>
      <c r="K32" s="51"/>
      <c r="L32" s="52"/>
      <c r="M32" s="53"/>
      <c r="N32" s="56"/>
      <c r="O32" s="57"/>
      <c r="P32" s="68"/>
      <c r="Q32" s="69"/>
      <c r="R32" s="69"/>
      <c r="S32" s="70"/>
    </row>
    <row r="33" spans="1:19" s="8" customFormat="1" x14ac:dyDescent="0.25">
      <c r="A33" s="26">
        <v>3</v>
      </c>
      <c r="B33" s="21" t="s">
        <v>23</v>
      </c>
      <c r="C33" s="21"/>
      <c r="D33" s="21"/>
      <c r="E33" s="21"/>
      <c r="F33" s="21"/>
      <c r="G33" s="34">
        <v>24</v>
      </c>
      <c r="H33" s="36">
        <v>45618</v>
      </c>
      <c r="I33" s="37"/>
      <c r="J33" s="37"/>
      <c r="K33" s="51"/>
      <c r="L33" s="52"/>
      <c r="M33" s="53"/>
      <c r="N33" s="59"/>
      <c r="O33" s="60"/>
      <c r="P33" s="68"/>
      <c r="Q33" s="69"/>
      <c r="R33" s="69"/>
      <c r="S33" s="70"/>
    </row>
    <row r="34" spans="1:19" s="8" customFormat="1" x14ac:dyDescent="0.25">
      <c r="A34" s="26">
        <v>4</v>
      </c>
      <c r="B34" s="21" t="s">
        <v>24</v>
      </c>
      <c r="C34" s="21"/>
      <c r="D34" s="21"/>
      <c r="E34" s="21"/>
      <c r="F34" s="21"/>
      <c r="G34" s="34">
        <v>2</v>
      </c>
      <c r="H34" s="36">
        <v>45618</v>
      </c>
      <c r="I34" s="37"/>
      <c r="J34" s="37"/>
      <c r="K34" s="51"/>
      <c r="L34" s="52"/>
      <c r="M34" s="53"/>
      <c r="N34" s="59"/>
      <c r="O34" s="60"/>
      <c r="P34" s="68"/>
      <c r="Q34" s="69"/>
      <c r="R34" s="69"/>
      <c r="S34" s="70"/>
    </row>
    <row r="35" spans="1:19" s="8" customFormat="1" x14ac:dyDescent="0.25">
      <c r="A35" s="26">
        <v>5</v>
      </c>
      <c r="B35" s="21" t="s">
        <v>25</v>
      </c>
      <c r="C35" s="21"/>
      <c r="D35" s="21"/>
      <c r="E35" s="21"/>
      <c r="F35" s="21"/>
      <c r="G35" s="34">
        <v>5</v>
      </c>
      <c r="H35" s="36">
        <v>45618</v>
      </c>
      <c r="I35" s="37"/>
      <c r="J35" s="37"/>
      <c r="K35" s="51"/>
      <c r="L35" s="52"/>
      <c r="M35" s="53"/>
      <c r="N35" s="59"/>
      <c r="O35" s="60"/>
      <c r="P35" s="68"/>
      <c r="Q35" s="69"/>
      <c r="R35" s="69"/>
      <c r="S35" s="70"/>
    </row>
    <row r="36" spans="1:19" s="8" customFormat="1" ht="26.4" x14ac:dyDescent="0.25">
      <c r="A36" s="21">
        <v>6</v>
      </c>
      <c r="B36" s="21" t="s">
        <v>26</v>
      </c>
      <c r="C36" s="21"/>
      <c r="D36" s="21"/>
      <c r="E36" s="21"/>
      <c r="F36" s="21"/>
      <c r="G36" s="34">
        <v>41</v>
      </c>
      <c r="H36" s="36">
        <v>45618</v>
      </c>
      <c r="I36" s="37"/>
      <c r="J36" s="37"/>
      <c r="K36" s="51"/>
      <c r="L36" s="52"/>
      <c r="M36" s="53"/>
      <c r="N36" s="27"/>
      <c r="O36" s="28"/>
      <c r="P36" s="68"/>
      <c r="Q36" s="69"/>
      <c r="R36" s="69"/>
      <c r="S36" s="70"/>
    </row>
    <row r="37" spans="1:19" s="8" customFormat="1" x14ac:dyDescent="0.25">
      <c r="A37" s="21">
        <v>7</v>
      </c>
      <c r="B37" s="21" t="s">
        <v>27</v>
      </c>
      <c r="C37" s="21"/>
      <c r="D37" s="21"/>
      <c r="E37" s="21"/>
      <c r="F37" s="21"/>
      <c r="G37" s="34">
        <v>183</v>
      </c>
      <c r="H37" s="36">
        <v>45618</v>
      </c>
      <c r="I37" s="37"/>
      <c r="J37" s="37"/>
      <c r="K37" s="51"/>
      <c r="L37" s="52"/>
      <c r="M37" s="53"/>
      <c r="N37" s="27"/>
      <c r="O37" s="28"/>
      <c r="P37" s="68"/>
      <c r="Q37" s="69"/>
      <c r="R37" s="69"/>
      <c r="S37" s="70"/>
    </row>
    <row r="38" spans="1:19" s="8" customFormat="1" x14ac:dyDescent="0.25">
      <c r="A38" s="21">
        <v>8</v>
      </c>
      <c r="B38" s="21" t="s">
        <v>28</v>
      </c>
      <c r="C38" s="21"/>
      <c r="D38" s="21"/>
      <c r="E38" s="21"/>
      <c r="F38" s="21"/>
      <c r="G38" s="34">
        <v>17</v>
      </c>
      <c r="H38" s="36">
        <v>45618</v>
      </c>
      <c r="I38" s="37"/>
      <c r="J38" s="37"/>
      <c r="K38" s="51"/>
      <c r="L38" s="52"/>
      <c r="M38" s="53"/>
      <c r="N38" s="27"/>
      <c r="O38" s="28"/>
      <c r="P38" s="68"/>
      <c r="Q38" s="69"/>
      <c r="R38" s="69"/>
      <c r="S38" s="70"/>
    </row>
    <row r="39" spans="1:19" s="8" customFormat="1" x14ac:dyDescent="0.25">
      <c r="A39" s="21">
        <v>9</v>
      </c>
      <c r="B39" s="21" t="s">
        <v>29</v>
      </c>
      <c r="C39" s="21"/>
      <c r="D39" s="21"/>
      <c r="E39" s="21"/>
      <c r="F39" s="21"/>
      <c r="G39" s="34">
        <v>3</v>
      </c>
      <c r="H39" s="36">
        <v>45618</v>
      </c>
      <c r="I39" s="37"/>
      <c r="J39" s="37"/>
      <c r="K39" s="51"/>
      <c r="L39" s="52"/>
      <c r="M39" s="53"/>
      <c r="N39" s="27"/>
      <c r="O39" s="28"/>
      <c r="P39" s="68"/>
      <c r="Q39" s="69"/>
      <c r="R39" s="69"/>
      <c r="S39" s="70"/>
    </row>
    <row r="40" spans="1:19" s="8" customFormat="1" x14ac:dyDescent="0.25">
      <c r="A40" s="21">
        <v>10</v>
      </c>
      <c r="B40" s="21" t="s">
        <v>30</v>
      </c>
      <c r="C40" s="21"/>
      <c r="D40" s="21"/>
      <c r="E40" s="21"/>
      <c r="F40" s="21"/>
      <c r="G40" s="34">
        <v>45</v>
      </c>
      <c r="H40" s="36">
        <v>45618</v>
      </c>
      <c r="I40" s="37"/>
      <c r="J40" s="37"/>
      <c r="K40" s="51"/>
      <c r="L40" s="52"/>
      <c r="M40" s="53"/>
      <c r="N40" s="27"/>
      <c r="O40" s="28"/>
      <c r="P40" s="68"/>
      <c r="Q40" s="69"/>
      <c r="R40" s="69"/>
      <c r="S40" s="70"/>
    </row>
    <row r="41" spans="1:19" s="8" customFormat="1" x14ac:dyDescent="0.25">
      <c r="A41" s="21">
        <v>11</v>
      </c>
      <c r="B41" s="21" t="s">
        <v>31</v>
      </c>
      <c r="C41" s="21"/>
      <c r="D41" s="21"/>
      <c r="E41" s="21"/>
      <c r="F41" s="21"/>
      <c r="G41" s="34">
        <v>4</v>
      </c>
      <c r="H41" s="36">
        <v>45618</v>
      </c>
      <c r="I41" s="37"/>
      <c r="J41" s="37"/>
      <c r="K41" s="51"/>
      <c r="L41" s="52"/>
      <c r="M41" s="53"/>
      <c r="N41" s="27"/>
      <c r="O41" s="28"/>
      <c r="P41" s="68"/>
      <c r="Q41" s="69"/>
      <c r="R41" s="69"/>
      <c r="S41" s="70"/>
    </row>
    <row r="42" spans="1:19" s="8" customFormat="1" x14ac:dyDescent="0.25">
      <c r="A42" s="21">
        <v>12</v>
      </c>
      <c r="B42" s="21" t="s">
        <v>32</v>
      </c>
      <c r="C42" s="21"/>
      <c r="D42" s="21"/>
      <c r="E42" s="21"/>
      <c r="F42" s="21"/>
      <c r="G42" s="34">
        <v>45</v>
      </c>
      <c r="H42" s="36">
        <v>45618</v>
      </c>
      <c r="I42" s="37"/>
      <c r="J42" s="37"/>
      <c r="K42" s="51"/>
      <c r="L42" s="52"/>
      <c r="M42" s="53"/>
      <c r="N42" s="27"/>
      <c r="O42" s="28"/>
      <c r="P42" s="68"/>
      <c r="Q42" s="69"/>
      <c r="R42" s="69"/>
      <c r="S42" s="70"/>
    </row>
    <row r="43" spans="1:19" s="8" customFormat="1" ht="52.8" x14ac:dyDescent="0.25">
      <c r="A43" s="21">
        <v>13</v>
      </c>
      <c r="B43" s="21" t="s">
        <v>33</v>
      </c>
      <c r="C43" s="21"/>
      <c r="D43" s="21"/>
      <c r="E43" s="21"/>
      <c r="F43" s="21"/>
      <c r="G43" s="35">
        <v>41</v>
      </c>
      <c r="H43" s="36">
        <v>45625</v>
      </c>
      <c r="I43" s="37"/>
      <c r="J43" s="37"/>
      <c r="K43" s="51"/>
      <c r="L43" s="52"/>
      <c r="M43" s="53"/>
      <c r="N43" s="27"/>
      <c r="O43" s="28"/>
      <c r="P43" s="68"/>
      <c r="Q43" s="69"/>
      <c r="R43" s="69"/>
      <c r="S43" s="70"/>
    </row>
    <row r="44" spans="1:19" s="8" customFormat="1" ht="52.8" x14ac:dyDescent="0.25">
      <c r="A44" s="21">
        <v>14</v>
      </c>
      <c r="B44" s="21" t="s">
        <v>34</v>
      </c>
      <c r="C44" s="21"/>
      <c r="D44" s="21"/>
      <c r="E44" s="21"/>
      <c r="F44" s="21"/>
      <c r="G44" s="35">
        <v>4</v>
      </c>
      <c r="H44" s="36">
        <v>45625</v>
      </c>
      <c r="I44" s="37"/>
      <c r="J44" s="37"/>
      <c r="K44" s="51"/>
      <c r="L44" s="52"/>
      <c r="M44" s="53"/>
      <c r="N44" s="27"/>
      <c r="O44" s="28"/>
      <c r="P44" s="68"/>
      <c r="Q44" s="69"/>
      <c r="R44" s="69"/>
      <c r="S44" s="70"/>
    </row>
    <row r="45" spans="1:19" s="8" customFormat="1" ht="40.200000000000003" thickBot="1" x14ac:dyDescent="0.3">
      <c r="A45" s="21">
        <v>15</v>
      </c>
      <c r="B45" s="21" t="s">
        <v>35</v>
      </c>
      <c r="C45" s="21"/>
      <c r="D45" s="21"/>
      <c r="E45" s="21"/>
      <c r="F45" s="21"/>
      <c r="G45" s="35">
        <v>1</v>
      </c>
      <c r="H45" s="36">
        <v>45625</v>
      </c>
      <c r="I45" s="37"/>
      <c r="J45" s="37"/>
      <c r="K45" s="51"/>
      <c r="L45" s="52"/>
      <c r="M45" s="53"/>
      <c r="N45" s="27"/>
      <c r="O45" s="28"/>
      <c r="P45" s="71"/>
      <c r="Q45" s="72"/>
      <c r="R45" s="72"/>
      <c r="S45" s="73"/>
    </row>
    <row r="46" spans="1:19" s="8" customFormat="1" ht="17.25" customHeight="1" thickBot="1" x14ac:dyDescent="0.3">
      <c r="A46" s="61"/>
      <c r="B46" s="62"/>
      <c r="C46" s="62"/>
      <c r="D46" s="62"/>
      <c r="E46" s="62"/>
      <c r="F46" s="62"/>
      <c r="G46" s="62"/>
      <c r="H46" s="63"/>
      <c r="I46" s="63"/>
      <c r="J46" s="63"/>
      <c r="K46" s="62"/>
      <c r="L46" s="62"/>
      <c r="M46" s="62"/>
      <c r="N46" s="62"/>
      <c r="O46" s="62"/>
      <c r="P46" s="62"/>
      <c r="Q46" s="62"/>
      <c r="R46" s="62"/>
      <c r="S46" s="64"/>
    </row>
    <row r="47" spans="1:19" s="16" customFormat="1" x14ac:dyDescent="0.25">
      <c r="A47" s="43" t="s">
        <v>6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</row>
    <row r="48" spans="1:19" s="16" customFormat="1" ht="121.5" customHeight="1" x14ac:dyDescent="0.25">
      <c r="A48" s="43" t="s">
        <v>12</v>
      </c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</row>
    <row r="49" spans="1:19" s="16" customFormat="1" ht="16.5" customHeight="1" x14ac:dyDescent="0.25">
      <c r="A49" s="43" t="s">
        <v>15</v>
      </c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</row>
    <row r="50" spans="1:19" ht="22.5" customHeight="1" x14ac:dyDescent="0.25">
      <c r="A50" s="42" t="s">
        <v>17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</row>
    <row r="51" spans="1:19" ht="22.5" customHeight="1" x14ac:dyDescent="0.25">
      <c r="A51" s="42" t="s">
        <v>16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</row>
    <row r="52" spans="1:19" ht="22.5" customHeight="1" x14ac:dyDescent="0.25">
      <c r="A52" s="42" t="s">
        <v>18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4" spans="1:19" x14ac:dyDescent="0.25">
      <c r="A54" s="20"/>
      <c r="B54" s="20"/>
      <c r="C54" s="20"/>
      <c r="D54" s="20"/>
      <c r="E54" s="20"/>
      <c r="F54" s="20"/>
    </row>
  </sheetData>
  <autoFilter ref="A8:S8"/>
  <mergeCells count="43">
    <mergeCell ref="L6:L8"/>
    <mergeCell ref="A24:N24"/>
    <mergeCell ref="A28:S28"/>
    <mergeCell ref="A6:A8"/>
    <mergeCell ref="A2:L2"/>
    <mergeCell ref="C6:C8"/>
    <mergeCell ref="D6:D8"/>
    <mergeCell ref="E6:E8"/>
    <mergeCell ref="F6:F8"/>
    <mergeCell ref="I6:I8"/>
    <mergeCell ref="A4:S4"/>
    <mergeCell ref="N34:O34"/>
    <mergeCell ref="H6:H8"/>
    <mergeCell ref="G6:G8"/>
    <mergeCell ref="B6:B8"/>
    <mergeCell ref="S6:S8"/>
    <mergeCell ref="R6:R8"/>
    <mergeCell ref="Q6:Q8"/>
    <mergeCell ref="P6:P8"/>
    <mergeCell ref="R24:S24"/>
    <mergeCell ref="O6:O8"/>
    <mergeCell ref="K6:K8"/>
    <mergeCell ref="J6:J8"/>
    <mergeCell ref="P30:S30"/>
    <mergeCell ref="A29:S29"/>
    <mergeCell ref="N6:N8"/>
    <mergeCell ref="M6:M8"/>
    <mergeCell ref="A52:S52"/>
    <mergeCell ref="A47:S47"/>
    <mergeCell ref="A48:S48"/>
    <mergeCell ref="A49:S49"/>
    <mergeCell ref="K30:M30"/>
    <mergeCell ref="N30:O30"/>
    <mergeCell ref="K31:M45"/>
    <mergeCell ref="N31:O31"/>
    <mergeCell ref="N32:O32"/>
    <mergeCell ref="H30:J30"/>
    <mergeCell ref="N33:O33"/>
    <mergeCell ref="N35:O35"/>
    <mergeCell ref="A51:S51"/>
    <mergeCell ref="A46:S46"/>
    <mergeCell ref="A50:S50"/>
    <mergeCell ref="P31:S45"/>
  </mergeCells>
  <printOptions horizontalCentered="1"/>
  <pageMargins left="0.25" right="0.25" top="0.75" bottom="0.75" header="0.3" footer="0.3"/>
  <pageSetup paperSize="9" scale="48" fitToHeight="5" orientation="landscape" r:id="rId1"/>
  <headerFooter alignWithMargins="0">
    <oddFooter>Страница &amp;P из &amp;N</oddFooter>
  </headerFooter>
  <rowBreaks count="1" manualBreakCount="1">
    <brk id="27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 разового договора</vt:lpstr>
      <vt:lpstr>'Спецификация разового договора'!Область_печати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Иванова Татьяна Александровна</dc:creator>
  <cp:lastModifiedBy>Ануфриева Елена Александровна</cp:lastModifiedBy>
  <cp:lastPrinted>2021-08-18T05:21:25Z</cp:lastPrinted>
  <dcterms:created xsi:type="dcterms:W3CDTF">2018-10-02T09:18:24Z</dcterms:created>
  <dcterms:modified xsi:type="dcterms:W3CDTF">2024-10-08T08:33:22Z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