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s10fs003.ks.rt.ru\DUZ\ЦК_ЗТИиИТ\B2O\2. ОТ\1. ДВ\15479 Приморье\2. Оформление\"/>
    </mc:Choice>
  </mc:AlternateContent>
  <bookViews>
    <workbookView xWindow="0" yWindow="0" windowWidth="28800" windowHeight="10200"/>
  </bookViews>
  <sheets>
    <sheet name="НМЦ" sheetId="2" r:id="rId1"/>
  </sheets>
  <definedNames>
    <definedName name="_xlnm._FilterDatabase" localSheetId="0" hidden="1">НМЦ!$A$8:$R$382</definedName>
    <definedName name="_xlnm.Print_Area" localSheetId="0">НМЦ!$A$1:$R$395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M93" i="2" l="1"/>
  <c r="O95" i="2"/>
  <c r="P95" i="2" s="1"/>
  <c r="M98" i="2"/>
  <c r="O101" i="2"/>
  <c r="P101" i="2" s="1"/>
  <c r="M104" i="2"/>
  <c r="M105" i="2"/>
  <c r="M107" i="2"/>
  <c r="O112" i="2"/>
  <c r="P112" i="2" s="1"/>
  <c r="O113" i="2"/>
  <c r="P113" i="2" s="1"/>
  <c r="O114" i="2"/>
  <c r="P114" i="2" s="1"/>
  <c r="O115" i="2"/>
  <c r="P115" i="2" s="1"/>
  <c r="M116" i="2"/>
  <c r="M119" i="2"/>
  <c r="O128" i="2"/>
  <c r="P128" i="2" s="1"/>
  <c r="O129" i="2"/>
  <c r="P129" i="2" s="1"/>
  <c r="O130" i="2"/>
  <c r="P130" i="2" s="1"/>
  <c r="O131" i="2"/>
  <c r="P131" i="2" s="1"/>
  <c r="M132" i="2"/>
  <c r="M134" i="2"/>
  <c r="M137" i="2"/>
  <c r="O139" i="2"/>
  <c r="P139" i="2" s="1"/>
  <c r="M141" i="2"/>
  <c r="O143" i="2"/>
  <c r="P143" i="2" s="1"/>
  <c r="M145" i="2"/>
  <c r="M94" i="2"/>
  <c r="O96" i="2"/>
  <c r="P96" i="2" s="1"/>
  <c r="M99" i="2"/>
  <c r="O102" i="2"/>
  <c r="P102" i="2" s="1"/>
  <c r="O104" i="2"/>
  <c r="P104" i="2" s="1"/>
  <c r="O105" i="2"/>
  <c r="P105" i="2" s="1"/>
  <c r="O106" i="2"/>
  <c r="P106" i="2" s="1"/>
  <c r="M108" i="2"/>
  <c r="M109" i="2"/>
  <c r="M111" i="2"/>
  <c r="O116" i="2"/>
  <c r="P116" i="2" s="1"/>
  <c r="O117" i="2"/>
  <c r="P117" i="2" s="1"/>
  <c r="M118" i="2"/>
  <c r="M121" i="2"/>
  <c r="M125" i="2"/>
  <c r="M127" i="2"/>
  <c r="O132" i="2"/>
  <c r="P132" i="2" s="1"/>
  <c r="O133" i="2"/>
  <c r="P133" i="2" s="1"/>
  <c r="O134" i="2"/>
  <c r="P134" i="2" s="1"/>
  <c r="O135" i="2"/>
  <c r="P135" i="2" s="1"/>
  <c r="M138" i="2"/>
  <c r="O140" i="2"/>
  <c r="P140" i="2" s="1"/>
  <c r="M142" i="2"/>
  <c r="O144" i="2"/>
  <c r="P144" i="2" s="1"/>
  <c r="M149" i="2"/>
  <c r="M150" i="2"/>
  <c r="M151" i="2"/>
  <c r="M152" i="2"/>
  <c r="M153" i="2"/>
  <c r="M154" i="2"/>
  <c r="M156" i="2"/>
  <c r="M157" i="2"/>
  <c r="M158" i="2"/>
  <c r="M159" i="2"/>
  <c r="M160" i="2"/>
  <c r="M161" i="2"/>
  <c r="O93" i="2"/>
  <c r="P93" i="2" s="1"/>
  <c r="M95" i="2"/>
  <c r="O98" i="2"/>
  <c r="P98" i="2" s="1"/>
  <c r="M101" i="2"/>
  <c r="O107" i="2"/>
  <c r="P107" i="2" s="1"/>
  <c r="M110" i="2"/>
  <c r="M113" i="2"/>
  <c r="M115" i="2"/>
  <c r="O118" i="2"/>
  <c r="P118" i="2" s="1"/>
  <c r="O119" i="2"/>
  <c r="P119" i="2" s="1"/>
  <c r="M120" i="2"/>
  <c r="M122" i="2"/>
  <c r="M124" i="2"/>
  <c r="M126" i="2"/>
  <c r="M129" i="2"/>
  <c r="M131" i="2"/>
  <c r="O137" i="2"/>
  <c r="P137" i="2" s="1"/>
  <c r="M139" i="2"/>
  <c r="O141" i="2"/>
  <c r="P141" i="2" s="1"/>
  <c r="M143" i="2"/>
  <c r="O145" i="2"/>
  <c r="P145" i="2" s="1"/>
  <c r="O150" i="2"/>
  <c r="P150" i="2" s="1"/>
  <c r="O152" i="2"/>
  <c r="P152" i="2" s="1"/>
  <c r="O154" i="2"/>
  <c r="P154" i="2" s="1"/>
  <c r="O156" i="2"/>
  <c r="P156" i="2" s="1"/>
  <c r="O157" i="2"/>
  <c r="P157" i="2" s="1"/>
  <c r="O158" i="2"/>
  <c r="P158" i="2" s="1"/>
  <c r="O159" i="2"/>
  <c r="P159" i="2" s="1"/>
  <c r="O160" i="2"/>
  <c r="P160" i="2" s="1"/>
  <c r="O161" i="2"/>
  <c r="P161" i="2" s="1"/>
  <c r="M102" i="2"/>
  <c r="O110" i="2"/>
  <c r="P110" i="2" s="1"/>
  <c r="M114" i="2"/>
  <c r="O121" i="2"/>
  <c r="P121" i="2" s="1"/>
  <c r="O126" i="2"/>
  <c r="P126" i="2" s="1"/>
  <c r="M130" i="2"/>
  <c r="O138" i="2"/>
  <c r="P138" i="2" s="1"/>
  <c r="O151" i="2"/>
  <c r="P151" i="2" s="1"/>
  <c r="O162" i="2"/>
  <c r="P162" i="2" s="1"/>
  <c r="O163" i="2"/>
  <c r="P163" i="2" s="1"/>
  <c r="O164" i="2"/>
  <c r="P164" i="2" s="1"/>
  <c r="O165" i="2"/>
  <c r="P165" i="2" s="1"/>
  <c r="O166" i="2"/>
  <c r="P166" i="2" s="1"/>
  <c r="O167" i="2"/>
  <c r="P167" i="2" s="1"/>
  <c r="O168" i="2"/>
  <c r="P168" i="2" s="1"/>
  <c r="O169" i="2"/>
  <c r="P169" i="2" s="1"/>
  <c r="O170" i="2"/>
  <c r="P170" i="2" s="1"/>
  <c r="O173" i="2"/>
  <c r="P173" i="2" s="1"/>
  <c r="O174" i="2"/>
  <c r="P174" i="2" s="1"/>
  <c r="O175" i="2"/>
  <c r="P175" i="2" s="1"/>
  <c r="O176" i="2"/>
  <c r="P176" i="2" s="1"/>
  <c r="O177" i="2"/>
  <c r="P177" i="2" s="1"/>
  <c r="O178" i="2"/>
  <c r="P178" i="2" s="1"/>
  <c r="O179" i="2"/>
  <c r="P179" i="2" s="1"/>
  <c r="O180" i="2"/>
  <c r="P180" i="2" s="1"/>
  <c r="O181" i="2"/>
  <c r="P181" i="2" s="1"/>
  <c r="O182" i="2"/>
  <c r="P182" i="2" s="1"/>
  <c r="O183" i="2"/>
  <c r="P183" i="2" s="1"/>
  <c r="O185" i="2"/>
  <c r="P185" i="2" s="1"/>
  <c r="O186" i="2"/>
  <c r="P186" i="2" s="1"/>
  <c r="O187" i="2"/>
  <c r="P187" i="2" s="1"/>
  <c r="O188" i="2"/>
  <c r="P188" i="2" s="1"/>
  <c r="O189" i="2"/>
  <c r="P189" i="2" s="1"/>
  <c r="O190" i="2"/>
  <c r="P190" i="2" s="1"/>
  <c r="M194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O94" i="2"/>
  <c r="P94" i="2" s="1"/>
  <c r="O111" i="2"/>
  <c r="P111" i="2" s="1"/>
  <c r="O122" i="2"/>
  <c r="P122" i="2" s="1"/>
  <c r="O127" i="2"/>
  <c r="P127" i="2" s="1"/>
  <c r="M135" i="2"/>
  <c r="O142" i="2"/>
  <c r="P142" i="2" s="1"/>
  <c r="M192" i="2"/>
  <c r="M193" i="2"/>
  <c r="O194" i="2"/>
  <c r="P194" i="2" s="1"/>
  <c r="O196" i="2"/>
  <c r="P196" i="2" s="1"/>
  <c r="O197" i="2"/>
  <c r="P197" i="2" s="1"/>
  <c r="O198" i="2"/>
  <c r="P198" i="2" s="1"/>
  <c r="O199" i="2"/>
  <c r="P199" i="2" s="1"/>
  <c r="O200" i="2"/>
  <c r="P200" i="2" s="1"/>
  <c r="O201" i="2"/>
  <c r="P201" i="2" s="1"/>
  <c r="O202" i="2"/>
  <c r="P202" i="2" s="1"/>
  <c r="O203" i="2"/>
  <c r="P203" i="2" s="1"/>
  <c r="O204" i="2"/>
  <c r="P204" i="2" s="1"/>
  <c r="O205" i="2"/>
  <c r="P205" i="2" s="1"/>
  <c r="O206" i="2"/>
  <c r="P206" i="2" s="1"/>
  <c r="O207" i="2"/>
  <c r="P207" i="2" s="1"/>
  <c r="O208" i="2"/>
  <c r="P208" i="2" s="1"/>
  <c r="O209" i="2"/>
  <c r="P209" i="2" s="1"/>
  <c r="O99" i="2"/>
  <c r="P99" i="2" s="1"/>
  <c r="O108" i="2"/>
  <c r="P108" i="2" s="1"/>
  <c r="M112" i="2"/>
  <c r="O124" i="2"/>
  <c r="P124" i="2" s="1"/>
  <c r="M128" i="2"/>
  <c r="M140" i="2"/>
  <c r="O149" i="2"/>
  <c r="P149" i="2" s="1"/>
  <c r="O153" i="2"/>
  <c r="P153" i="2" s="1"/>
  <c r="M191" i="2"/>
  <c r="O192" i="2"/>
  <c r="P192" i="2" s="1"/>
  <c r="O193" i="2"/>
  <c r="P193" i="2" s="1"/>
  <c r="M96" i="2"/>
  <c r="M144" i="2"/>
  <c r="M164" i="2"/>
  <c r="M168" i="2"/>
  <c r="M174" i="2"/>
  <c r="M178" i="2"/>
  <c r="M180" i="2"/>
  <c r="M185" i="2"/>
  <c r="M189" i="2"/>
  <c r="M117" i="2"/>
  <c r="M133" i="2"/>
  <c r="M165" i="2"/>
  <c r="M169" i="2"/>
  <c r="M175" i="2"/>
  <c r="M179" i="2"/>
  <c r="M181" i="2"/>
  <c r="M186" i="2"/>
  <c r="M190" i="2"/>
  <c r="M211" i="2"/>
  <c r="N211" i="2" s="1"/>
  <c r="O212" i="2"/>
  <c r="M213" i="2"/>
  <c r="N213" i="2" s="1"/>
  <c r="O214" i="2"/>
  <c r="M106" i="2"/>
  <c r="O120" i="2"/>
  <c r="P120" i="2" s="1"/>
  <c r="M162" i="2"/>
  <c r="M166" i="2"/>
  <c r="M170" i="2"/>
  <c r="M176" i="2"/>
  <c r="M182" i="2"/>
  <c r="M187" i="2"/>
  <c r="O191" i="2"/>
  <c r="P191" i="2" s="1"/>
  <c r="O109" i="2"/>
  <c r="P109" i="2" s="1"/>
  <c r="M177" i="2"/>
  <c r="M188" i="2"/>
  <c r="O213" i="2"/>
  <c r="O215" i="2"/>
  <c r="P215" i="2" s="1"/>
  <c r="M216" i="2"/>
  <c r="O217" i="2"/>
  <c r="P217" i="2" s="1"/>
  <c r="M218" i="2"/>
  <c r="O219" i="2"/>
  <c r="P219" i="2" s="1"/>
  <c r="M220" i="2"/>
  <c r="O221" i="2"/>
  <c r="P221" i="2" s="1"/>
  <c r="M222" i="2"/>
  <c r="O223" i="2"/>
  <c r="P223" i="2" s="1"/>
  <c r="M224" i="2"/>
  <c r="O225" i="2"/>
  <c r="P225" i="2" s="1"/>
  <c r="M226" i="2"/>
  <c r="O227" i="2"/>
  <c r="P227" i="2" s="1"/>
  <c r="M228" i="2"/>
  <c r="O229" i="2"/>
  <c r="P229" i="2" s="1"/>
  <c r="M230" i="2"/>
  <c r="O231" i="2"/>
  <c r="P231" i="2" s="1"/>
  <c r="M232" i="2"/>
  <c r="O233" i="2"/>
  <c r="P233" i="2" s="1"/>
  <c r="M239" i="2"/>
  <c r="O240" i="2"/>
  <c r="P240" i="2" s="1"/>
  <c r="M242" i="2"/>
  <c r="O243" i="2"/>
  <c r="P243" i="2" s="1"/>
  <c r="M244" i="2"/>
  <c r="O245" i="2"/>
  <c r="P245" i="2" s="1"/>
  <c r="M246" i="2"/>
  <c r="O247" i="2"/>
  <c r="P247" i="2" s="1"/>
  <c r="M248" i="2"/>
  <c r="O249" i="2"/>
  <c r="P249" i="2" s="1"/>
  <c r="M250" i="2"/>
  <c r="O251" i="2"/>
  <c r="P251" i="2" s="1"/>
  <c r="M252" i="2"/>
  <c r="O253" i="2"/>
  <c r="P253" i="2" s="1"/>
  <c r="O254" i="2"/>
  <c r="P254" i="2" s="1"/>
  <c r="O255" i="2"/>
  <c r="P255" i="2" s="1"/>
  <c r="O256" i="2"/>
  <c r="P256" i="2" s="1"/>
  <c r="O257" i="2"/>
  <c r="P257" i="2" s="1"/>
  <c r="O258" i="2"/>
  <c r="P258" i="2" s="1"/>
  <c r="O259" i="2"/>
  <c r="P259" i="2" s="1"/>
  <c r="O260" i="2"/>
  <c r="P260" i="2" s="1"/>
  <c r="O263" i="2"/>
  <c r="P263" i="2" s="1"/>
  <c r="O264" i="2"/>
  <c r="P264" i="2" s="1"/>
  <c r="O265" i="2"/>
  <c r="P265" i="2" s="1"/>
  <c r="O266" i="2"/>
  <c r="P266" i="2" s="1"/>
  <c r="O267" i="2"/>
  <c r="P267" i="2" s="1"/>
  <c r="O268" i="2"/>
  <c r="P268" i="2" s="1"/>
  <c r="O125" i="2"/>
  <c r="P125" i="2" s="1"/>
  <c r="M163" i="2"/>
  <c r="O211" i="2"/>
  <c r="M214" i="2"/>
  <c r="N214" i="2" s="1"/>
  <c r="O276" i="2"/>
  <c r="P276" i="2" s="1"/>
  <c r="O279" i="2"/>
  <c r="P279" i="2" s="1"/>
  <c r="O280" i="2"/>
  <c r="P280" i="2" s="1"/>
  <c r="O282" i="2"/>
  <c r="P282" i="2" s="1"/>
  <c r="M285" i="2"/>
  <c r="O286" i="2"/>
  <c r="P286" i="2" s="1"/>
  <c r="M287" i="2"/>
  <c r="O288" i="2"/>
  <c r="P288" i="2" s="1"/>
  <c r="M292" i="2"/>
  <c r="O293" i="2"/>
  <c r="P293" i="2" s="1"/>
  <c r="M294" i="2"/>
  <c r="O295" i="2"/>
  <c r="P295" i="2" s="1"/>
  <c r="M298" i="2"/>
  <c r="O299" i="2"/>
  <c r="P299" i="2" s="1"/>
  <c r="M301" i="2"/>
  <c r="O302" i="2"/>
  <c r="P302" i="2" s="1"/>
  <c r="M303" i="2"/>
  <c r="O304" i="2"/>
  <c r="P304" i="2" s="1"/>
  <c r="M305" i="2"/>
  <c r="O306" i="2"/>
  <c r="P306" i="2" s="1"/>
  <c r="M307" i="2"/>
  <c r="O308" i="2"/>
  <c r="P308" i="2" s="1"/>
  <c r="M309" i="2"/>
  <c r="O311" i="2"/>
  <c r="P311" i="2" s="1"/>
  <c r="M312" i="2"/>
  <c r="O313" i="2"/>
  <c r="P313" i="2" s="1"/>
  <c r="M314" i="2"/>
  <c r="O315" i="2"/>
  <c r="P315" i="2" s="1"/>
  <c r="M167" i="2"/>
  <c r="M212" i="2"/>
  <c r="N212" i="2" s="1"/>
  <c r="M215" i="2"/>
  <c r="O216" i="2"/>
  <c r="P216" i="2" s="1"/>
  <c r="M217" i="2"/>
  <c r="O218" i="2"/>
  <c r="P218" i="2" s="1"/>
  <c r="M219" i="2"/>
  <c r="O220" i="2"/>
  <c r="P220" i="2" s="1"/>
  <c r="M221" i="2"/>
  <c r="O222" i="2"/>
  <c r="P222" i="2" s="1"/>
  <c r="M223" i="2"/>
  <c r="O224" i="2"/>
  <c r="P224" i="2" s="1"/>
  <c r="M225" i="2"/>
  <c r="O226" i="2"/>
  <c r="P226" i="2" s="1"/>
  <c r="M227" i="2"/>
  <c r="O228" i="2"/>
  <c r="P228" i="2" s="1"/>
  <c r="M229" i="2"/>
  <c r="O230" i="2"/>
  <c r="P230" i="2" s="1"/>
  <c r="M231" i="2"/>
  <c r="O232" i="2"/>
  <c r="P232" i="2" s="1"/>
  <c r="M233" i="2"/>
  <c r="O239" i="2"/>
  <c r="P239" i="2" s="1"/>
  <c r="M240" i="2"/>
  <c r="O242" i="2"/>
  <c r="P242" i="2" s="1"/>
  <c r="M243" i="2"/>
  <c r="O244" i="2"/>
  <c r="P244" i="2" s="1"/>
  <c r="M245" i="2"/>
  <c r="O246" i="2"/>
  <c r="P246" i="2" s="1"/>
  <c r="M247" i="2"/>
  <c r="O248" i="2"/>
  <c r="P248" i="2" s="1"/>
  <c r="M249" i="2"/>
  <c r="O250" i="2"/>
  <c r="P250" i="2" s="1"/>
  <c r="M251" i="2"/>
  <c r="O252" i="2"/>
  <c r="P252" i="2" s="1"/>
  <c r="M253" i="2"/>
  <c r="M257" i="2"/>
  <c r="M263" i="2"/>
  <c r="M267" i="2"/>
  <c r="M270" i="2"/>
  <c r="M274" i="2"/>
  <c r="M276" i="2"/>
  <c r="M279" i="2"/>
  <c r="N279" i="2" s="1"/>
  <c r="M286" i="2"/>
  <c r="O287" i="2"/>
  <c r="P287" i="2" s="1"/>
  <c r="M293" i="2"/>
  <c r="O294" i="2"/>
  <c r="P294" i="2" s="1"/>
  <c r="M299" i="2"/>
  <c r="O301" i="2"/>
  <c r="P301" i="2" s="1"/>
  <c r="M304" i="2"/>
  <c r="O305" i="2"/>
  <c r="P305" i="2" s="1"/>
  <c r="M308" i="2"/>
  <c r="O309" i="2"/>
  <c r="P309" i="2" s="1"/>
  <c r="M313" i="2"/>
  <c r="O314" i="2"/>
  <c r="P314" i="2" s="1"/>
  <c r="O317" i="2"/>
  <c r="P317" i="2" s="1"/>
  <c r="O318" i="2"/>
  <c r="P318" i="2" s="1"/>
  <c r="M320" i="2"/>
  <c r="O321" i="2"/>
  <c r="P321" i="2" s="1"/>
  <c r="M322" i="2"/>
  <c r="O323" i="2"/>
  <c r="P323" i="2" s="1"/>
  <c r="M324" i="2"/>
  <c r="N324" i="2" s="1"/>
  <c r="O327" i="2"/>
  <c r="M329" i="2"/>
  <c r="N329" i="2" s="1"/>
  <c r="O331" i="2"/>
  <c r="M334" i="2"/>
  <c r="N334" i="2" s="1"/>
  <c r="O336" i="2"/>
  <c r="M338" i="2"/>
  <c r="N338" i="2" s="1"/>
  <c r="O340" i="2"/>
  <c r="M342" i="2"/>
  <c r="N342" i="2" s="1"/>
  <c r="O344" i="2"/>
  <c r="M346" i="2"/>
  <c r="N346" i="2" s="1"/>
  <c r="O349" i="2"/>
  <c r="M351" i="2"/>
  <c r="N351" i="2" s="1"/>
  <c r="O353" i="2"/>
  <c r="M356" i="2"/>
  <c r="N356" i="2" s="1"/>
  <c r="O359" i="2"/>
  <c r="P359" i="2" s="1"/>
  <c r="M361" i="2"/>
  <c r="O363" i="2"/>
  <c r="P363" i="2" s="1"/>
  <c r="M365" i="2"/>
  <c r="O367" i="2"/>
  <c r="P367" i="2" s="1"/>
  <c r="M369" i="2"/>
  <c r="O371" i="2"/>
  <c r="P371" i="2" s="1"/>
  <c r="M376" i="2"/>
  <c r="O378" i="2"/>
  <c r="P378" i="2" s="1"/>
  <c r="M380" i="2"/>
  <c r="O382" i="2"/>
  <c r="M32" i="2"/>
  <c r="O34" i="2"/>
  <c r="P34" i="2" s="1"/>
  <c r="M36" i="2"/>
  <c r="O38" i="2"/>
  <c r="P38" i="2" s="1"/>
  <c r="M40" i="2"/>
  <c r="O50" i="2"/>
  <c r="P50" i="2" s="1"/>
  <c r="O51" i="2"/>
  <c r="P51" i="2" s="1"/>
  <c r="M52" i="2"/>
  <c r="O54" i="2"/>
  <c r="P54" i="2" s="1"/>
  <c r="O55" i="2"/>
  <c r="P55" i="2" s="1"/>
  <c r="O56" i="2"/>
  <c r="P56" i="2" s="1"/>
  <c r="O57" i="2"/>
  <c r="P57" i="2" s="1"/>
  <c r="M58" i="2"/>
  <c r="M61" i="2"/>
  <c r="O66" i="2"/>
  <c r="P66" i="2" s="1"/>
  <c r="O67" i="2"/>
  <c r="P67" i="2" s="1"/>
  <c r="M68" i="2"/>
  <c r="M173" i="2"/>
  <c r="M254" i="2"/>
  <c r="M258" i="2"/>
  <c r="M264" i="2"/>
  <c r="M268" i="2"/>
  <c r="O270" i="2"/>
  <c r="P270" i="2" s="1"/>
  <c r="O274" i="2"/>
  <c r="P274" i="2" s="1"/>
  <c r="O319" i="2"/>
  <c r="P319" i="2" s="1"/>
  <c r="M326" i="2"/>
  <c r="N326" i="2" s="1"/>
  <c r="O328" i="2"/>
  <c r="M330" i="2"/>
  <c r="N330" i="2" s="1"/>
  <c r="O333" i="2"/>
  <c r="M335" i="2"/>
  <c r="N335" i="2" s="1"/>
  <c r="O337" i="2"/>
  <c r="M339" i="2"/>
  <c r="N339" i="2" s="1"/>
  <c r="O341" i="2"/>
  <c r="M343" i="2"/>
  <c r="N343" i="2" s="1"/>
  <c r="O345" i="2"/>
  <c r="M348" i="2"/>
  <c r="N348" i="2" s="1"/>
  <c r="O350" i="2"/>
  <c r="M352" i="2"/>
  <c r="N352" i="2" s="1"/>
  <c r="O354" i="2"/>
  <c r="M357" i="2"/>
  <c r="O360" i="2"/>
  <c r="P360" i="2" s="1"/>
  <c r="M362" i="2"/>
  <c r="O364" i="2"/>
  <c r="P364" i="2" s="1"/>
  <c r="M366" i="2"/>
  <c r="O368" i="2"/>
  <c r="P368" i="2" s="1"/>
  <c r="M370" i="2"/>
  <c r="O375" i="2"/>
  <c r="P375" i="2" s="1"/>
  <c r="M377" i="2"/>
  <c r="O379" i="2"/>
  <c r="P379" i="2" s="1"/>
  <c r="M381" i="2"/>
  <c r="N381" i="2" s="1"/>
  <c r="O31" i="2"/>
  <c r="P31" i="2" s="1"/>
  <c r="M33" i="2"/>
  <c r="O35" i="2"/>
  <c r="P35" i="2" s="1"/>
  <c r="M37" i="2"/>
  <c r="O39" i="2"/>
  <c r="P39" i="2" s="1"/>
  <c r="M42" i="2"/>
  <c r="M44" i="2"/>
  <c r="M45" i="2"/>
  <c r="M47" i="2"/>
  <c r="M49" i="2"/>
  <c r="O52" i="2"/>
  <c r="P52" i="2" s="1"/>
  <c r="O58" i="2"/>
  <c r="P58" i="2" s="1"/>
  <c r="O59" i="2"/>
  <c r="P59" i="2" s="1"/>
  <c r="M60" i="2"/>
  <c r="M63" i="2"/>
  <c r="M65" i="2"/>
  <c r="O68" i="2"/>
  <c r="P68" i="2" s="1"/>
  <c r="O69" i="2"/>
  <c r="P69" i="2" s="1"/>
  <c r="M72" i="2"/>
  <c r="M183" i="2"/>
  <c r="M255" i="2"/>
  <c r="M259" i="2"/>
  <c r="M265" i="2"/>
  <c r="M269" i="2"/>
  <c r="M273" i="2"/>
  <c r="M275" i="2"/>
  <c r="M277" i="2"/>
  <c r="M280" i="2"/>
  <c r="M282" i="2"/>
  <c r="O285" i="2"/>
  <c r="P285" i="2" s="1"/>
  <c r="M288" i="2"/>
  <c r="O292" i="2"/>
  <c r="P292" i="2" s="1"/>
  <c r="M295" i="2"/>
  <c r="O298" i="2"/>
  <c r="P298" i="2" s="1"/>
  <c r="M302" i="2"/>
  <c r="O303" i="2"/>
  <c r="P303" i="2" s="1"/>
  <c r="M306" i="2"/>
  <c r="O307" i="2"/>
  <c r="P307" i="2" s="1"/>
  <c r="M311" i="2"/>
  <c r="O312" i="2"/>
  <c r="P312" i="2" s="1"/>
  <c r="M315" i="2"/>
  <c r="M316" i="2"/>
  <c r="M317" i="2"/>
  <c r="O320" i="2"/>
  <c r="P320" i="2" s="1"/>
  <c r="M321" i="2"/>
  <c r="O322" i="2"/>
  <c r="P322" i="2" s="1"/>
  <c r="M323" i="2"/>
  <c r="O324" i="2"/>
  <c r="M327" i="2"/>
  <c r="N327" i="2" s="1"/>
  <c r="O329" i="2"/>
  <c r="M331" i="2"/>
  <c r="N331" i="2" s="1"/>
  <c r="O334" i="2"/>
  <c r="M336" i="2"/>
  <c r="N336" i="2" s="1"/>
  <c r="O338" i="2"/>
  <c r="M340" i="2"/>
  <c r="N340" i="2" s="1"/>
  <c r="O342" i="2"/>
  <c r="M344" i="2"/>
  <c r="N344" i="2" s="1"/>
  <c r="O346" i="2"/>
  <c r="M349" i="2"/>
  <c r="N349" i="2" s="1"/>
  <c r="O351" i="2"/>
  <c r="M353" i="2"/>
  <c r="N353" i="2" s="1"/>
  <c r="O356" i="2"/>
  <c r="M359" i="2"/>
  <c r="O361" i="2"/>
  <c r="P361" i="2" s="1"/>
  <c r="M363" i="2"/>
  <c r="O365" i="2"/>
  <c r="P365" i="2" s="1"/>
  <c r="M367" i="2"/>
  <c r="O369" i="2"/>
  <c r="P369" i="2" s="1"/>
  <c r="M371" i="2"/>
  <c r="O376" i="2"/>
  <c r="P376" i="2" s="1"/>
  <c r="M378" i="2"/>
  <c r="O380" i="2"/>
  <c r="P380" i="2" s="1"/>
  <c r="M382" i="2"/>
  <c r="N382" i="2" s="1"/>
  <c r="O32" i="2"/>
  <c r="P32" i="2" s="1"/>
  <c r="M34" i="2"/>
  <c r="O36" i="2"/>
  <c r="P36" i="2" s="1"/>
  <c r="M38" i="2"/>
  <c r="O40" i="2"/>
  <c r="P40" i="2" s="1"/>
  <c r="M43" i="2"/>
  <c r="M46" i="2"/>
  <c r="M48" i="2"/>
  <c r="M51" i="2"/>
  <c r="M55" i="2"/>
  <c r="M57" i="2"/>
  <c r="O60" i="2"/>
  <c r="P60" i="2" s="1"/>
  <c r="O61" i="2"/>
  <c r="P61" i="2" s="1"/>
  <c r="M64" i="2"/>
  <c r="M67" i="2"/>
  <c r="O71" i="2"/>
  <c r="P71" i="2" s="1"/>
  <c r="O72" i="2"/>
  <c r="P72" i="2" s="1"/>
  <c r="O269" i="2"/>
  <c r="P269" i="2" s="1"/>
  <c r="M319" i="2"/>
  <c r="M333" i="2"/>
  <c r="N333" i="2" s="1"/>
  <c r="O339" i="2"/>
  <c r="M350" i="2"/>
  <c r="N350" i="2" s="1"/>
  <c r="O357" i="2"/>
  <c r="P357" i="2" s="1"/>
  <c r="M368" i="2"/>
  <c r="O377" i="2"/>
  <c r="P377" i="2" s="1"/>
  <c r="M35" i="2"/>
  <c r="O42" i="2"/>
  <c r="P42" i="2" s="1"/>
  <c r="O46" i="2"/>
  <c r="P46" i="2" s="1"/>
  <c r="M50" i="2"/>
  <c r="M59" i="2"/>
  <c r="O63" i="2"/>
  <c r="P63" i="2" s="1"/>
  <c r="M71" i="2"/>
  <c r="M73" i="2"/>
  <c r="O75" i="2"/>
  <c r="M78" i="2"/>
  <c r="O80" i="2"/>
  <c r="P80" i="2" s="1"/>
  <c r="M82" i="2"/>
  <c r="M88" i="2"/>
  <c r="O92" i="2"/>
  <c r="P92" i="2" s="1"/>
  <c r="M30" i="2"/>
  <c r="N30" i="2" s="1"/>
  <c r="O19" i="2"/>
  <c r="P19" i="2" s="1"/>
  <c r="M21" i="2"/>
  <c r="M17" i="2"/>
  <c r="M256" i="2"/>
  <c r="O273" i="2"/>
  <c r="P273" i="2" s="1"/>
  <c r="O316" i="2"/>
  <c r="P316" i="2" s="1"/>
  <c r="O326" i="2"/>
  <c r="M337" i="2"/>
  <c r="N337" i="2" s="1"/>
  <c r="O343" i="2"/>
  <c r="M354" i="2"/>
  <c r="N354" i="2" s="1"/>
  <c r="O362" i="2"/>
  <c r="P362" i="2" s="1"/>
  <c r="M375" i="2"/>
  <c r="O381" i="2"/>
  <c r="M39" i="2"/>
  <c r="O43" i="2"/>
  <c r="P43" i="2" s="1"/>
  <c r="O47" i="2"/>
  <c r="P47" i="2" s="1"/>
  <c r="M56" i="2"/>
  <c r="O64" i="2"/>
  <c r="P64" i="2" s="1"/>
  <c r="M74" i="2"/>
  <c r="N74" i="2" s="1"/>
  <c r="O76" i="2"/>
  <c r="P76" i="2" s="1"/>
  <c r="M79" i="2"/>
  <c r="O81" i="2"/>
  <c r="P81" i="2" s="1"/>
  <c r="M83" i="2"/>
  <c r="M85" i="2"/>
  <c r="M86" i="2"/>
  <c r="M87" i="2"/>
  <c r="O88" i="2"/>
  <c r="P88" i="2" s="1"/>
  <c r="M18" i="2"/>
  <c r="O20" i="2"/>
  <c r="P20" i="2" s="1"/>
  <c r="M22" i="2"/>
  <c r="M260" i="2"/>
  <c r="O275" i="2"/>
  <c r="P275" i="2" s="1"/>
  <c r="O330" i="2"/>
  <c r="M341" i="2"/>
  <c r="N341" i="2" s="1"/>
  <c r="O348" i="2"/>
  <c r="M360" i="2"/>
  <c r="O366" i="2"/>
  <c r="P366" i="2" s="1"/>
  <c r="M379" i="2"/>
  <c r="O33" i="2"/>
  <c r="P33" i="2" s="1"/>
  <c r="O44" i="2"/>
  <c r="P44" i="2" s="1"/>
  <c r="O48" i="2"/>
  <c r="P48" i="2" s="1"/>
  <c r="O65" i="2"/>
  <c r="P65" i="2" s="1"/>
  <c r="M69" i="2"/>
  <c r="O73" i="2"/>
  <c r="P73" i="2" s="1"/>
  <c r="M75" i="2"/>
  <c r="N75" i="2" s="1"/>
  <c r="O78" i="2"/>
  <c r="P78" i="2" s="1"/>
  <c r="M80" i="2"/>
  <c r="O82" i="2"/>
  <c r="P82" i="2" s="1"/>
  <c r="O83" i="2"/>
  <c r="P83" i="2" s="1"/>
  <c r="O85" i="2"/>
  <c r="P85" i="2" s="1"/>
  <c r="O86" i="2"/>
  <c r="P86" i="2" s="1"/>
  <c r="O87" i="2"/>
  <c r="P87" i="2" s="1"/>
  <c r="O26" i="2"/>
  <c r="P26" i="2" s="1"/>
  <c r="M19" i="2"/>
  <c r="O21" i="2"/>
  <c r="P21" i="2" s="1"/>
  <c r="M328" i="2"/>
  <c r="N328" i="2" s="1"/>
  <c r="O370" i="2"/>
  <c r="P370" i="2" s="1"/>
  <c r="O49" i="2"/>
  <c r="P49" i="2" s="1"/>
  <c r="M66" i="2"/>
  <c r="O74" i="2"/>
  <c r="M92" i="2"/>
  <c r="O22" i="2"/>
  <c r="P22" i="2" s="1"/>
  <c r="M11" i="2"/>
  <c r="N11" i="2" s="1"/>
  <c r="O277" i="2"/>
  <c r="P277" i="2" s="1"/>
  <c r="M81" i="2"/>
  <c r="M318" i="2"/>
  <c r="M345" i="2"/>
  <c r="N345" i="2" s="1"/>
  <c r="O37" i="2"/>
  <c r="P37" i="2" s="1"/>
  <c r="M54" i="2"/>
  <c r="O79" i="2"/>
  <c r="P79" i="2" s="1"/>
  <c r="O30" i="2"/>
  <c r="M20" i="2"/>
  <c r="O17" i="2"/>
  <c r="P17" i="2" s="1"/>
  <c r="O11" i="2"/>
  <c r="O352" i="2"/>
  <c r="O45" i="2"/>
  <c r="P45" i="2" s="1"/>
  <c r="M266" i="2"/>
  <c r="O335" i="2"/>
  <c r="M364" i="2"/>
  <c r="M76" i="2"/>
  <c r="M26" i="2"/>
  <c r="M31" i="2"/>
  <c r="O18" i="2"/>
  <c r="P18" i="2" s="1"/>
  <c r="Q6" i="2"/>
  <c r="N20" i="2" l="1"/>
  <c r="N66" i="2"/>
  <c r="N379" i="2"/>
  <c r="N22" i="2"/>
  <c r="N86" i="2"/>
  <c r="N67" i="2"/>
  <c r="P334" i="2"/>
  <c r="N269" i="2"/>
  <c r="N60" i="2"/>
  <c r="N33" i="2"/>
  <c r="N366" i="2"/>
  <c r="N258" i="2"/>
  <c r="P349" i="2"/>
  <c r="N165" i="2"/>
  <c r="N144" i="2"/>
  <c r="N206" i="2"/>
  <c r="N114" i="2"/>
  <c r="N120" i="2"/>
  <c r="N159" i="2"/>
  <c r="N145" i="2"/>
  <c r="N137" i="2"/>
  <c r="N364" i="2"/>
  <c r="P11" i="2"/>
  <c r="P30" i="2"/>
  <c r="N92" i="2"/>
  <c r="N19" i="2"/>
  <c r="P330" i="2"/>
  <c r="N85" i="2"/>
  <c r="N79" i="2"/>
  <c r="N56" i="2"/>
  <c r="P381" i="2"/>
  <c r="P343" i="2"/>
  <c r="N21" i="2"/>
  <c r="N88" i="2"/>
  <c r="P75" i="2"/>
  <c r="N59" i="2"/>
  <c r="N35" i="2"/>
  <c r="N64" i="2"/>
  <c r="N55" i="2"/>
  <c r="N43" i="2"/>
  <c r="N34" i="2"/>
  <c r="N378" i="2"/>
  <c r="N367" i="2"/>
  <c r="N359" i="2"/>
  <c r="N323" i="2"/>
  <c r="N317" i="2"/>
  <c r="N311" i="2"/>
  <c r="N302" i="2"/>
  <c r="N288" i="2"/>
  <c r="N277" i="2"/>
  <c r="N265" i="2"/>
  <c r="N47" i="2"/>
  <c r="P354" i="2"/>
  <c r="P345" i="2"/>
  <c r="P337" i="2"/>
  <c r="P328" i="2"/>
  <c r="N254" i="2"/>
  <c r="N68" i="2"/>
  <c r="N58" i="2"/>
  <c r="N40" i="2"/>
  <c r="N32" i="2"/>
  <c r="N376" i="2"/>
  <c r="N365" i="2"/>
  <c r="N322" i="2"/>
  <c r="N308" i="2"/>
  <c r="N299" i="2"/>
  <c r="N286" i="2"/>
  <c r="N276" i="2"/>
  <c r="N263" i="2"/>
  <c r="N253" i="2"/>
  <c r="N249" i="2"/>
  <c r="N245" i="2"/>
  <c r="N240" i="2"/>
  <c r="N231" i="2"/>
  <c r="N227" i="2"/>
  <c r="N223" i="2"/>
  <c r="N219" i="2"/>
  <c r="N215" i="2"/>
  <c r="N167" i="2"/>
  <c r="N312" i="2"/>
  <c r="N307" i="2"/>
  <c r="N303" i="2"/>
  <c r="N298" i="2"/>
  <c r="N292" i="2"/>
  <c r="N285" i="2"/>
  <c r="N250" i="2"/>
  <c r="N246" i="2"/>
  <c r="N242" i="2"/>
  <c r="N232" i="2"/>
  <c r="N228" i="2"/>
  <c r="N224" i="2"/>
  <c r="N220" i="2"/>
  <c r="N216" i="2"/>
  <c r="N162" i="2"/>
  <c r="P214" i="2"/>
  <c r="N190" i="2"/>
  <c r="N179" i="2"/>
  <c r="N185" i="2"/>
  <c r="N174" i="2"/>
  <c r="N96" i="2"/>
  <c r="N128" i="2"/>
  <c r="N209" i="2"/>
  <c r="N205" i="2"/>
  <c r="N201" i="2"/>
  <c r="N197" i="2"/>
  <c r="N130" i="2"/>
  <c r="N139" i="2"/>
  <c r="N126" i="2"/>
  <c r="N110" i="2"/>
  <c r="N95" i="2"/>
  <c r="N158" i="2"/>
  <c r="N151" i="2"/>
  <c r="N142" i="2"/>
  <c r="N125" i="2"/>
  <c r="N99" i="2"/>
  <c r="N134" i="2"/>
  <c r="N107" i="2"/>
  <c r="N98" i="2"/>
  <c r="Q94" i="2"/>
  <c r="R94" i="2" s="1"/>
  <c r="Q99" i="2"/>
  <c r="R99" i="2" s="1"/>
  <c r="Q108" i="2"/>
  <c r="R108" i="2" s="1"/>
  <c r="Q109" i="2"/>
  <c r="R109" i="2" s="1"/>
  <c r="Q110" i="2"/>
  <c r="R110" i="2" s="1"/>
  <c r="Q111" i="2"/>
  <c r="R111" i="2" s="1"/>
  <c r="Q120" i="2"/>
  <c r="R120" i="2" s="1"/>
  <c r="Q121" i="2"/>
  <c r="R121" i="2" s="1"/>
  <c r="Q122" i="2"/>
  <c r="R122" i="2" s="1"/>
  <c r="Q124" i="2"/>
  <c r="R124" i="2" s="1"/>
  <c r="Q125" i="2"/>
  <c r="R125" i="2" s="1"/>
  <c r="Q126" i="2"/>
  <c r="R126" i="2" s="1"/>
  <c r="Q127" i="2"/>
  <c r="R127" i="2" s="1"/>
  <c r="Q138" i="2"/>
  <c r="R138" i="2" s="1"/>
  <c r="Q142" i="2"/>
  <c r="R142" i="2" s="1"/>
  <c r="Q149" i="2"/>
  <c r="R149" i="2" s="1"/>
  <c r="Q151" i="2"/>
  <c r="R151" i="2" s="1"/>
  <c r="Q153" i="2"/>
  <c r="R153" i="2" s="1"/>
  <c r="Q95" i="2"/>
  <c r="R95" i="2" s="1"/>
  <c r="Q101" i="2"/>
  <c r="R101" i="2" s="1"/>
  <c r="Q112" i="2"/>
  <c r="R112" i="2" s="1"/>
  <c r="Q113" i="2"/>
  <c r="R113" i="2" s="1"/>
  <c r="Q114" i="2"/>
  <c r="R114" i="2" s="1"/>
  <c r="Q115" i="2"/>
  <c r="R115" i="2" s="1"/>
  <c r="Q128" i="2"/>
  <c r="R128" i="2" s="1"/>
  <c r="Q129" i="2"/>
  <c r="R129" i="2" s="1"/>
  <c r="Q130" i="2"/>
  <c r="R130" i="2" s="1"/>
  <c r="Q131" i="2"/>
  <c r="R131" i="2" s="1"/>
  <c r="Q139" i="2"/>
  <c r="R139" i="2" s="1"/>
  <c r="Q143" i="2"/>
  <c r="R143" i="2" s="1"/>
  <c r="Q96" i="2"/>
  <c r="R96" i="2" s="1"/>
  <c r="Q102" i="2"/>
  <c r="R102" i="2" s="1"/>
  <c r="Q104" i="2"/>
  <c r="R104" i="2" s="1"/>
  <c r="Q105" i="2"/>
  <c r="R105" i="2" s="1"/>
  <c r="Q106" i="2"/>
  <c r="R106" i="2" s="1"/>
  <c r="Q116" i="2"/>
  <c r="R116" i="2" s="1"/>
  <c r="Q117" i="2"/>
  <c r="R117" i="2" s="1"/>
  <c r="Q132" i="2"/>
  <c r="R132" i="2" s="1"/>
  <c r="Q133" i="2"/>
  <c r="R133" i="2" s="1"/>
  <c r="Q134" i="2"/>
  <c r="R134" i="2" s="1"/>
  <c r="Q135" i="2"/>
  <c r="R135" i="2" s="1"/>
  <c r="Q140" i="2"/>
  <c r="R140" i="2" s="1"/>
  <c r="Q144" i="2"/>
  <c r="R144" i="2" s="1"/>
  <c r="Q93" i="2"/>
  <c r="R93" i="2" s="1"/>
  <c r="Q141" i="2"/>
  <c r="R141" i="2" s="1"/>
  <c r="Q158" i="2"/>
  <c r="R158" i="2" s="1"/>
  <c r="Q191" i="2"/>
  <c r="R191" i="2" s="1"/>
  <c r="Q98" i="2"/>
  <c r="R98" i="2" s="1"/>
  <c r="Q107" i="2"/>
  <c r="R107" i="2" s="1"/>
  <c r="Q118" i="2"/>
  <c r="R118" i="2" s="1"/>
  <c r="Q145" i="2"/>
  <c r="R145" i="2" s="1"/>
  <c r="Q152" i="2"/>
  <c r="R152" i="2" s="1"/>
  <c r="Q159" i="2"/>
  <c r="R159" i="2" s="1"/>
  <c r="Q162" i="2"/>
  <c r="R162" i="2" s="1"/>
  <c r="Q163" i="2"/>
  <c r="R163" i="2" s="1"/>
  <c r="Q164" i="2"/>
  <c r="R164" i="2" s="1"/>
  <c r="Q165" i="2"/>
  <c r="R165" i="2" s="1"/>
  <c r="Q166" i="2"/>
  <c r="R166" i="2" s="1"/>
  <c r="Q167" i="2"/>
  <c r="R167" i="2" s="1"/>
  <c r="Q168" i="2"/>
  <c r="R168" i="2" s="1"/>
  <c r="Q169" i="2"/>
  <c r="R169" i="2" s="1"/>
  <c r="Q170" i="2"/>
  <c r="R170" i="2" s="1"/>
  <c r="Q173" i="2"/>
  <c r="R173" i="2" s="1"/>
  <c r="Q174" i="2"/>
  <c r="R174" i="2" s="1"/>
  <c r="Q175" i="2"/>
  <c r="R175" i="2" s="1"/>
  <c r="Q176" i="2"/>
  <c r="R176" i="2" s="1"/>
  <c r="Q177" i="2"/>
  <c r="R177" i="2" s="1"/>
  <c r="Q178" i="2"/>
  <c r="R178" i="2" s="1"/>
  <c r="Q179" i="2"/>
  <c r="R179" i="2" s="1"/>
  <c r="Q180" i="2"/>
  <c r="R180" i="2" s="1"/>
  <c r="Q181" i="2"/>
  <c r="R181" i="2" s="1"/>
  <c r="Q182" i="2"/>
  <c r="R182" i="2" s="1"/>
  <c r="Q183" i="2"/>
  <c r="R183" i="2" s="1"/>
  <c r="Q185" i="2"/>
  <c r="R185" i="2" s="1"/>
  <c r="Q186" i="2"/>
  <c r="R186" i="2" s="1"/>
  <c r="Q187" i="2"/>
  <c r="R187" i="2" s="1"/>
  <c r="Q188" i="2"/>
  <c r="R188" i="2" s="1"/>
  <c r="Q189" i="2"/>
  <c r="R189" i="2" s="1"/>
  <c r="Q190" i="2"/>
  <c r="R190" i="2" s="1"/>
  <c r="Q119" i="2"/>
  <c r="R119" i="2" s="1"/>
  <c r="Q156" i="2"/>
  <c r="R156" i="2" s="1"/>
  <c r="Q160" i="2"/>
  <c r="R160" i="2" s="1"/>
  <c r="Q194" i="2"/>
  <c r="R194" i="2" s="1"/>
  <c r="Q196" i="2"/>
  <c r="R196" i="2" s="1"/>
  <c r="Q197" i="2"/>
  <c r="R197" i="2" s="1"/>
  <c r="Q198" i="2"/>
  <c r="R198" i="2" s="1"/>
  <c r="Q199" i="2"/>
  <c r="R199" i="2" s="1"/>
  <c r="Q200" i="2"/>
  <c r="R200" i="2" s="1"/>
  <c r="Q201" i="2"/>
  <c r="R201" i="2" s="1"/>
  <c r="Q202" i="2"/>
  <c r="R202" i="2" s="1"/>
  <c r="Q203" i="2"/>
  <c r="R203" i="2" s="1"/>
  <c r="Q204" i="2"/>
  <c r="R204" i="2" s="1"/>
  <c r="Q205" i="2"/>
  <c r="R205" i="2" s="1"/>
  <c r="Q206" i="2"/>
  <c r="R206" i="2" s="1"/>
  <c r="Q207" i="2"/>
  <c r="R207" i="2" s="1"/>
  <c r="Q208" i="2"/>
  <c r="R208" i="2" s="1"/>
  <c r="Q209" i="2"/>
  <c r="R209" i="2" s="1"/>
  <c r="Q157" i="2"/>
  <c r="R157" i="2" s="1"/>
  <c r="Q193" i="2"/>
  <c r="R193" i="2" s="1"/>
  <c r="Q150" i="2"/>
  <c r="R150" i="2" s="1"/>
  <c r="Q161" i="2"/>
  <c r="R161" i="2" s="1"/>
  <c r="Q211" i="2"/>
  <c r="R211" i="2" s="1"/>
  <c r="Q213" i="2"/>
  <c r="R213" i="2" s="1"/>
  <c r="Q137" i="2"/>
  <c r="R137" i="2" s="1"/>
  <c r="Q154" i="2"/>
  <c r="R154" i="2" s="1"/>
  <c r="Q216" i="2"/>
  <c r="R216" i="2" s="1"/>
  <c r="Q218" i="2"/>
  <c r="R218" i="2" s="1"/>
  <c r="Q220" i="2"/>
  <c r="R220" i="2" s="1"/>
  <c r="Q222" i="2"/>
  <c r="R222" i="2" s="1"/>
  <c r="Q224" i="2"/>
  <c r="R224" i="2" s="1"/>
  <c r="Q226" i="2"/>
  <c r="R226" i="2" s="1"/>
  <c r="Q228" i="2"/>
  <c r="R228" i="2" s="1"/>
  <c r="Q230" i="2"/>
  <c r="R230" i="2" s="1"/>
  <c r="Q232" i="2"/>
  <c r="R232" i="2" s="1"/>
  <c r="Q239" i="2"/>
  <c r="R239" i="2" s="1"/>
  <c r="Q242" i="2"/>
  <c r="R242" i="2" s="1"/>
  <c r="Q244" i="2"/>
  <c r="R244" i="2" s="1"/>
  <c r="Q246" i="2"/>
  <c r="R246" i="2" s="1"/>
  <c r="Q248" i="2"/>
  <c r="R248" i="2" s="1"/>
  <c r="Q250" i="2"/>
  <c r="R250" i="2" s="1"/>
  <c r="Q252" i="2"/>
  <c r="R252" i="2" s="1"/>
  <c r="Q192" i="2"/>
  <c r="R192" i="2" s="1"/>
  <c r="Q275" i="2"/>
  <c r="R275" i="2" s="1"/>
  <c r="Q277" i="2"/>
  <c r="R277" i="2" s="1"/>
  <c r="Q285" i="2"/>
  <c r="R285" i="2" s="1"/>
  <c r="Q287" i="2"/>
  <c r="R287" i="2" s="1"/>
  <c r="Q292" i="2"/>
  <c r="R292" i="2" s="1"/>
  <c r="Q294" i="2"/>
  <c r="R294" i="2" s="1"/>
  <c r="Q298" i="2"/>
  <c r="R298" i="2" s="1"/>
  <c r="Q301" i="2"/>
  <c r="R301" i="2" s="1"/>
  <c r="Q303" i="2"/>
  <c r="R303" i="2" s="1"/>
  <c r="Q305" i="2"/>
  <c r="R305" i="2" s="1"/>
  <c r="Q307" i="2"/>
  <c r="R307" i="2" s="1"/>
  <c r="Q309" i="2"/>
  <c r="R309" i="2" s="1"/>
  <c r="Q312" i="2"/>
  <c r="R312" i="2" s="1"/>
  <c r="Q314" i="2"/>
  <c r="R314" i="2" s="1"/>
  <c r="Q214" i="2"/>
  <c r="R214" i="2" s="1"/>
  <c r="Q215" i="2"/>
  <c r="R215" i="2" s="1"/>
  <c r="Q217" i="2"/>
  <c r="R217" i="2" s="1"/>
  <c r="Q219" i="2"/>
  <c r="R219" i="2" s="1"/>
  <c r="Q221" i="2"/>
  <c r="R221" i="2" s="1"/>
  <c r="Q223" i="2"/>
  <c r="R223" i="2" s="1"/>
  <c r="Q225" i="2"/>
  <c r="R225" i="2" s="1"/>
  <c r="Q227" i="2"/>
  <c r="R227" i="2" s="1"/>
  <c r="Q229" i="2"/>
  <c r="R229" i="2" s="1"/>
  <c r="Q231" i="2"/>
  <c r="R231" i="2" s="1"/>
  <c r="Q233" i="2"/>
  <c r="R233" i="2" s="1"/>
  <c r="Q240" i="2"/>
  <c r="R240" i="2" s="1"/>
  <c r="Q243" i="2"/>
  <c r="R243" i="2" s="1"/>
  <c r="Q245" i="2"/>
  <c r="R245" i="2" s="1"/>
  <c r="Q247" i="2"/>
  <c r="R247" i="2" s="1"/>
  <c r="Q249" i="2"/>
  <c r="R249" i="2" s="1"/>
  <c r="Q251" i="2"/>
  <c r="R251" i="2" s="1"/>
  <c r="Q253" i="2"/>
  <c r="R253" i="2" s="1"/>
  <c r="Q254" i="2"/>
  <c r="R254" i="2" s="1"/>
  <c r="Q255" i="2"/>
  <c r="R255" i="2" s="1"/>
  <c r="Q256" i="2"/>
  <c r="R256" i="2" s="1"/>
  <c r="Q257" i="2"/>
  <c r="R257" i="2" s="1"/>
  <c r="Q258" i="2"/>
  <c r="R258" i="2" s="1"/>
  <c r="Q259" i="2"/>
  <c r="R259" i="2" s="1"/>
  <c r="Q260" i="2"/>
  <c r="R260" i="2" s="1"/>
  <c r="Q263" i="2"/>
  <c r="R263" i="2" s="1"/>
  <c r="Q264" i="2"/>
  <c r="R264" i="2" s="1"/>
  <c r="Q265" i="2"/>
  <c r="R265" i="2" s="1"/>
  <c r="Q266" i="2"/>
  <c r="R266" i="2" s="1"/>
  <c r="Q267" i="2"/>
  <c r="R267" i="2" s="1"/>
  <c r="Q268" i="2"/>
  <c r="R268" i="2" s="1"/>
  <c r="Q269" i="2"/>
  <c r="R269" i="2" s="1"/>
  <c r="Q270" i="2"/>
  <c r="R270" i="2" s="1"/>
  <c r="Q273" i="2"/>
  <c r="R273" i="2" s="1"/>
  <c r="Q274" i="2"/>
  <c r="R274" i="2" s="1"/>
  <c r="Q276" i="2"/>
  <c r="R276" i="2" s="1"/>
  <c r="Q279" i="2"/>
  <c r="Q280" i="2"/>
  <c r="R280" i="2" s="1"/>
  <c r="Q282" i="2"/>
  <c r="R282" i="2" s="1"/>
  <c r="Q288" i="2"/>
  <c r="R288" i="2" s="1"/>
  <c r="Q295" i="2"/>
  <c r="R295" i="2" s="1"/>
  <c r="Q302" i="2"/>
  <c r="R302" i="2" s="1"/>
  <c r="Q306" i="2"/>
  <c r="R306" i="2" s="1"/>
  <c r="Q311" i="2"/>
  <c r="R311" i="2" s="1"/>
  <c r="Q315" i="2"/>
  <c r="R315" i="2" s="1"/>
  <c r="Q320" i="2"/>
  <c r="R320" i="2" s="1"/>
  <c r="Q322" i="2"/>
  <c r="R322" i="2" s="1"/>
  <c r="Q326" i="2"/>
  <c r="R326" i="2" s="1"/>
  <c r="Q330" i="2"/>
  <c r="R330" i="2" s="1"/>
  <c r="Q335" i="2"/>
  <c r="R335" i="2" s="1"/>
  <c r="Q339" i="2"/>
  <c r="R339" i="2" s="1"/>
  <c r="Q343" i="2"/>
  <c r="R343" i="2" s="1"/>
  <c r="Q348" i="2"/>
  <c r="R348" i="2" s="1"/>
  <c r="Q352" i="2"/>
  <c r="R352" i="2" s="1"/>
  <c r="Q357" i="2"/>
  <c r="R357" i="2" s="1"/>
  <c r="Q362" i="2"/>
  <c r="R362" i="2" s="1"/>
  <c r="Q366" i="2"/>
  <c r="R366" i="2" s="1"/>
  <c r="Q370" i="2"/>
  <c r="R370" i="2" s="1"/>
  <c r="Q377" i="2"/>
  <c r="R377" i="2" s="1"/>
  <c r="Q381" i="2"/>
  <c r="R381" i="2" s="1"/>
  <c r="Q33" i="2"/>
  <c r="R33" i="2" s="1"/>
  <c r="Q37" i="2"/>
  <c r="R37" i="2" s="1"/>
  <c r="Q42" i="2"/>
  <c r="R42" i="2" s="1"/>
  <c r="Q43" i="2"/>
  <c r="R43" i="2" s="1"/>
  <c r="Q44" i="2"/>
  <c r="R44" i="2" s="1"/>
  <c r="Q45" i="2"/>
  <c r="R45" i="2" s="1"/>
  <c r="Q46" i="2"/>
  <c r="R46" i="2" s="1"/>
  <c r="Q47" i="2"/>
  <c r="R47" i="2" s="1"/>
  <c r="Q48" i="2"/>
  <c r="R48" i="2" s="1"/>
  <c r="Q49" i="2"/>
  <c r="R49" i="2" s="1"/>
  <c r="Q63" i="2"/>
  <c r="R63" i="2" s="1"/>
  <c r="Q64" i="2"/>
  <c r="R64" i="2" s="1"/>
  <c r="Q65" i="2"/>
  <c r="R65" i="2" s="1"/>
  <c r="Q316" i="2"/>
  <c r="R316" i="2" s="1"/>
  <c r="Q317" i="2"/>
  <c r="R317" i="2" s="1"/>
  <c r="Q327" i="2"/>
  <c r="R327" i="2" s="1"/>
  <c r="Q331" i="2"/>
  <c r="R331" i="2" s="1"/>
  <c r="Q336" i="2"/>
  <c r="R336" i="2" s="1"/>
  <c r="Q340" i="2"/>
  <c r="R340" i="2" s="1"/>
  <c r="Q344" i="2"/>
  <c r="R344" i="2" s="1"/>
  <c r="Q349" i="2"/>
  <c r="R349" i="2" s="1"/>
  <c r="Q353" i="2"/>
  <c r="R353" i="2" s="1"/>
  <c r="Q359" i="2"/>
  <c r="R359" i="2" s="1"/>
  <c r="Q363" i="2"/>
  <c r="R363" i="2" s="1"/>
  <c r="Q367" i="2"/>
  <c r="R367" i="2" s="1"/>
  <c r="Q371" i="2"/>
  <c r="R371" i="2" s="1"/>
  <c r="Q378" i="2"/>
  <c r="R378" i="2" s="1"/>
  <c r="Q382" i="2"/>
  <c r="R382" i="2" s="1"/>
  <c r="Q34" i="2"/>
  <c r="R34" i="2" s="1"/>
  <c r="Q38" i="2"/>
  <c r="R38" i="2" s="1"/>
  <c r="Q50" i="2"/>
  <c r="R50" i="2" s="1"/>
  <c r="Q51" i="2"/>
  <c r="R51" i="2" s="1"/>
  <c r="Q54" i="2"/>
  <c r="R54" i="2" s="1"/>
  <c r="Q55" i="2"/>
  <c r="R55" i="2" s="1"/>
  <c r="Q56" i="2"/>
  <c r="R56" i="2" s="1"/>
  <c r="Q57" i="2"/>
  <c r="R57" i="2" s="1"/>
  <c r="Q66" i="2"/>
  <c r="R66" i="2" s="1"/>
  <c r="Q67" i="2"/>
  <c r="R67" i="2" s="1"/>
  <c r="Q212" i="2"/>
  <c r="R212" i="2" s="1"/>
  <c r="Q286" i="2"/>
  <c r="R286" i="2" s="1"/>
  <c r="Q293" i="2"/>
  <c r="R293" i="2" s="1"/>
  <c r="Q299" i="2"/>
  <c r="R299" i="2" s="1"/>
  <c r="Q304" i="2"/>
  <c r="R304" i="2" s="1"/>
  <c r="Q308" i="2"/>
  <c r="R308" i="2" s="1"/>
  <c r="Q313" i="2"/>
  <c r="R313" i="2" s="1"/>
  <c r="Q318" i="2"/>
  <c r="R318" i="2" s="1"/>
  <c r="Q319" i="2"/>
  <c r="R319" i="2" s="1"/>
  <c r="Q321" i="2"/>
  <c r="R321" i="2" s="1"/>
  <c r="Q323" i="2"/>
  <c r="R323" i="2" s="1"/>
  <c r="Q328" i="2"/>
  <c r="R328" i="2" s="1"/>
  <c r="Q333" i="2"/>
  <c r="R333" i="2" s="1"/>
  <c r="Q337" i="2"/>
  <c r="R337" i="2" s="1"/>
  <c r="Q341" i="2"/>
  <c r="R341" i="2" s="1"/>
  <c r="Q345" i="2"/>
  <c r="R345" i="2" s="1"/>
  <c r="Q350" i="2"/>
  <c r="R350" i="2" s="1"/>
  <c r="Q354" i="2"/>
  <c r="R354" i="2" s="1"/>
  <c r="Q360" i="2"/>
  <c r="R360" i="2" s="1"/>
  <c r="Q364" i="2"/>
  <c r="R364" i="2" s="1"/>
  <c r="Q368" i="2"/>
  <c r="R368" i="2" s="1"/>
  <c r="Q375" i="2"/>
  <c r="R375" i="2" s="1"/>
  <c r="Q379" i="2"/>
  <c r="R379" i="2" s="1"/>
  <c r="Q31" i="2"/>
  <c r="R31" i="2" s="1"/>
  <c r="Q35" i="2"/>
  <c r="R35" i="2" s="1"/>
  <c r="Q39" i="2"/>
  <c r="R39" i="2" s="1"/>
  <c r="Q52" i="2"/>
  <c r="R52" i="2" s="1"/>
  <c r="Q58" i="2"/>
  <c r="R58" i="2" s="1"/>
  <c r="Q59" i="2"/>
  <c r="R59" i="2" s="1"/>
  <c r="Q68" i="2"/>
  <c r="R68" i="2" s="1"/>
  <c r="Q69" i="2"/>
  <c r="R69" i="2" s="1"/>
  <c r="Q324" i="2"/>
  <c r="R324" i="2" s="1"/>
  <c r="Q342" i="2"/>
  <c r="R342" i="2" s="1"/>
  <c r="Q361" i="2"/>
  <c r="R361" i="2" s="1"/>
  <c r="Q380" i="2"/>
  <c r="R380" i="2" s="1"/>
  <c r="Q74" i="2"/>
  <c r="R74" i="2" s="1"/>
  <c r="Q79" i="2"/>
  <c r="R79" i="2" s="1"/>
  <c r="Q83" i="2"/>
  <c r="R83" i="2" s="1"/>
  <c r="Q85" i="2"/>
  <c r="R85" i="2" s="1"/>
  <c r="Q86" i="2"/>
  <c r="R86" i="2" s="1"/>
  <c r="Q87" i="2"/>
  <c r="R87" i="2" s="1"/>
  <c r="Q18" i="2"/>
  <c r="R18" i="2" s="1"/>
  <c r="Q22" i="2"/>
  <c r="R22" i="2" s="1"/>
  <c r="Q329" i="2"/>
  <c r="R329" i="2" s="1"/>
  <c r="Q346" i="2"/>
  <c r="R346" i="2" s="1"/>
  <c r="Q365" i="2"/>
  <c r="R365" i="2" s="1"/>
  <c r="Q32" i="2"/>
  <c r="R32" i="2" s="1"/>
  <c r="Q71" i="2"/>
  <c r="R71" i="2" s="1"/>
  <c r="Q75" i="2"/>
  <c r="R75" i="2" s="1"/>
  <c r="Q80" i="2"/>
  <c r="R80" i="2" s="1"/>
  <c r="Q92" i="2"/>
  <c r="R92" i="2" s="1"/>
  <c r="Q26" i="2"/>
  <c r="R26" i="2" s="1"/>
  <c r="Q19" i="2"/>
  <c r="R19" i="2" s="1"/>
  <c r="Q334" i="2"/>
  <c r="R334" i="2" s="1"/>
  <c r="Q351" i="2"/>
  <c r="R351" i="2" s="1"/>
  <c r="Q369" i="2"/>
  <c r="R369" i="2" s="1"/>
  <c r="Q36" i="2"/>
  <c r="R36" i="2" s="1"/>
  <c r="Q60" i="2"/>
  <c r="R60" i="2" s="1"/>
  <c r="Q76" i="2"/>
  <c r="R76" i="2" s="1"/>
  <c r="Q81" i="2"/>
  <c r="R81" i="2" s="1"/>
  <c r="Q88" i="2"/>
  <c r="R88" i="2" s="1"/>
  <c r="Q30" i="2"/>
  <c r="R30" i="2" s="1"/>
  <c r="Q20" i="2"/>
  <c r="R20" i="2" s="1"/>
  <c r="Q17" i="2"/>
  <c r="R17" i="2" s="1"/>
  <c r="Q356" i="2"/>
  <c r="R356" i="2" s="1"/>
  <c r="Q78" i="2"/>
  <c r="R78" i="2" s="1"/>
  <c r="Q61" i="2"/>
  <c r="R61" i="2" s="1"/>
  <c r="Q376" i="2"/>
  <c r="R376" i="2" s="1"/>
  <c r="Q82" i="2"/>
  <c r="R82" i="2" s="1"/>
  <c r="Q21" i="2"/>
  <c r="R21" i="2" s="1"/>
  <c r="Q40" i="2"/>
  <c r="R40" i="2" s="1"/>
  <c r="Q72" i="2"/>
  <c r="R72" i="2" s="1"/>
  <c r="Q338" i="2"/>
  <c r="R338" i="2" s="1"/>
  <c r="Q73" i="2"/>
  <c r="R73" i="2" s="1"/>
  <c r="Q11" i="2"/>
  <c r="R11" i="2" s="1"/>
  <c r="N26" i="2"/>
  <c r="N17" i="2"/>
  <c r="N78" i="2"/>
  <c r="N57" i="2"/>
  <c r="P342" i="2"/>
  <c r="N280" i="2"/>
  <c r="N49" i="2"/>
  <c r="N377" i="2"/>
  <c r="N61" i="2"/>
  <c r="P340" i="2"/>
  <c r="N267" i="2"/>
  <c r="N166" i="2"/>
  <c r="N189" i="2"/>
  <c r="N191" i="2"/>
  <c r="N202" i="2"/>
  <c r="N113" i="2"/>
  <c r="N108" i="2"/>
  <c r="N31" i="2"/>
  <c r="P335" i="2"/>
  <c r="N318" i="2"/>
  <c r="N81" i="2"/>
  <c r="N360" i="2"/>
  <c r="N18" i="2"/>
  <c r="N83" i="2"/>
  <c r="N375" i="2"/>
  <c r="N256" i="2"/>
  <c r="N82" i="2"/>
  <c r="N73" i="2"/>
  <c r="N50" i="2"/>
  <c r="P339" i="2"/>
  <c r="N51" i="2"/>
  <c r="P356" i="2"/>
  <c r="P346" i="2"/>
  <c r="P338" i="2"/>
  <c r="P329" i="2"/>
  <c r="N316" i="2"/>
  <c r="N275" i="2"/>
  <c r="N259" i="2"/>
  <c r="N183" i="2"/>
  <c r="N65" i="2"/>
  <c r="N45" i="2"/>
  <c r="N37" i="2"/>
  <c r="N370" i="2"/>
  <c r="N362" i="2"/>
  <c r="N268" i="2"/>
  <c r="N52" i="2"/>
  <c r="P382" i="2"/>
  <c r="P353" i="2"/>
  <c r="P344" i="2"/>
  <c r="P336" i="2"/>
  <c r="P327" i="2"/>
  <c r="N274" i="2"/>
  <c r="N257" i="2"/>
  <c r="N188" i="2"/>
  <c r="N187" i="2"/>
  <c r="N176" i="2"/>
  <c r="N186" i="2"/>
  <c r="N175" i="2"/>
  <c r="N133" i="2"/>
  <c r="N180" i="2"/>
  <c r="N168" i="2"/>
  <c r="N193" i="2"/>
  <c r="N208" i="2"/>
  <c r="N204" i="2"/>
  <c r="N200" i="2"/>
  <c r="N196" i="2"/>
  <c r="N102" i="2"/>
  <c r="N124" i="2"/>
  <c r="N161" i="2"/>
  <c r="N157" i="2"/>
  <c r="N154" i="2"/>
  <c r="N150" i="2"/>
  <c r="N121" i="2"/>
  <c r="N111" i="2"/>
  <c r="N141" i="2"/>
  <c r="N132" i="2"/>
  <c r="N105" i="2"/>
  <c r="N76" i="2"/>
  <c r="P352" i="2"/>
  <c r="N39" i="2"/>
  <c r="N319" i="2"/>
  <c r="N46" i="2"/>
  <c r="P351" i="2"/>
  <c r="P324" i="2"/>
  <c r="N42" i="2"/>
  <c r="N357" i="2"/>
  <c r="N173" i="2"/>
  <c r="P331" i="2"/>
  <c r="N178" i="2"/>
  <c r="N140" i="2"/>
  <c r="N198" i="2"/>
  <c r="N129" i="2"/>
  <c r="N152" i="2"/>
  <c r="N127" i="2"/>
  <c r="N116" i="2"/>
  <c r="N266" i="2"/>
  <c r="N54" i="2"/>
  <c r="P74" i="2"/>
  <c r="N80" i="2"/>
  <c r="N69" i="2"/>
  <c r="P348" i="2"/>
  <c r="N260" i="2"/>
  <c r="N87" i="2"/>
  <c r="P326" i="2"/>
  <c r="N71" i="2"/>
  <c r="N368" i="2"/>
  <c r="N48" i="2"/>
  <c r="N38" i="2"/>
  <c r="N371" i="2"/>
  <c r="N363" i="2"/>
  <c r="N321" i="2"/>
  <c r="N315" i="2"/>
  <c r="N306" i="2"/>
  <c r="N295" i="2"/>
  <c r="N282" i="2"/>
  <c r="N273" i="2"/>
  <c r="N255" i="2"/>
  <c r="N72" i="2"/>
  <c r="N63" i="2"/>
  <c r="N44" i="2"/>
  <c r="P350" i="2"/>
  <c r="P341" i="2"/>
  <c r="P333" i="2"/>
  <c r="N264" i="2"/>
  <c r="N36" i="2"/>
  <c r="N380" i="2"/>
  <c r="N369" i="2"/>
  <c r="N361" i="2"/>
  <c r="N320" i="2"/>
  <c r="N313" i="2"/>
  <c r="N304" i="2"/>
  <c r="N293" i="2"/>
  <c r="N270" i="2"/>
  <c r="N251" i="2"/>
  <c r="N247" i="2"/>
  <c r="N243" i="2"/>
  <c r="N233" i="2"/>
  <c r="N229" i="2"/>
  <c r="N225" i="2"/>
  <c r="N221" i="2"/>
  <c r="N217" i="2"/>
  <c r="N314" i="2"/>
  <c r="N309" i="2"/>
  <c r="N305" i="2"/>
  <c r="N301" i="2"/>
  <c r="N294" i="2"/>
  <c r="N287" i="2"/>
  <c r="P211" i="2"/>
  <c r="N163" i="2"/>
  <c r="N252" i="2"/>
  <c r="N248" i="2"/>
  <c r="N244" i="2"/>
  <c r="N239" i="2"/>
  <c r="N230" i="2"/>
  <c r="N226" i="2"/>
  <c r="N222" i="2"/>
  <c r="N218" i="2"/>
  <c r="P213" i="2"/>
  <c r="N177" i="2"/>
  <c r="N182" i="2"/>
  <c r="N170" i="2"/>
  <c r="N106" i="2"/>
  <c r="P212" i="2"/>
  <c r="N181" i="2"/>
  <c r="N169" i="2"/>
  <c r="N117" i="2"/>
  <c r="N164" i="2"/>
  <c r="N112" i="2"/>
  <c r="N192" i="2"/>
  <c r="N135" i="2"/>
  <c r="N207" i="2"/>
  <c r="N203" i="2"/>
  <c r="N199" i="2"/>
  <c r="N194" i="2"/>
  <c r="N143" i="2"/>
  <c r="N131" i="2"/>
  <c r="N122" i="2"/>
  <c r="N115" i="2"/>
  <c r="N101" i="2"/>
  <c r="N160" i="2"/>
  <c r="N156" i="2"/>
  <c r="N153" i="2"/>
  <c r="N149" i="2"/>
  <c r="N138" i="2"/>
  <c r="N118" i="2"/>
  <c r="N109" i="2"/>
  <c r="N94" i="2"/>
  <c r="N119" i="2"/>
  <c r="N104" i="2"/>
  <c r="N93" i="2"/>
  <c r="K80" i="2" l="1"/>
  <c r="L80" i="2" s="1"/>
  <c r="K204" i="2"/>
  <c r="L204" i="2" s="1"/>
  <c r="K119" i="2"/>
  <c r="L119" i="2" s="1"/>
  <c r="K196" i="2"/>
  <c r="L196" i="2" s="1"/>
  <c r="K154" i="2"/>
  <c r="L154" i="2" s="1"/>
  <c r="K200" i="2"/>
  <c r="L200" i="2" s="1"/>
  <c r="K208" i="2"/>
  <c r="L208" i="2" s="1"/>
  <c r="K187" i="2"/>
  <c r="L187" i="2" s="1"/>
  <c r="K243" i="2"/>
  <c r="L243" i="2" s="1"/>
  <c r="K170" i="2"/>
  <c r="L170" i="2" s="1"/>
  <c r="K192" i="2"/>
  <c r="L192" i="2" s="1"/>
  <c r="K368" i="2"/>
  <c r="L368" i="2" s="1"/>
  <c r="K324" i="2"/>
  <c r="L324" i="2" s="1"/>
  <c r="K133" i="2"/>
  <c r="L133" i="2" s="1"/>
  <c r="K191" i="2"/>
  <c r="L191" i="2" s="1"/>
  <c r="K315" i="2"/>
  <c r="L315" i="2" s="1"/>
  <c r="K141" i="2"/>
  <c r="L141" i="2" s="1"/>
  <c r="K150" i="2"/>
  <c r="L150" i="2" s="1"/>
  <c r="K81" i="2"/>
  <c r="L81" i="2" s="1"/>
  <c r="K108" i="2"/>
  <c r="L108" i="2" s="1"/>
  <c r="K361" i="2"/>
  <c r="L361" i="2" s="1"/>
  <c r="K264" i="2"/>
  <c r="L264" i="2" s="1"/>
  <c r="K341" i="2"/>
  <c r="L341" i="2" s="1"/>
  <c r="K313" i="2"/>
  <c r="L313" i="2" s="1"/>
  <c r="K295" i="2"/>
  <c r="L295" i="2" s="1"/>
  <c r="K48" i="2"/>
  <c r="L48" i="2" s="1"/>
  <c r="K348" i="2"/>
  <c r="L348" i="2" s="1"/>
  <c r="K178" i="2"/>
  <c r="L178" i="2" s="1"/>
  <c r="K268" i="2"/>
  <c r="L268" i="2" s="1"/>
  <c r="K329" i="2"/>
  <c r="L329" i="2" s="1"/>
  <c r="K189" i="2"/>
  <c r="L189" i="2" s="1"/>
  <c r="K156" i="2"/>
  <c r="L156" i="2" s="1"/>
  <c r="K135" i="2"/>
  <c r="L135" i="2" s="1"/>
  <c r="K180" i="2"/>
  <c r="L180" i="2" s="1"/>
  <c r="K52" i="2"/>
  <c r="L52" i="2" s="1"/>
  <c r="K360" i="2"/>
  <c r="L360" i="2" s="1"/>
  <c r="K202" i="2"/>
  <c r="L202" i="2" s="1"/>
  <c r="K229" i="2"/>
  <c r="L229" i="2" s="1"/>
  <c r="K331" i="2"/>
  <c r="L331" i="2" s="1"/>
  <c r="K221" i="2"/>
  <c r="L221" i="2" s="1"/>
  <c r="K270" i="2"/>
  <c r="L270" i="2" s="1"/>
  <c r="K282" i="2"/>
  <c r="L282" i="2" s="1"/>
  <c r="K306" i="2"/>
  <c r="L306" i="2" s="1"/>
  <c r="K74" i="2"/>
  <c r="L74" i="2" s="1"/>
  <c r="K42" i="2"/>
  <c r="L42" i="2" s="1"/>
  <c r="K82" i="2"/>
  <c r="L82" i="2" s="1"/>
  <c r="K251" i="2"/>
  <c r="L251" i="2" s="1"/>
  <c r="K87" i="2"/>
  <c r="L87" i="2" s="1"/>
  <c r="K266" i="2"/>
  <c r="L266" i="2" s="1"/>
  <c r="K377" i="2"/>
  <c r="L377" i="2" s="1"/>
  <c r="K352" i="2"/>
  <c r="L352" i="2" s="1"/>
  <c r="K181" i="2"/>
  <c r="L181" i="2" s="1"/>
  <c r="K104" i="2"/>
  <c r="L104" i="2" s="1"/>
  <c r="K164" i="2"/>
  <c r="L164" i="2" s="1"/>
  <c r="K117" i="2"/>
  <c r="L117" i="2" s="1"/>
  <c r="K217" i="2"/>
  <c r="L217" i="2" s="1"/>
  <c r="K225" i="2"/>
  <c r="L225" i="2" s="1"/>
  <c r="K233" i="2"/>
  <c r="L233" i="2" s="1"/>
  <c r="K247" i="2"/>
  <c r="L247" i="2" s="1"/>
  <c r="K293" i="2"/>
  <c r="L293" i="2" s="1"/>
  <c r="K369" i="2"/>
  <c r="L369" i="2" s="1"/>
  <c r="K71" i="2"/>
  <c r="L71" i="2" s="1"/>
  <c r="K274" i="2"/>
  <c r="L274" i="2" s="1"/>
  <c r="K18" i="2"/>
  <c r="L18" i="2" s="1"/>
  <c r="K112" i="2"/>
  <c r="L112" i="2" s="1"/>
  <c r="K244" i="2"/>
  <c r="L244" i="2" s="1"/>
  <c r="K44" i="2"/>
  <c r="L44" i="2" s="1"/>
  <c r="K69" i="2"/>
  <c r="L69" i="2" s="1"/>
  <c r="K198" i="2"/>
  <c r="L198" i="2" s="1"/>
  <c r="K168" i="2"/>
  <c r="L168" i="2" s="1"/>
  <c r="K65" i="2"/>
  <c r="L65" i="2" s="1"/>
  <c r="K50" i="2"/>
  <c r="L50" i="2" s="1"/>
  <c r="K340" i="2"/>
  <c r="L340" i="2" s="1"/>
  <c r="K207" i="2"/>
  <c r="L207" i="2" s="1"/>
  <c r="K160" i="2"/>
  <c r="L160" i="2" s="1"/>
  <c r="K380" i="2"/>
  <c r="L380" i="2" s="1"/>
  <c r="K335" i="2"/>
  <c r="L335" i="2" s="1"/>
  <c r="K61" i="2"/>
  <c r="L61" i="2" s="1"/>
  <c r="K49" i="2"/>
  <c r="L49" i="2" s="1"/>
  <c r="K57" i="2"/>
  <c r="L57" i="2" s="1"/>
  <c r="K199" i="2"/>
  <c r="L199" i="2" s="1"/>
  <c r="K287" i="2"/>
  <c r="L287" i="2" s="1"/>
  <c r="K275" i="2"/>
  <c r="L275" i="2" s="1"/>
  <c r="K230" i="2"/>
  <c r="L230" i="2" s="1"/>
  <c r="K255" i="2"/>
  <c r="L255" i="2" s="1"/>
  <c r="K105" i="2"/>
  <c r="L105" i="2" s="1"/>
  <c r="K121" i="2"/>
  <c r="L121" i="2" s="1"/>
  <c r="K157" i="2"/>
  <c r="L157" i="2" s="1"/>
  <c r="K382" i="2"/>
  <c r="L382" i="2" s="1"/>
  <c r="K370" i="2"/>
  <c r="L370" i="2" s="1"/>
  <c r="K45" i="2"/>
  <c r="L45" i="2" s="1"/>
  <c r="K259" i="2"/>
  <c r="L259" i="2" s="1"/>
  <c r="K51" i="2"/>
  <c r="L51" i="2" s="1"/>
  <c r="K318" i="2"/>
  <c r="L318" i="2" s="1"/>
  <c r="K194" i="2"/>
  <c r="L194" i="2" s="1"/>
  <c r="K109" i="2"/>
  <c r="L109" i="2" s="1"/>
  <c r="K149" i="2"/>
  <c r="L149" i="2" s="1"/>
  <c r="K212" i="2"/>
  <c r="L212" i="2" s="1"/>
  <c r="K222" i="2"/>
  <c r="L222" i="2" s="1"/>
  <c r="K309" i="2"/>
  <c r="L309" i="2" s="1"/>
  <c r="K320" i="2"/>
  <c r="L320" i="2" s="1"/>
  <c r="K36" i="2"/>
  <c r="L36" i="2" s="1"/>
  <c r="K363" i="2"/>
  <c r="L363" i="2" s="1"/>
  <c r="K129" i="2"/>
  <c r="L129" i="2" s="1"/>
  <c r="K140" i="2"/>
  <c r="L140" i="2" s="1"/>
  <c r="K175" i="2"/>
  <c r="L175" i="2" s="1"/>
  <c r="K344" i="2"/>
  <c r="L344" i="2" s="1"/>
  <c r="K346" i="2"/>
  <c r="L346" i="2" s="1"/>
  <c r="K73" i="2"/>
  <c r="L73" i="2" s="1"/>
  <c r="K118" i="2"/>
  <c r="L118" i="2" s="1"/>
  <c r="K143" i="2"/>
  <c r="L143" i="2" s="1"/>
  <c r="K203" i="2"/>
  <c r="L203" i="2" s="1"/>
  <c r="K169" i="2"/>
  <c r="L169" i="2" s="1"/>
  <c r="K252" i="2"/>
  <c r="L252" i="2" s="1"/>
  <c r="K301" i="2"/>
  <c r="L301" i="2" s="1"/>
  <c r="K132" i="2"/>
  <c r="L132" i="2" s="1"/>
  <c r="K161" i="2"/>
  <c r="L161" i="2" s="1"/>
  <c r="K186" i="2"/>
  <c r="L186" i="2" s="1"/>
  <c r="K327" i="2"/>
  <c r="L327" i="2" s="1"/>
  <c r="K37" i="2"/>
  <c r="L37" i="2" s="1"/>
  <c r="K31" i="2"/>
  <c r="L31" i="2" s="1"/>
  <c r="K113" i="2"/>
  <c r="L113" i="2" s="1"/>
  <c r="K115" i="2"/>
  <c r="L115" i="2" s="1"/>
  <c r="K131" i="2"/>
  <c r="L131" i="2" s="1"/>
  <c r="K182" i="2"/>
  <c r="L182" i="2" s="1"/>
  <c r="K211" i="2"/>
  <c r="L211" i="2" s="1"/>
  <c r="K304" i="2"/>
  <c r="L304" i="2" s="1"/>
  <c r="K333" i="2"/>
  <c r="L333" i="2" s="1"/>
  <c r="K350" i="2"/>
  <c r="L350" i="2" s="1"/>
  <c r="K63" i="2"/>
  <c r="L63" i="2" s="1"/>
  <c r="K260" i="2"/>
  <c r="L260" i="2" s="1"/>
  <c r="K127" i="2"/>
  <c r="L127" i="2" s="1"/>
  <c r="K319" i="2"/>
  <c r="L319" i="2" s="1"/>
  <c r="K256" i="2"/>
  <c r="L256" i="2" s="1"/>
  <c r="K93" i="2"/>
  <c r="L93" i="2" s="1"/>
  <c r="K138" i="2"/>
  <c r="L138" i="2" s="1"/>
  <c r="K122" i="2"/>
  <c r="L122" i="2" s="1"/>
  <c r="K94" i="2"/>
  <c r="L94" i="2" s="1"/>
  <c r="K106" i="2"/>
  <c r="L106" i="2" s="1"/>
  <c r="K72" i="2"/>
  <c r="L72" i="2" s="1"/>
  <c r="K54" i="2"/>
  <c r="L54" i="2" s="1"/>
  <c r="K357" i="2"/>
  <c r="L357" i="2" s="1"/>
  <c r="K46" i="2"/>
  <c r="L46" i="2" s="1"/>
  <c r="K176" i="2"/>
  <c r="L176" i="2" s="1"/>
  <c r="K356" i="2"/>
  <c r="L356" i="2" s="1"/>
  <c r="K339" i="2"/>
  <c r="L339" i="2" s="1"/>
  <c r="K166" i="2"/>
  <c r="L166" i="2" s="1"/>
  <c r="K326" i="2"/>
  <c r="L326" i="2" s="1"/>
  <c r="K102" i="2"/>
  <c r="L102" i="2" s="1"/>
  <c r="K336" i="2"/>
  <c r="L336" i="2" s="1"/>
  <c r="K353" i="2"/>
  <c r="L353" i="2" s="1"/>
  <c r="K92" i="2"/>
  <c r="L92" i="2" s="1"/>
  <c r="K114" i="2"/>
  <c r="L114" i="2" s="1"/>
  <c r="K269" i="2"/>
  <c r="L269" i="2" s="1"/>
  <c r="K86" i="2"/>
  <c r="L86" i="2" s="1"/>
  <c r="K66" i="2"/>
  <c r="L66" i="2" s="1"/>
  <c r="K111" i="2"/>
  <c r="L111" i="2" s="1"/>
  <c r="K130" i="2"/>
  <c r="L130" i="2" s="1"/>
  <c r="K58" i="2"/>
  <c r="L58" i="2" s="1"/>
  <c r="K213" i="2"/>
  <c r="L213" i="2" s="1"/>
  <c r="K321" i="2"/>
  <c r="L321" i="2" s="1"/>
  <c r="K371" i="2"/>
  <c r="L371" i="2" s="1"/>
  <c r="K351" i="2"/>
  <c r="L351" i="2" s="1"/>
  <c r="K39" i="2"/>
  <c r="L39" i="2" s="1"/>
  <c r="K76" i="2"/>
  <c r="L76" i="2" s="1"/>
  <c r="K375" i="2"/>
  <c r="L375" i="2" s="1"/>
  <c r="K126" i="2"/>
  <c r="L126" i="2" s="1"/>
  <c r="K185" i="2"/>
  <c r="L185" i="2" s="1"/>
  <c r="K265" i="2"/>
  <c r="L265" i="2" s="1"/>
  <c r="K206" i="2"/>
  <c r="L206" i="2" s="1"/>
  <c r="K258" i="2"/>
  <c r="L258" i="2" s="1"/>
  <c r="K167" i="2"/>
  <c r="L167" i="2" s="1"/>
  <c r="K263" i="2"/>
  <c r="L263" i="2" s="1"/>
  <c r="K163" i="2"/>
  <c r="L163" i="2" s="1"/>
  <c r="K273" i="2"/>
  <c r="L273" i="2" s="1"/>
  <c r="K116" i="2"/>
  <c r="L116" i="2" s="1"/>
  <c r="K152" i="2"/>
  <c r="L152" i="2" s="1"/>
  <c r="K173" i="2"/>
  <c r="L173" i="2" s="1"/>
  <c r="K124" i="2"/>
  <c r="L124" i="2" s="1"/>
  <c r="K257" i="2"/>
  <c r="L257" i="2" s="1"/>
  <c r="K83" i="2"/>
  <c r="L83" i="2" s="1"/>
  <c r="K267" i="2"/>
  <c r="L267" i="2" s="1"/>
  <c r="K17" i="2"/>
  <c r="L17" i="2" s="1"/>
  <c r="K279" i="2"/>
  <c r="L279" i="2" s="1"/>
  <c r="R279" i="2"/>
  <c r="K107" i="2"/>
  <c r="L107" i="2" s="1"/>
  <c r="K99" i="2"/>
  <c r="L99" i="2" s="1"/>
  <c r="K142" i="2"/>
  <c r="L142" i="2" s="1"/>
  <c r="K158" i="2"/>
  <c r="L158" i="2" s="1"/>
  <c r="K95" i="2"/>
  <c r="L95" i="2" s="1"/>
  <c r="K201" i="2"/>
  <c r="L201" i="2" s="1"/>
  <c r="K209" i="2"/>
  <c r="L209" i="2" s="1"/>
  <c r="K96" i="2"/>
  <c r="L96" i="2" s="1"/>
  <c r="K179" i="2"/>
  <c r="L179" i="2" s="1"/>
  <c r="K214" i="2"/>
  <c r="L214" i="2" s="1"/>
  <c r="K220" i="2"/>
  <c r="L220" i="2" s="1"/>
  <c r="K228" i="2"/>
  <c r="L228" i="2" s="1"/>
  <c r="K242" i="2"/>
  <c r="L242" i="2" s="1"/>
  <c r="K250" i="2"/>
  <c r="L250" i="2" s="1"/>
  <c r="K285" i="2"/>
  <c r="L285" i="2" s="1"/>
  <c r="K298" i="2"/>
  <c r="L298" i="2" s="1"/>
  <c r="K307" i="2"/>
  <c r="L307" i="2" s="1"/>
  <c r="K219" i="2"/>
  <c r="L219" i="2" s="1"/>
  <c r="K227" i="2"/>
  <c r="L227" i="2" s="1"/>
  <c r="K240" i="2"/>
  <c r="L240" i="2" s="1"/>
  <c r="K249" i="2"/>
  <c r="L249" i="2" s="1"/>
  <c r="K286" i="2"/>
  <c r="L286" i="2" s="1"/>
  <c r="K308" i="2"/>
  <c r="L308" i="2" s="1"/>
  <c r="K365" i="2"/>
  <c r="L365" i="2" s="1"/>
  <c r="K32" i="2"/>
  <c r="L32" i="2" s="1"/>
  <c r="K254" i="2"/>
  <c r="L254" i="2" s="1"/>
  <c r="K337" i="2"/>
  <c r="L337" i="2" s="1"/>
  <c r="K354" i="2"/>
  <c r="L354" i="2" s="1"/>
  <c r="K288" i="2"/>
  <c r="L288" i="2" s="1"/>
  <c r="K311" i="2"/>
  <c r="L311" i="2" s="1"/>
  <c r="K323" i="2"/>
  <c r="L323" i="2" s="1"/>
  <c r="K367" i="2"/>
  <c r="L367" i="2" s="1"/>
  <c r="K34" i="2"/>
  <c r="L34" i="2" s="1"/>
  <c r="K55" i="2"/>
  <c r="L55" i="2" s="1"/>
  <c r="K35" i="2"/>
  <c r="L35" i="2" s="1"/>
  <c r="K75" i="2"/>
  <c r="L75" i="2" s="1"/>
  <c r="K21" i="2"/>
  <c r="L21" i="2" s="1"/>
  <c r="K381" i="2"/>
  <c r="L381" i="2" s="1"/>
  <c r="K79" i="2"/>
  <c r="L79" i="2" s="1"/>
  <c r="K330" i="2"/>
  <c r="L330" i="2" s="1"/>
  <c r="K11" i="2"/>
  <c r="L11" i="2" s="1"/>
  <c r="K364" i="2"/>
  <c r="L364" i="2" s="1"/>
  <c r="K137" i="2"/>
  <c r="L137" i="2" s="1"/>
  <c r="K165" i="2"/>
  <c r="L165" i="2" s="1"/>
  <c r="K33" i="2"/>
  <c r="L33" i="2" s="1"/>
  <c r="K67" i="2"/>
  <c r="L67" i="2" s="1"/>
  <c r="K379" i="2"/>
  <c r="L379" i="2" s="1"/>
  <c r="K20" i="2"/>
  <c r="L20" i="2" s="1"/>
  <c r="K218" i="2"/>
  <c r="L218" i="2" s="1"/>
  <c r="K239" i="2"/>
  <c r="L239" i="2" s="1"/>
  <c r="K305" i="2"/>
  <c r="L305" i="2" s="1"/>
  <c r="K38" i="2"/>
  <c r="L38" i="2" s="1"/>
  <c r="K362" i="2"/>
  <c r="L362" i="2" s="1"/>
  <c r="K316" i="2"/>
  <c r="L316" i="2" s="1"/>
  <c r="K338" i="2"/>
  <c r="L338" i="2" s="1"/>
  <c r="K342" i="2"/>
  <c r="L342" i="2" s="1"/>
  <c r="K78" i="2"/>
  <c r="L78" i="2" s="1"/>
  <c r="K134" i="2"/>
  <c r="L134" i="2" s="1"/>
  <c r="K151" i="2"/>
  <c r="L151" i="2" s="1"/>
  <c r="K110" i="2"/>
  <c r="L110" i="2" s="1"/>
  <c r="K197" i="2"/>
  <c r="L197" i="2" s="1"/>
  <c r="K205" i="2"/>
  <c r="L205" i="2" s="1"/>
  <c r="K128" i="2"/>
  <c r="L128" i="2" s="1"/>
  <c r="K190" i="2"/>
  <c r="L190" i="2" s="1"/>
  <c r="K253" i="2"/>
  <c r="L253" i="2" s="1"/>
  <c r="K276" i="2"/>
  <c r="L276" i="2" s="1"/>
  <c r="K68" i="2"/>
  <c r="L68" i="2" s="1"/>
  <c r="K43" i="2"/>
  <c r="L43" i="2" s="1"/>
  <c r="K64" i="2"/>
  <c r="L64" i="2" s="1"/>
  <c r="K88" i="2"/>
  <c r="L88" i="2" s="1"/>
  <c r="K56" i="2"/>
  <c r="L56" i="2" s="1"/>
  <c r="K120" i="2"/>
  <c r="L120" i="2" s="1"/>
  <c r="K60" i="2"/>
  <c r="L60" i="2" s="1"/>
  <c r="K101" i="2"/>
  <c r="L101" i="2" s="1"/>
  <c r="K177" i="2"/>
  <c r="L177" i="2" s="1"/>
  <c r="K226" i="2"/>
  <c r="L226" i="2" s="1"/>
  <c r="K248" i="2"/>
  <c r="L248" i="2" s="1"/>
  <c r="K294" i="2"/>
  <c r="L294" i="2" s="1"/>
  <c r="K314" i="2"/>
  <c r="L314" i="2" s="1"/>
  <c r="K153" i="2"/>
  <c r="L153" i="2" s="1"/>
  <c r="K193" i="2"/>
  <c r="L193" i="2" s="1"/>
  <c r="K188" i="2"/>
  <c r="L188" i="2" s="1"/>
  <c r="K183" i="2"/>
  <c r="L183" i="2" s="1"/>
  <c r="K280" i="2"/>
  <c r="L280" i="2" s="1"/>
  <c r="K26" i="2"/>
  <c r="L26" i="2" s="1"/>
  <c r="K98" i="2"/>
  <c r="L98" i="2" s="1"/>
  <c r="K125" i="2"/>
  <c r="L125" i="2" s="1"/>
  <c r="K139" i="2"/>
  <c r="L139" i="2" s="1"/>
  <c r="K174" i="2"/>
  <c r="L174" i="2" s="1"/>
  <c r="K162" i="2"/>
  <c r="L162" i="2" s="1"/>
  <c r="K216" i="2"/>
  <c r="L216" i="2" s="1"/>
  <c r="K224" i="2"/>
  <c r="L224" i="2" s="1"/>
  <c r="K232" i="2"/>
  <c r="L232" i="2" s="1"/>
  <c r="K246" i="2"/>
  <c r="L246" i="2" s="1"/>
  <c r="K292" i="2"/>
  <c r="L292" i="2" s="1"/>
  <c r="K303" i="2"/>
  <c r="L303" i="2" s="1"/>
  <c r="K312" i="2"/>
  <c r="L312" i="2" s="1"/>
  <c r="K215" i="2"/>
  <c r="L215" i="2" s="1"/>
  <c r="K223" i="2"/>
  <c r="L223" i="2" s="1"/>
  <c r="K231" i="2"/>
  <c r="L231" i="2" s="1"/>
  <c r="K245" i="2"/>
  <c r="L245" i="2" s="1"/>
  <c r="K299" i="2"/>
  <c r="L299" i="2" s="1"/>
  <c r="K322" i="2"/>
  <c r="L322" i="2" s="1"/>
  <c r="K376" i="2"/>
  <c r="L376" i="2" s="1"/>
  <c r="K40" i="2"/>
  <c r="L40" i="2" s="1"/>
  <c r="K328" i="2"/>
  <c r="L328" i="2" s="1"/>
  <c r="K345" i="2"/>
  <c r="L345" i="2" s="1"/>
  <c r="K47" i="2"/>
  <c r="L47" i="2" s="1"/>
  <c r="K277" i="2"/>
  <c r="L277" i="2" s="1"/>
  <c r="K302" i="2"/>
  <c r="L302" i="2" s="1"/>
  <c r="K317" i="2"/>
  <c r="L317" i="2" s="1"/>
  <c r="K359" i="2"/>
  <c r="L359" i="2" s="1"/>
  <c r="K378" i="2"/>
  <c r="L378" i="2" s="1"/>
  <c r="K59" i="2"/>
  <c r="L59" i="2" s="1"/>
  <c r="K343" i="2"/>
  <c r="L343" i="2" s="1"/>
  <c r="K85" i="2"/>
  <c r="L85" i="2" s="1"/>
  <c r="K19" i="2"/>
  <c r="L19" i="2" s="1"/>
  <c r="K30" i="2"/>
  <c r="L30" i="2" s="1"/>
  <c r="K145" i="2"/>
  <c r="L145" i="2" s="1"/>
  <c r="K159" i="2"/>
  <c r="L159" i="2" s="1"/>
  <c r="K144" i="2"/>
  <c r="L144" i="2" s="1"/>
  <c r="K349" i="2"/>
  <c r="L349" i="2" s="1"/>
  <c r="K366" i="2"/>
  <c r="L366" i="2" s="1"/>
  <c r="K334" i="2"/>
  <c r="L334" i="2" s="1"/>
  <c r="K22" i="2"/>
  <c r="L22" i="2" s="1"/>
</calcChain>
</file>

<file path=xl/sharedStrings.xml><?xml version="1.0" encoding="utf-8"?>
<sst xmlns="http://schemas.openxmlformats.org/spreadsheetml/2006/main" count="1543" uniqueCount="1101">
  <si>
    <t>№ п/п</t>
  </si>
  <si>
    <t>Наименование  работ</t>
  </si>
  <si>
    <t>Состав работ</t>
  </si>
  <si>
    <t>Единица измерения</t>
  </si>
  <si>
    <t>Удельная стоимость за единицу (базовое значение) без НДС, руб.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</si>
  <si>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</si>
  <si>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</si>
  <si>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</si>
  <si>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ВОК ёмкостью более  8 до 16 волокон включительно</t>
  </si>
  <si>
    <t>1 ед. оборудования</t>
  </si>
  <si>
    <t>Раздел 4. Прокладка и монтаж кабельных линий связи (в т.ч. магистральных), доумощнение ранее построенных сетей связи</t>
  </si>
  <si>
    <t>4.1 Предпроектные/проектно-изыскательские работы</t>
  </si>
  <si>
    <t>4.1.1</t>
  </si>
  <si>
    <t>Отчёт о выполнении предпроектных работ  (включая ситуационный план, схему прокладки кабельной линии/ трассы РРЛ перечень объемов и стоимости работ, место размещения оборудования), включая определение собственника земельного участка, перечня согласующих необходимых согласующих организаций.</t>
  </si>
  <si>
    <t>объект</t>
  </si>
  <si>
    <t>4.1.2</t>
  </si>
  <si>
    <t>1 га</t>
  </si>
  <si>
    <t>Стоимость определяется на основании предоставления подтверждающих документов</t>
  </si>
  <si>
    <t>4.1.3</t>
  </si>
  <si>
    <t>Компенсация затрат по заключению договоров, получению и оплате счетов за инженерно-геодезические изыскания, нанесение красных линий, счетов за приёмку исполнительной документации с проведением контрольно-геодезической съёмки подземных коммуникаций</t>
  </si>
  <si>
    <t>4.1.4</t>
  </si>
  <si>
    <t>1 шт.</t>
  </si>
  <si>
    <t>4.1.5</t>
  </si>
  <si>
    <t>комплекс</t>
  </si>
  <si>
    <t>4.1.6</t>
  </si>
  <si>
    <t>4.1.7.1</t>
  </si>
  <si>
    <t>4.1.7</t>
  </si>
  <si>
    <t>4.1.8</t>
  </si>
  <si>
    <t>4.1.9</t>
  </si>
  <si>
    <t>4.1.10</t>
  </si>
  <si>
    <t>4.1.11</t>
  </si>
  <si>
    <t>Разработка схемы организации связи</t>
  </si>
  <si>
    <t xml:space="preserve">Включая и не ограничиваясь: Разработка схемы организации связи, синхронизации, управления, служебной связи, схемы переключения и переноса оборудования. Согласование с Заказчиком и заинтересованными организациями. </t>
  </si>
  <si>
    <t>схема</t>
  </si>
  <si>
    <t>4.1.12</t>
  </si>
  <si>
    <t>Разработка проекта сохранения объекта культурного наследия, согласование работ с КГИОП</t>
  </si>
  <si>
    <t>4.1.13</t>
  </si>
  <si>
    <t>Охранно-археологические изыскания/исследования</t>
  </si>
  <si>
    <t>4.2</t>
  </si>
  <si>
    <t xml:space="preserve"> Прокладка и монтаж ВОК в кабельной канализации, включая внутриобъектовые работы </t>
  </si>
  <si>
    <t>4.2.1</t>
  </si>
  <si>
    <t>ВОК ёмкостью  до 8 волокон включительно</t>
  </si>
  <si>
    <t xml:space="preserve">1 км трассы кабеля </t>
  </si>
  <si>
    <t>4.2.2</t>
  </si>
  <si>
    <t>4.2.3</t>
  </si>
  <si>
    <t>ВОК ёмкостью  более 16 до 24 волокон включительно</t>
  </si>
  <si>
    <t>4.2.4</t>
  </si>
  <si>
    <t>ВОК ёмкостью  более 24 до 32 волокон включительно</t>
  </si>
  <si>
    <t>4.2.5</t>
  </si>
  <si>
    <t>ВОК ёмкостью более 32 до 48 волокон включительно</t>
  </si>
  <si>
    <t>4.2.6</t>
  </si>
  <si>
    <t>4.2.7</t>
  </si>
  <si>
    <t>ВОК ёмкостью более  64 волокон до 96 включительно</t>
  </si>
  <si>
    <t>4.2.8</t>
  </si>
  <si>
    <t>ВОК ёмкостью более 96 до 144 волокон включительно</t>
  </si>
  <si>
    <t>4.2.9</t>
  </si>
  <si>
    <t>ВОК ёмкостью более 144 до 192 волокон включительно</t>
  </si>
  <si>
    <t>4.2.10</t>
  </si>
  <si>
    <t>ВОК ёмкостью более 192 до 256 волокон включительно</t>
  </si>
  <si>
    <t>4.2.11</t>
  </si>
  <si>
    <t>ВОК ёмкостью более 256 до 288 волокон включительно</t>
  </si>
  <si>
    <t>4.3</t>
  </si>
  <si>
    <t xml:space="preserve"> Прокладка и монтаж ВОК в грунте, включая внутриобъектовые работы 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</si>
  <si>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</si>
  <si>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</si>
  <si>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</si>
  <si>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</si>
  <si>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</si>
  <si>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</si>
  <si>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</si>
  <si>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</si>
  <si>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</si>
  <si>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</si>
  <si>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</si>
  <si>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4.4</t>
  </si>
  <si>
    <t xml:space="preserve"> Прокладка и монтаж ВОК  по существующим опорам (трубостойкам, между зданиями), включая внутриобъектовые работы</t>
  </si>
  <si>
    <t>4.4.1</t>
  </si>
  <si>
    <t>4.4.2</t>
  </si>
  <si>
    <t>4.4.3</t>
  </si>
  <si>
    <t>4.4.4</t>
  </si>
  <si>
    <t>4.4.5</t>
  </si>
  <si>
    <t>4.4.6</t>
  </si>
  <si>
    <t>4.4.7</t>
  </si>
  <si>
    <t>ВОК ёмкостью более  64  волокон до 96 включительно</t>
  </si>
  <si>
    <t>4.4.8</t>
  </si>
  <si>
    <t>ВОК ёмкостью до  144 волокна</t>
  </si>
  <si>
    <t>4.4.1.1</t>
  </si>
  <si>
    <t>4.4.1.1.1.</t>
  </si>
  <si>
    <t>4.4.1.1.2.</t>
  </si>
  <si>
    <t>4.4.1.1.3.</t>
  </si>
  <si>
    <t>4.4.1.1.4.</t>
  </si>
  <si>
    <t>4.4.1.1.5.</t>
  </si>
  <si>
    <t>4.4.1.1.6.</t>
  </si>
  <si>
    <t>ВОК ёмкостью более 48 до 64  волокон включительно</t>
  </si>
  <si>
    <t>4.4.1.1.7.</t>
  </si>
  <si>
    <t>4.5</t>
  </si>
  <si>
    <t xml:space="preserve">Монтаж оптического кросса  (ШКОН, ШКОС) </t>
  </si>
  <si>
    <t>4.5.1</t>
  </si>
  <si>
    <t>ёмкостью до 8 портов включительно</t>
  </si>
  <si>
    <t>1 оптический кросс</t>
  </si>
  <si>
    <t>4.5.2</t>
  </si>
  <si>
    <t>ёмкостью более 8 до 16 портов включительно</t>
  </si>
  <si>
    <t>4.5.3</t>
  </si>
  <si>
    <t>ёмкостью более 16 до 24 портов включительно</t>
  </si>
  <si>
    <t>4.5.4</t>
  </si>
  <si>
    <t>ёмкостью более 24 до 32 портов включительно</t>
  </si>
  <si>
    <t>4.5.5</t>
  </si>
  <si>
    <t>ёмкостью более 32 до 48 портов включительно</t>
  </si>
  <si>
    <t>4.5.6</t>
  </si>
  <si>
    <t>ёмкостью более 48 до 96 портов включительно</t>
  </si>
  <si>
    <t>4.6</t>
  </si>
  <si>
    <t xml:space="preserve">Монтаж муфты на волоконно-оптическом кабеле </t>
  </si>
  <si>
    <t>4.6.1</t>
  </si>
  <si>
    <t>до 24 ОВ включительно (соединений)</t>
  </si>
  <si>
    <t>1 муфта</t>
  </si>
  <si>
    <t>4.6.2</t>
  </si>
  <si>
    <t>до 48 ОВ включительно (соединений)</t>
  </si>
  <si>
    <t>4.6.3</t>
  </si>
  <si>
    <t>до 96 ОВ включительно (соединений)</t>
  </si>
  <si>
    <t>4.6.4</t>
  </si>
  <si>
    <t>до 144 ОВ включительно (соединений)</t>
  </si>
  <si>
    <t>4.6.5</t>
  </si>
  <si>
    <t>до 288 ОВ включительно (соединений)</t>
  </si>
  <si>
    <t>4.13</t>
  </si>
  <si>
    <t>Перемонтаж/ремонт существующей муфты на волоконно- оптическом кабеле связи</t>
  </si>
  <si>
    <t>СМР: демонтаж, разделка, удаление загрязнений, инвентаризация существующих сварок, разварка волокон (до 16 ОВ), реконфигурация схемы разварки, замена корпуса муфты и комплектующих, сборка, герметизация, включая стоимость основных и расходных материалов,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При разварке свыше 16 ОВ дополнительно применяется расценка 6.24.</t>
  </si>
  <si>
    <t>4.14</t>
  </si>
  <si>
    <t xml:space="preserve">Демонтаж  кабеля </t>
  </si>
  <si>
    <t>4.14.1</t>
  </si>
  <si>
    <t xml:space="preserve"> Демонтаж ВОК любой емкости из кабельной канализации, включая демонтаж внутри объекта (до кросса включительно):</t>
  </si>
  <si>
    <t>1 км кабеля</t>
  </si>
  <si>
    <t>4.14.2</t>
  </si>
  <si>
    <t>Раздел 5. Инфраструктура (Строительство ЛКСС)</t>
  </si>
  <si>
    <t xml:space="preserve"> Строительство ЛКСС</t>
  </si>
  <si>
    <t>5.0.1</t>
  </si>
  <si>
    <t>Строительство одноканальной кабельной  канализации из полиэтиленовых труб Д не менее 63 мм, с установкой колодцев.</t>
  </si>
  <si>
    <t>1 км трассы</t>
  </si>
  <si>
    <t>5.1</t>
  </si>
  <si>
    <t>Строительство 2-х канальной кабельной  канализации из полиэтиленовых труб Д не менее 63мм , с установкой колодцев.</t>
  </si>
  <si>
    <t>5.2</t>
  </si>
  <si>
    <t>Докладка каждого дополнительного канала кабельной канализации в период строительства</t>
  </si>
  <si>
    <t xml:space="preserve"> ПИР, СМР, включая стоимость материалов, установки колодцев ж/б  ККС  под требуемое количество каналов (с учетом стоимости колодцев, оснастки, труб и комплектующих).</t>
  </si>
  <si>
    <t>кан-км</t>
  </si>
  <si>
    <t>5.3</t>
  </si>
  <si>
    <t>5.4</t>
  </si>
  <si>
    <t xml:space="preserve">Восстановление поврежденного канала кабельной канализации </t>
  </si>
  <si>
    <t>5.5</t>
  </si>
  <si>
    <t>п.м. перехода</t>
  </si>
  <si>
    <t>5.5.1</t>
  </si>
  <si>
    <t>5.5.2</t>
  </si>
  <si>
    <t>5.6</t>
  </si>
  <si>
    <t>5.6.1</t>
  </si>
  <si>
    <t xml:space="preserve">в грунтах групп 1-3, диаметр   не менее 63 мм </t>
  </si>
  <si>
    <t>5.6.2</t>
  </si>
  <si>
    <t xml:space="preserve">в грунтах групп 4-6 диаметр   не менее 63 мм </t>
  </si>
  <si>
    <t>5.7</t>
  </si>
  <si>
    <t>5.7.1</t>
  </si>
  <si>
    <t>5.7.2</t>
  </si>
  <si>
    <t>5.7.3</t>
  </si>
  <si>
    <t>5.7.4</t>
  </si>
  <si>
    <t>5.8.01</t>
  </si>
  <si>
    <t>Установка колодца типа ККС-1, в том числе при организации участка ГНБ и на существующей кабельной канализации</t>
  </si>
  <si>
    <t>5.8</t>
  </si>
  <si>
    <t>Установка колодца типа ККС-2, в том числе при организации участка ГНБ и на существующей кабельной канализации</t>
  </si>
  <si>
    <t>5.9</t>
  </si>
  <si>
    <t>Установка колодца типа ККС-3,  в том числе при организации участка ГНБ и на существующей кабельной канализации</t>
  </si>
  <si>
    <t>5.10</t>
  </si>
  <si>
    <t>Установка колодца типа ККС-4, в том числе при организации участка ГНБ и на существующей кабельной канализации</t>
  </si>
  <si>
    <t>5.11</t>
  </si>
  <si>
    <t>Установка колодца типа ККС-5,  в том числе при организации участка ГНБ и на существующей кабельной канализации</t>
  </si>
  <si>
    <t>5.12</t>
  </si>
  <si>
    <t>Установка колодца типа ККТМ-1,  в том числе при организации участка ГНБ и на существующей кабельной канализации в сегменте малоэтажной застройки, коттеджных посёлках</t>
  </si>
  <si>
    <t>5.13</t>
  </si>
  <si>
    <t>Установка поземных смотровых устройств типа КОТ-1/КОТ-2</t>
  </si>
  <si>
    <t>5.14</t>
  </si>
  <si>
    <t>Перебивка колодцев кабельной канализации при докладке дополнительных каналов в существующей канализации</t>
  </si>
  <si>
    <t>5.15</t>
  </si>
  <si>
    <t>Восстановление асфальтобетонных покрытий проезжей части</t>
  </si>
  <si>
    <t>м2</t>
  </si>
  <si>
    <t>5.16</t>
  </si>
  <si>
    <t>Восстановление асфальтобетонного покрытия тротуаров</t>
  </si>
  <si>
    <t>5.17</t>
  </si>
  <si>
    <t>Восстановление покрытия из брусчатки</t>
  </si>
  <si>
    <t>5.18</t>
  </si>
  <si>
    <t xml:space="preserve">Восстановление газонного покрытия </t>
  </si>
  <si>
    <t>5.19</t>
  </si>
  <si>
    <t>Подъём горловин колодцев</t>
  </si>
  <si>
    <t>5.20</t>
  </si>
  <si>
    <t>Подъём железобетонных/металлических запорных устройств большого веса на колодцах кабельной канализации сторонних владельцев</t>
  </si>
  <si>
    <t>5.21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</si>
  <si>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</si>
  <si>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5.21.1</t>
  </si>
  <si>
    <t>5.21.1.1</t>
  </si>
  <si>
    <t>5.21.2</t>
  </si>
  <si>
    <t xml:space="preserve">для ж/б опор </t>
  </si>
  <si>
    <t>5.21.3</t>
  </si>
  <si>
    <t>5.21.4</t>
  </si>
  <si>
    <t>для композитных опор</t>
  </si>
  <si>
    <t>5.22</t>
  </si>
  <si>
    <t>Укрепление существующих опор разных видов</t>
  </si>
  <si>
    <t>5.23</t>
  </si>
  <si>
    <t>Разработка проектной документации  по подвесу кабеля по опорам ЛЭП ВЛ 1-35кВ, включая проверку и экспертизу опор</t>
  </si>
  <si>
    <t>5.24</t>
  </si>
  <si>
    <t>1 м</t>
  </si>
  <si>
    <t>5.25</t>
  </si>
  <si>
    <t>5.26</t>
  </si>
  <si>
    <t xml:space="preserve">Устройство кабельного вывода на стену из кабельной трассы </t>
  </si>
  <si>
    <t>5.27</t>
  </si>
  <si>
    <t>Монтаж трубостоек на крыше здания для организации  воздушно-кабельных переходов/монтаж мачты</t>
  </si>
  <si>
    <t>5.28</t>
  </si>
  <si>
    <t>Демонтаж опор</t>
  </si>
  <si>
    <t>5.28.1</t>
  </si>
  <si>
    <t>для деревянных / стальных/ композитных опор</t>
  </si>
  <si>
    <t>1 опора</t>
  </si>
  <si>
    <t>5.28.2</t>
  </si>
  <si>
    <t>для ж/б опор</t>
  </si>
  <si>
    <t>5.29</t>
  </si>
  <si>
    <t>Монтаж уличного шкафа распределительного (ШР)</t>
  </si>
  <si>
    <t>1 шкаф</t>
  </si>
  <si>
    <t>5.30</t>
  </si>
  <si>
    <t>Монтаж климатического шкафа (Outdoor) размером от (750х350х1500)</t>
  </si>
  <si>
    <t>5.31</t>
  </si>
  <si>
    <t>Монтаж климатического шкафа (Indoor) 
размером от (750х350х1500)</t>
  </si>
  <si>
    <t>5.32</t>
  </si>
  <si>
    <t xml:space="preserve">Монтаж телекоммуникационного климатического шкафа на опоре/стене размером от (650х350Х650) </t>
  </si>
  <si>
    <t>5.33</t>
  </si>
  <si>
    <t>5.34</t>
  </si>
  <si>
    <t xml:space="preserve">Устройство ограждения контейнера </t>
  </si>
  <si>
    <t xml:space="preserve"> Домовая распределительная сеть (ДРС)</t>
  </si>
  <si>
    <t>6.1</t>
  </si>
  <si>
    <t xml:space="preserve"> Прокладка и монтаж многопарного передаточного кабеля "витая пара"Cat 5е ёмкостью до 10 пар включительно, от существующего УД до подъезда </t>
  </si>
  <si>
    <t>6.2</t>
  </si>
  <si>
    <t>Прокладка и монтаж многопарного передаточного кабеля "витая пара" Cat 5е ёмкостью до 25 пар включительно, от существующего УД до подъезда</t>
  </si>
  <si>
    <t>6.3</t>
  </si>
  <si>
    <t xml:space="preserve">Прокладка и монтаж многопарного передаточного кабеля "витая пара" Cat 5е до 50 пар включительно </t>
  </si>
  <si>
    <t>6.4</t>
  </si>
  <si>
    <t>Строительство слаботочного кабельного стояка в подъезде с установкой проходных коробок</t>
  </si>
  <si>
    <t>6.5</t>
  </si>
  <si>
    <t>Прокладка стальных труб диаметром 60 мм</t>
  </si>
  <si>
    <t>6.6</t>
  </si>
  <si>
    <t>ВОК от 16 до 24 волокон включительно</t>
  </si>
  <si>
    <t>6.8.2</t>
  </si>
  <si>
    <t>6.8.2.1</t>
  </si>
  <si>
    <t>ВОК до 4  волокон включительно</t>
  </si>
  <si>
    <t>6.8.2.2</t>
  </si>
  <si>
    <t>ВОК от 4 до 8  волокон включительно</t>
  </si>
  <si>
    <t>6.8.2.3</t>
  </si>
  <si>
    <t>ВОК от 8 до 16  волокон включительно</t>
  </si>
  <si>
    <t>6.8.2.4</t>
  </si>
  <si>
    <t>6.8.2.5</t>
  </si>
  <si>
    <t>ВОК от 24 до 48 волокон включительно</t>
  </si>
  <si>
    <t>1 волокно</t>
  </si>
  <si>
    <t>6.16</t>
  </si>
  <si>
    <t>Установка трубы /гофры, кабель- каналов, коробов ПВХ по конструкциям  Д до 25 мм/размером до 25х25мм</t>
  </si>
  <si>
    <t>6.17</t>
  </si>
  <si>
    <t>Установка трубы /гофры, кабель каналов, коробов ПВХ по конструкциям Д до 63 мм/размером до 60х60мм</t>
  </si>
  <si>
    <t>6.18</t>
  </si>
  <si>
    <t>Установка трубы /гофры, кабель каналов, коробов ПВХ по конструкциям Д более  63  мм/размером более 60х60мм</t>
  </si>
  <si>
    <t>6.19</t>
  </si>
  <si>
    <t>Прокладка и монтаж кабельных ( в т.ч.  перфорированных, металлических) лотков до 400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</si>
  <si>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</si>
  <si>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>6.20</t>
  </si>
  <si>
    <t>Прокладка металлорукава диаметром до 38мм</t>
  </si>
  <si>
    <t>6.21</t>
  </si>
  <si>
    <t>Монтаж/Замена патч-корда с монтажом/заменой SFP модуля (при необходимости) при длине патч-корда до 3 м</t>
  </si>
  <si>
    <t>1 патчкорд</t>
  </si>
  <si>
    <t>6.22</t>
  </si>
  <si>
    <t>Монтаж/Замена патч-корда с монтажом/заменой SFP модуля (при необходимости) при длине патч-корда свыше 3 м до 10 м включительно</t>
  </si>
  <si>
    <t>6.23</t>
  </si>
  <si>
    <t>Монтаж оптических  патч-кордов</t>
  </si>
  <si>
    <t>шт.</t>
  </si>
  <si>
    <t>6.24</t>
  </si>
  <si>
    <t>Сварка/переварка волокон (применяется только на  существующей кабельной линии)</t>
  </si>
  <si>
    <t xml:space="preserve">Монтаж оборудования </t>
  </si>
  <si>
    <t>6.25</t>
  </si>
  <si>
    <t>Монтаж шкафа, стойки 19"</t>
  </si>
  <si>
    <t>6.25.1</t>
  </si>
  <si>
    <t>до 9 U включительно</t>
  </si>
  <si>
    <t>6.25.2</t>
  </si>
  <si>
    <t>до 12U включительно</t>
  </si>
  <si>
    <t>6.25.3</t>
  </si>
  <si>
    <t>до 24U включительно</t>
  </si>
  <si>
    <t>6.25.4</t>
  </si>
  <si>
    <t>до 48U включительно</t>
  </si>
  <si>
    <t>6.26</t>
  </si>
  <si>
    <t>Монтаж телекоммуникационного  шкафа 19", телекоммуникационной стойки 19" любой ёмкости</t>
  </si>
  <si>
    <t>6.27</t>
  </si>
  <si>
    <t>Монтаж оптических кроссовых шкафов (типа КРН 4,крона)</t>
  </si>
  <si>
    <t>6.27.1</t>
  </si>
  <si>
    <t>Монтаж малогабаритного шкафа под домофон, ЗУ, ВН, точку доступа</t>
  </si>
  <si>
    <t>6.28</t>
  </si>
  <si>
    <t xml:space="preserve">Монтаж оборудования свыше 4U в существующий телекоммуникационный шкаф/стойку </t>
  </si>
  <si>
    <t>1 комплект</t>
  </si>
  <si>
    <t>6.29</t>
  </si>
  <si>
    <t xml:space="preserve">Монтаж оборудования  1-4U включительно, в существующий телекоммуникационный шкаф/место/стойку </t>
  </si>
  <si>
    <t>6.30</t>
  </si>
  <si>
    <t>Монтаж второго и каждого последующего коммутатора доступа/ СПВ-конвертера  в существующий телекоммуникационный шкаф в узле доступа</t>
  </si>
  <si>
    <t>6.31</t>
  </si>
  <si>
    <t>Обновление программного обеспечения оборудования</t>
  </si>
  <si>
    <t>6.32</t>
  </si>
  <si>
    <t xml:space="preserve"> Монтаж АТС, MSAN (без учета стоимости оборудования)</t>
  </si>
  <si>
    <t>6.32.1</t>
  </si>
  <si>
    <t>ёмкостью до 256 портов (включительно)</t>
  </si>
  <si>
    <t>6.32.2</t>
  </si>
  <si>
    <t>ёмкостью от 256-512 портов (включительно)</t>
  </si>
  <si>
    <t>6.32.3</t>
  </si>
  <si>
    <t>6.33</t>
  </si>
  <si>
    <t>Установка, монтаж и расшивка патч-панели 12 портов</t>
  </si>
  <si>
    <t>6.33.1</t>
  </si>
  <si>
    <t>Установка коммутационной коробки (JB-730) / разветвителя интерфейса RS</t>
  </si>
  <si>
    <t>6.34</t>
  </si>
  <si>
    <t>Установка, монтаж и расшивка патч-панели 24 порта</t>
  </si>
  <si>
    <t>6.35</t>
  </si>
  <si>
    <t>Демонтаж телекоммуникационного  шкафа, телекоммуникационной стойки: до 24 U включительно</t>
  </si>
  <si>
    <t>1шт</t>
  </si>
  <si>
    <t>6.36</t>
  </si>
  <si>
    <t>Демонтаж телекоммуникационного  шкафа, телекоммуникационной стойки: до 48 U включительно</t>
  </si>
  <si>
    <t>6.37</t>
  </si>
  <si>
    <t xml:space="preserve">Демонтаж оборудования из телекоммуникационного шкафа/стойки </t>
  </si>
  <si>
    <t>Устройство линий связи</t>
  </si>
  <si>
    <t>6.46</t>
  </si>
  <si>
    <t>Устройство линии кабелем типа UTP/FTP Cat 5е (до 4 пар)  по стене с креплением скобами (открытая проводка) с оконцовкой коннектором типа RJ или розеткой типа RJ</t>
  </si>
  <si>
    <t>6.47</t>
  </si>
  <si>
    <t>Устройство линии кабелем типа UTP/FTP Cat 5е (до 4 пар)  по стене с устройством и заделкой борозды с креплением  скобами (скрытая проводка) с оконцовкой коннектором типа RJ или розеткой типа RJ</t>
  </si>
  <si>
    <t>6.48</t>
  </si>
  <si>
    <t>Устройство линии кабелем типа UTP/FTP Cat 5е (до 4 пар)  по установленным конструкциям (труба/канал/гофра) с оконцовкой коннектором типа RJ или розеткой типа RJ</t>
  </si>
  <si>
    <t>6.49</t>
  </si>
  <si>
    <t>Устройство линии кабелем типа UTP/FTP Cat 5е (до 4 пар)  по конструкциям (труба/короб/гофра) с их установкой, с оконцовкой коннектором типа RJ или розеткой типа RJ</t>
  </si>
  <si>
    <t>6.50</t>
  </si>
  <si>
    <t>Устройство линии кабелем типа UTP/FTP Cat 5 (св. 4 до 8 пар)  по стене с креплением скобами (открытая проводка) с оконцовкой коннектором типа RJ или розеткой типа RJ</t>
  </si>
  <si>
    <t>6.51</t>
  </si>
  <si>
    <t>Устройство линии кабелем типа UTP/FTP Cat 5 (св.4 до 8 пар)  по стене с устройством и заделкой борозды с креплением  скобами (скрытая проводка) с оконцовкой коннектором типа RJ или розеткой типа RJ</t>
  </si>
  <si>
    <t>6.52</t>
  </si>
  <si>
    <t>Устройство линии кабелем типа UTP/FTP Cat 5е (св.4 до 8 пар) по установленным конструкциям (труба/канал/гофра) с оконцовкой коннектором типа RJ или розеткой типа RJ</t>
  </si>
  <si>
    <t>6.53</t>
  </si>
  <si>
    <t>Устройство линии кабелем типа UTP/FTP Cat 5е (св.4 до 8 пар) по конструкциям (труба/короб/гофра) с их установкой, с оконцовкой коннектором типа RJ или розеткой типа RJ</t>
  </si>
  <si>
    <t>6.54</t>
  </si>
  <si>
    <t>Прокладка и монтаж кабеля  типа  UTP/КПЛК(аналог),  внутри лифтовой камеры в шахте лифта</t>
  </si>
  <si>
    <t>6.55</t>
  </si>
  <si>
    <t>6.56</t>
  </si>
  <si>
    <t>6.57</t>
  </si>
  <si>
    <t>6.58</t>
  </si>
  <si>
    <t>Прокладка и монтаж коаксиального кабеля по установленным конструкциям (трубам, коробам и т.д.)</t>
  </si>
  <si>
    <t>6.59</t>
  </si>
  <si>
    <t>Прокладка и монтаж коаксиального кабеля с установкой конструкций (труб, коробов и т.д.)</t>
  </si>
  <si>
    <t>Комплексные услуги (домофония/радиофикация/видеонаблюдение/беспроводной доступ/телеметрия)</t>
  </si>
  <si>
    <t>6.63</t>
  </si>
  <si>
    <t xml:space="preserve">Сборка и монтаж базовой радиостанции на проектируемых конструкциях с их монтажом  </t>
  </si>
  <si>
    <t>6.64</t>
  </si>
  <si>
    <t>Сборка и монтаж базовой радиостанции на существующих конструкциях</t>
  </si>
  <si>
    <t>6.64.1</t>
  </si>
  <si>
    <t>Сборка и монтаж базовой радиостанции LoraWAN   (Фемтосота " Femtocell")   внутреннего размещения   и других аналогов.</t>
  </si>
  <si>
    <t>Установка Разветвительной коробки</t>
  </si>
  <si>
    <t xml:space="preserve">1 шт. </t>
  </si>
  <si>
    <t>6.89</t>
  </si>
  <si>
    <t>Установка, настройка оборудования Wi-Fi, видеокамеры в помещении (в т.ч в ДХ)</t>
  </si>
  <si>
    <t>6.90</t>
  </si>
  <si>
    <t xml:space="preserve">Установка, настройка  видеокамеры с кронштейном на фасаде здания </t>
  </si>
  <si>
    <t>6.91</t>
  </si>
  <si>
    <t>Установка камеры подъездного/внутриподъездного видеонаблюдения (ПВН)  (в т.ч системы городского видеонаблюдения)</t>
  </si>
  <si>
    <t>6.92</t>
  </si>
  <si>
    <t>Уличная камера на столбовой опоре</t>
  </si>
  <si>
    <t>6.92.1</t>
  </si>
  <si>
    <t>ПНР на систему  видеонаблюдения</t>
  </si>
  <si>
    <t xml:space="preserve">Включая и не ограничиваясь, ПНР на  систему видеонаблюдения  и сопутствующие элементы системы, обновление программного обеспечения, выполнение первичных настроек в соответствии с инструкциями и требованиями Заказчика работ.  </t>
  </si>
  <si>
    <t>6.93</t>
  </si>
  <si>
    <t xml:space="preserve">Монтаж оборудования Wi-Fi внешнего размещения (Outdoor) 
</t>
  </si>
  <si>
    <t>точка доступа</t>
  </si>
  <si>
    <t>6.94</t>
  </si>
  <si>
    <t>Монтаж оборудования Wi-Fi (точка доступа либо комплект направленных антенн) внутреннего размещения (Indoor) (офисные помещения, места массового скопления, ТЦ/ТРЦ)</t>
  </si>
  <si>
    <t>6.94.1</t>
  </si>
  <si>
    <t>Прокладка и монтаж оптоэлектрического комбинированного кабеля (типа СЛ-ОЭК/ОЭК-НУ/аналог)  по существующим опорам/конструкциям (трубостойкам, между зданиями), включая внутриобъектовые работы</t>
  </si>
  <si>
    <t>1 м.</t>
  </si>
  <si>
    <t>6.94.2</t>
  </si>
  <si>
    <t>Монтаж нетипового некомплектного кронштейна внутри помещения (ТД Wi-Fi/камера видеонаблюдения)</t>
  </si>
  <si>
    <t xml:space="preserve">СМР, предусматривает монтаж нестандартного/некомплектного/нетипового кронштейна под монтаж  точки доступа, РРС, видеокамеры. В состав работ включает монтаж, стоимость кронштейна приобретение/изготовление, монтажные материалы. </t>
  </si>
  <si>
    <t>6.94.3</t>
  </si>
  <si>
    <t>Монтаж нетипового некомплектного  кронштейна уличного фасад/опора/иной конструктив места установки  (ТД Wi-Fi/камера видеонаблюдения)</t>
  </si>
  <si>
    <t>6.94.4</t>
  </si>
  <si>
    <t>6.94.5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</si>
  <si>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</si>
  <si>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</si>
  <si>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отчёт</t>
  </si>
  <si>
    <t>6.94.6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</si>
  <si>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</si>
  <si>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6.94.7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</si>
  <si>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</si>
  <si>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6.94.8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</si>
  <si>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</si>
  <si>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6.95</t>
  </si>
  <si>
    <t>6.96</t>
  </si>
  <si>
    <t>Настройка коммутатора видеонаблюдение/контроль доступа/ беспроводной доступ</t>
  </si>
  <si>
    <t>ПНР: Включая весь перечень работ но настройке оборудования.</t>
  </si>
  <si>
    <t>1 коммутатор</t>
  </si>
  <si>
    <t>6.97</t>
  </si>
  <si>
    <t>Монтаж автоматизированного рабочего места оператора видеонаблюдения (АРМ)</t>
  </si>
  <si>
    <t>ПИР,СМР: Монтаж АРМ  в составе, не ограничиваясь перечисленным: видеорегистратор, монитор/мониторы, блок бесперебойного питания, клавиатура и/или мышь, включая их установку, подключение, настройку, тестирование; установку дополнительных жестких дисков в видеорегистратор; установку видеоразветвителей, видеоусилителей, квадраторов, подключение электропитания оборудования. Без учета стоимости основных материалов.</t>
  </si>
  <si>
    <t>6.98</t>
  </si>
  <si>
    <t>Сборка и монтаж антенны для эфирного TV (внешняя)</t>
  </si>
  <si>
    <t>ПИР, СМР: Монтаж на существующих конструкциях, включая затраты на доставку и все необходимые материалы (кабели питания, заземления, патч-корды, гофра и другие расходные материалы), установка и настройка многодиапазонного усилителя антенны.
Стоимость оборудования (антенны, усилителя) не входит в данную расценку.</t>
  </si>
  <si>
    <t>6.99</t>
  </si>
  <si>
    <t>Демонтаж оборудования</t>
  </si>
  <si>
    <t>ед. оборудования</t>
  </si>
  <si>
    <t>30 % от стоимости  монтажа</t>
  </si>
  <si>
    <t>Устройство линий электропитания</t>
  </si>
  <si>
    <t>6.100</t>
  </si>
  <si>
    <t>Получение акта разграничения балансовой принадлежности</t>
  </si>
  <si>
    <t>акт</t>
  </si>
  <si>
    <t>6.101</t>
  </si>
  <si>
    <t>Получение ТУ на электроснабжение</t>
  </si>
  <si>
    <t>ТУ</t>
  </si>
  <si>
    <t>6.102</t>
  </si>
  <si>
    <t>Проведение приемо-сдаточных испытаний электроустановок</t>
  </si>
  <si>
    <t>6.103</t>
  </si>
  <si>
    <t>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</t>
  </si>
  <si>
    <t>6.104</t>
  </si>
  <si>
    <t>Комплекс работ по подключению оборудования к электропитанию постоянным/переменным током.</t>
  </si>
  <si>
    <t>6.105</t>
  </si>
  <si>
    <t>Монтаж электрического счетчика</t>
  </si>
  <si>
    <t>6.106</t>
  </si>
  <si>
    <t>Установка автоматического выключателя</t>
  </si>
  <si>
    <t>Установка автоматического выключателя (220В,50Гц), с номинальным током до 32 А во вводно-распределительном устройстве здания с подключением до счетчика общедомового учёта (с учётом стоимости автоматического выключателя).</t>
  </si>
  <si>
    <t>6.107</t>
  </si>
  <si>
    <t>Установка блока из трех розеток (220В и типа RJ)</t>
  </si>
  <si>
    <t>6.107.1</t>
  </si>
  <si>
    <t>Установка розетки (220В) на DIN-рейку с заземлением контактов</t>
  </si>
  <si>
    <t>6.108</t>
  </si>
  <si>
    <t xml:space="preserve">1 м  </t>
  </si>
  <si>
    <t>6.109</t>
  </si>
  <si>
    <t xml:space="preserve">1 м </t>
  </si>
  <si>
    <t>6.110</t>
  </si>
  <si>
    <t>6.111</t>
  </si>
  <si>
    <t>6.112</t>
  </si>
  <si>
    <t>6.113</t>
  </si>
  <si>
    <t>6.114</t>
  </si>
  <si>
    <t>6.115</t>
  </si>
  <si>
    <t>ПИР, СМР. С учетом стоимости  материалов. Включает прокладку силового кабеля и кабеля заземления, не включает подключения и измерения.</t>
  </si>
  <si>
    <t>6.116</t>
  </si>
  <si>
    <t>6.117</t>
  </si>
  <si>
    <t>6.118</t>
  </si>
  <si>
    <t>Прокладка и монтаж силового кабеля ВВГнг/ВВГнг-LS/КГВВнг(А)-LS/ПВС (аналог) ёмкостью до 3х2,5мм2 для различных подключений сверх 20/50 м</t>
  </si>
  <si>
    <t>Раздел 7. Беспроводный доступ</t>
  </si>
  <si>
    <t>Проектно-изыскательские работы, получение разрешений, согласований, проведение экспертиз</t>
  </si>
  <si>
    <t>7.1</t>
  </si>
  <si>
    <t>Изыскание потенциальных объектов, определение технической возможности для размещения оборудования</t>
  </si>
  <si>
    <t xml:space="preserve"> -Поиск площадки-кандидата в соответствии с требованиями Заказчика, обследование на предмет наличия прямой видимости (без переприема) и (или) возможности организации транспортной сети (ВОЛС, аренда)
- Подготовка, по результатам поиска, и передача Заказчику отчетов (по установленной Заказчиком форме) для выбора и утверждения площадки размещения.
 -Проведение предварительных переговоров с собственником (Арендодателем) и представителями третьей стороны. 
 -Представление правоустанавливающих документов (свидетельство о праве собственности, технический паспорт сооружения, изготовленный учреждением технической инвентаризации) на здание (сооружение). После согласования отчета, предоставить подписанный вариант Заказчику. Получение письменного согласия Арендодателя на размещение объекта и оформление договорных отношений.
- Разработка планов размещения антенн и оборудования, трасс прокладки кабелей, схем электроснабжения  оборудования
-Определение условий подключения к сети электропитания и категории надежности электроснабжения 
-Определение расстояния от площадки до других сооружений (БС), точек присутствия (ТП) с наличием активного оборудования РТК (оптическая позиция), подземных и наземных коммуникаций и др. для организации транспортной сети
В стоимость работ входят услуги по поиску площадки и сведения по потенциальным площадкам, отраженные в отчете. Составление плана размещения оборудования Заказчика на выбранном объекте. Разработка рабочего проекта на строительство объекта связи - не предусмотрена.</t>
  </si>
  <si>
    <t>7.2</t>
  </si>
  <si>
    <t>Проведение предпроектных изысканий</t>
  </si>
  <si>
    <t>Разработка основных предпроектных решений (включая перечень и стоимость работ).  Согласование предпроектных решений с Заказчиком. Согласование с Арендодателем и Клиентом: 
- размещения антенн и оборудования ; 
- трасс прокладки кабелей;
- схемы электроснабжения оборудования;
- Технических условий на электроснабжение.</t>
  </si>
  <si>
    <t>за один комплект</t>
  </si>
  <si>
    <t>7.3</t>
  </si>
  <si>
    <t xml:space="preserve">Заключение договора аренды на объект для размещения оборудования (тех сопровождение). </t>
  </si>
  <si>
    <t>7.4</t>
  </si>
  <si>
    <t>Проведение инструментального контроля уровня электромагнитного поля радиочастотных излучений и Разработка приложения к санитарно-эпидемиологическому заключению ( форма Р1)</t>
  </si>
  <si>
    <t>7.5</t>
  </si>
  <si>
    <t>7.6</t>
  </si>
  <si>
    <t>Заключение разрабатывается специализированной организацией, имеющей разрешительную документацию на проведение данных работ. Позиция предусматривает: 
-сбор исходных данных для проведения поверочного расчета; 
-проведение поверочного расчета с целью определения возможности размещения дополнительных конструкций/оборудования Заказчика; 
- оформление и передачу Заказчику заключения о возможности размещения дополнительных конструкций/оборудования</t>
  </si>
  <si>
    <t>7.7</t>
  </si>
  <si>
    <t>Расчет несущей способности антенной опоры с учетом доустанавливаемого оборудования и предоставление  заключения о несущей способности АМС, включая необходимые согласования</t>
  </si>
  <si>
    <t>Выполняется силами подрядчика, при условии наличия у него разрешительных документов на проведения данного вида работ, либо привлечение специализированной организации для проведения обследования и выпуска экспертного заключения, включая: 
- обследование технического состояния антенной опоры на предмет возможности размещения на ней дополнительных конструкций/оборудования Заказчика;
- проведение поверочного расчета с целью определения возможности размещения дополнительных конструкций/оборудования Заказчика;   
 проведение всех необходимых прочностных расчетов с выводами о возможности/не возможности использования обследуемого сооружения для нужд Заказчика
- оформление и передача Заказчику заключения о возможности размещения дополнительных конструкций/оборудования.   
-предоставление  Отчета с заключением и рекомендациями (в том числе отчет о вертикальности АМС).</t>
  </si>
  <si>
    <t>7.8</t>
  </si>
  <si>
    <t xml:space="preserve">Разработка основного комплекта рабочих чертежей марки РРС
</t>
  </si>
  <si>
    <t>Альбом марки РРС (Радиорелейная связь) разрабатывается в соответствии с требованиями нормативных документов Российской Федерации, действующих стандартов Заказчика, а также рекомендациями изготовителей изделий. В альбоме  отражаются технологические решения, применяемые для размещения и монтажа радиорелейного оборудования на ответной части - станции привязки. Альбом должен содержать:
- решения по размещению оборудования РРС и АФТ РРС, по соединению оборудования РРС, по заземлению и молниезащите оборудования РРС. 
В альбоме марки РРС должны быть приведены следующие документы: 
-общие данные (номер объекта, ведомость ссылочных и прилагаемых документов, ведомость рабочих чертежей марки РРС, общие указания по монтажу оборудования и АФТ РРС);
- план расположения оборудования и кабельных трасс в аппаратной;
- план расположения АФТ и аппаратной, схему соединений оборудования РРС, таблицу соединений, спецификации оборудования, изделий и материалов, чертеж металлоконструкций для установки антенн РРС.</t>
  </si>
  <si>
    <t>Строительно-монтажные и пуско-наладочные работы</t>
  </si>
  <si>
    <t>для объектов РРС (в том числе e-band)</t>
  </si>
  <si>
    <t>7.9</t>
  </si>
  <si>
    <t xml:space="preserve">Сборка и монтаж узла РРС на объекте с  антенной  Ø 0,3-0,6 м </t>
  </si>
  <si>
    <t>Монтаж на существующих конструкциях, включая затраты на доставку и все необходимые материалы (кабели питания, заземления, патч-корды, гофра и другие расходные материалы).
Монтаж  и ПНР  ODU, IDU, прокладка АФУ, кабелей питания, заземления, кроссировочных и коммутационных работ
Стоимость оборудования РРС не входит в данную расценку.</t>
  </si>
  <si>
    <t>7.10</t>
  </si>
  <si>
    <t xml:space="preserve">Сборка и монтаж узла РРС на объекты с  антенной Ø 0,3-0,6 м </t>
  </si>
  <si>
    <t>Монтаж на проектируемых конструкциях включая (Цена включает затраты на монтажные материалы и доставку):
- Создание места для размещения антенны Радиорелейной станции на крыше, стене или парапете  стандартным креплением (включая доставку и монтаж,  стоимость трубостойки и всех сопутствующих материалов).
- Монтаж провода заземления либо заземление на существующий контур молниезащиты
Монтаж  и ПНР  ODU, IDU, прокладка АФУ, кабелей питания, заземления, кроссировочных и коммутационных работ
Стоимость оборудования РРС не входит в данную расценку.</t>
  </si>
  <si>
    <t>7.11</t>
  </si>
  <si>
    <t xml:space="preserve">Сборка и монтаж узла РРС на объекте с  антенной  Ø 0,9-1,2 м </t>
  </si>
  <si>
    <t>7.12</t>
  </si>
  <si>
    <t xml:space="preserve">Сборка и монтаж узла РРС на объекте с  антенной Ø 0,9-1,2 м </t>
  </si>
  <si>
    <t>7.13</t>
  </si>
  <si>
    <t xml:space="preserve">Настройка пролета РРС (юстировка антенн)
</t>
  </si>
  <si>
    <t>Позиция предусматривает:
 - настройку пролета (юстировка антенн), тестирование оборудования и каналов в соответствии с рекомендациями фирмы-производителя и требованиями Заказчика;
- подготовку комплекта документов по результатам настройки и тестирования (Акт).</t>
  </si>
  <si>
    <t>за пролет</t>
  </si>
  <si>
    <t xml:space="preserve">для объектов БШПД </t>
  </si>
  <si>
    <t>7.14</t>
  </si>
  <si>
    <t>Монтаж и ПНР станционной части радиооборудования БС БШПД</t>
  </si>
  <si>
    <t>Применяется в случае заказа комплекса работ на станционной стороне.
 Состав работ в соответствии с рабочей документацией. 
Позиция предусматривает: 
- установку и крепление оборудования БС; 
- заземление оборудования БС (включая, при необходимости, изготовление кабелей); 
- разделку и подключение (при необходимости изготовление) проводов и кабелей к оборудованию БС; 
- прокладку и крепление проводов и кабелей, используемых при монтаже оборудования БС; 
- разделку и подключение проводов и кабелей к системе электропитания; 
- разделку и подключение проводов и кабелей на кроссе (включая монтаж плинтов); 
- маркировку оборудования БС (согласно требованиям Заказчика); 
- маркировку автоматов защиты оборудования БС (согласно требованиям Заказчика); 
- маркировку проводов и кабелей (согласно требованиям Заказчика); 
- маркировку кроссового оборудования (согласно требованиям Заказчика); 
- включение электропитания и тестирование согласно требованиям производителя оборудования, указанным в инструкции по монтажу; 
- загрузку конфигурационных файлов на сетевой элемент; 
 -подготовку исполнительной документации; 
- тестирование и сдача-приемка сетевого элемента по утверждённой Заказчиком процедуре Сдачи-Приёмки; Результат работы: 
- новый сетевой элемент полностью подготовлен к интеграции в сетевое окружение и сдан Заказчику по утвержденной процедуре. 
Цена включает затраты на кабели питания, заземления, кабель UTP/FTP длинной до 100 метров, гофру и металлорукав для защиты этого кабеля, расходные материалы и доставку.</t>
  </si>
  <si>
    <t>7.15</t>
  </si>
  <si>
    <t xml:space="preserve">Монтаж и ПНР абонентского блока оборудования БШПД,  абонентского блока 3G/4G (outdoor)
</t>
  </si>
  <si>
    <t>для объектов УЦН и спутниковой связи</t>
  </si>
  <si>
    <t>комплекс работ</t>
  </si>
  <si>
    <t>7.17</t>
  </si>
  <si>
    <t>Установка, монтаж, ПНР точки доступа УЦН ( Wi-Fi)</t>
  </si>
  <si>
    <t>ПИР и СМР на узел на существующей Ж/Б опоре , включая:
1. Монтаж шкафа климатического (в сборе с ODF, шины заземления, DIN рейки, датчики), включая: 
 -монтаж системы электропитания (в том числе ВРУ, вводные автоматы, автоматы приоритетной/неприоритетной нагрузки), группы АКБ;
- монтаж коммутатора доступа;
- подключение к сети электроснабжения с использованием существующей точки присоединения и счетчика электроснабжения;
 - присоединение к системе заземления.
2. Монтаж точки доступа Wi-Fi  (в сборе с установкой внешнего блока и антенн),  присоединение к системе заземления; 
3. Монтаж, укладка и закрепление кабелей, оптических патч-кордов, FTP между шкафом УЦН, точкой доступа Wi-Fi и шкафом энергетиков, включая стоимость расходных материалов (не входящих в комплект поставки заказчика).
ПНР на узел, включая:
1. Включение, настройка ТД WI FI, проведение ПСИ.
2. Включение, настройка оборудования ПД, проведение ПСИ УУЦН.</t>
  </si>
  <si>
    <t>для работ по созданию инфраструктуры</t>
  </si>
  <si>
    <t>7.18</t>
  </si>
  <si>
    <t>7.18.1</t>
  </si>
  <si>
    <t>7.18.2</t>
  </si>
  <si>
    <t>7.18.3</t>
  </si>
  <si>
    <t>7.19</t>
  </si>
  <si>
    <t>Строительство контура заземления</t>
  </si>
  <si>
    <t>Применяется дополнительно к расценке 7.18. Включает: ПИР, СМР, включая строительство контура заземления, организация  ГШЗ и ее соединение с контуром заземления, с учетом материалов. Проведение измерения сопротивления заземляющего устройства.</t>
  </si>
  <si>
    <t>Прочие работы</t>
  </si>
  <si>
    <t>7.20</t>
  </si>
  <si>
    <t>Демонтаж антенны РРС, оборудования БШПД</t>
  </si>
  <si>
    <t>50% от стоимости монтажа</t>
  </si>
  <si>
    <t>7.21</t>
  </si>
  <si>
    <t>Компенсация за использование автовышки для необслуживаемых АМС.</t>
  </si>
  <si>
    <t>Оплата за манипулятор и организацию "заставки" для проведения работ автовышки (мигающая стрелка, знаки, конуса, машина сопровождения и т.д.), оплата производится за одну смену по факту выполнения работ. Позиция применяется только для необслуживаемых АМС</t>
  </si>
  <si>
    <t>7.21.1</t>
  </si>
  <si>
    <t xml:space="preserve"> для АМС высотой до 30 м</t>
  </si>
  <si>
    <t>смена</t>
  </si>
  <si>
    <t>7.21.2</t>
  </si>
  <si>
    <t xml:space="preserve"> для АМС высотой  от 30 до 40 м</t>
  </si>
  <si>
    <t>7.21.3</t>
  </si>
  <si>
    <t xml:space="preserve"> для АМС высотой более 40 м</t>
  </si>
  <si>
    <t>7.22</t>
  </si>
  <si>
    <t>Использование альпиниста</t>
  </si>
  <si>
    <t xml:space="preserve">Предусмотрено использование альпиниста одну рабочую смену (8 часов) без учета времени в пути. </t>
  </si>
  <si>
    <t>Раздел 8. Строительство структурированных кабельных сетей (СКС) (Комплекс работ на одном объекте по организации АРМ)</t>
  </si>
  <si>
    <t>Проектно-изыскательские работы (ПИР)</t>
  </si>
  <si>
    <t>8.0.1</t>
  </si>
  <si>
    <t xml:space="preserve">ПИР'СКС </t>
  </si>
  <si>
    <t>1 порт</t>
  </si>
  <si>
    <t>8.0.2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</si>
  <si>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</si>
  <si>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</si>
  <si>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</si>
  <si>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</si>
  <si>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8.1.2</t>
  </si>
  <si>
    <t>Прокладка и монтаж кабель каналов, коробов ПВХ по конструкциям размером  80х60мм</t>
  </si>
  <si>
    <t>м</t>
  </si>
  <si>
    <t>8.1.3</t>
  </si>
  <si>
    <t>Прокладка и монтаж  кабель каналов, коробов ПВХ по конструкциям размером  100Х60</t>
  </si>
  <si>
    <t>8.1.4</t>
  </si>
  <si>
    <t>Прокладка и монтаж  кабель каналов, коробов ПВХ по конструкциям размером более 100Х60</t>
  </si>
  <si>
    <t>8.1.5</t>
  </si>
  <si>
    <t xml:space="preserve">Демонтаж кабель каналов, коробов ПВХ </t>
  </si>
  <si>
    <t>8.1.6</t>
  </si>
  <si>
    <t>Прокладка и монтаж трубы (жесткая оцинкованная) по конструкциям Д до 50 мм</t>
  </si>
  <si>
    <t>8.1.7</t>
  </si>
  <si>
    <t xml:space="preserve">Прокладка и монтаж гофры, по конструкциям Д до 50 мм </t>
  </si>
  <si>
    <t>8.1.8</t>
  </si>
  <si>
    <t xml:space="preserve">Демонтаж труб, гофры </t>
  </si>
  <si>
    <t>8.1.9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</si>
  <si>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</si>
  <si>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>8.1.10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</si>
  <si>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</si>
  <si>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 xml:space="preserve">Прокладка кабеля </t>
  </si>
  <si>
    <t>8.2.1</t>
  </si>
  <si>
    <t>Прокладка, монтаж, трассировка кабеля  UTP  cat 5e, 6е до 4 пар в коробе, в лотке, кабельном канале, трубе, гофре и т.д.</t>
  </si>
  <si>
    <t>8.2.2</t>
  </si>
  <si>
    <t>Демонтаж кабеля витая пара из короба, лотка, кабельного канала, гофры и т.д.</t>
  </si>
  <si>
    <t>8.2.3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</si>
  <si>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</si>
  <si>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</si>
  <si>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8.2.4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</si>
  <si>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</si>
  <si>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</si>
  <si>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8.2.5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</si>
  <si>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</si>
  <si>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8.2.6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</si>
  <si>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</si>
  <si>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8.2.7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</si>
  <si>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</si>
  <si>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8.2.8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</si>
  <si>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</si>
  <si>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8.2.9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</si>
  <si>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</si>
  <si>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>8.2.10</t>
  </si>
  <si>
    <t xml:space="preserve">Демонтаж силового кабеля (провода)  из короба, лотка, кабельного канала, гофры и т.д. </t>
  </si>
  <si>
    <t>8.2.11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</si>
  <si>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</si>
  <si>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</si>
  <si>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</si>
  <si>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8.2.12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</si>
  <si>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</si>
  <si>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</si>
  <si>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</si>
  <si>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8.2.13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</si>
  <si>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</si>
  <si>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</si>
  <si>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8.2.14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</si>
  <si>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</si>
  <si>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</si>
  <si>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</si>
  <si>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>8.3.1</t>
  </si>
  <si>
    <t xml:space="preserve"> Установка, монтаж, подключение  розеток RJ45, RJ12, RG11 (скрытый монтаж)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</si>
  <si>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</si>
  <si>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</si>
  <si>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</si>
  <si>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>8.3.2</t>
  </si>
  <si>
    <t>Демонтаж и отключение розетки</t>
  </si>
  <si>
    <t>8.3.3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</si>
  <si>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</si>
  <si>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</si>
  <si>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8.3.4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</si>
  <si>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</si>
  <si>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</si>
  <si>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</si>
  <si>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8.4.1</t>
  </si>
  <si>
    <t>8.4.2</t>
  </si>
  <si>
    <t>8.4.3</t>
  </si>
  <si>
    <t>8.4.4</t>
  </si>
  <si>
    <t>8.4.5</t>
  </si>
  <si>
    <t>8.4.6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</si>
  <si>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</si>
  <si>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</si>
  <si>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8.4.7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</si>
  <si>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</si>
  <si>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</si>
  <si>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8.4.8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</si>
  <si>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</si>
  <si>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</si>
  <si>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</si>
  <si>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</si>
  <si>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</si>
  <si>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</si>
  <si>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>8.4.9</t>
  </si>
  <si>
    <t xml:space="preserve">Демонтаж розетки/выключателя </t>
  </si>
  <si>
    <t>8.4.10</t>
  </si>
  <si>
    <t>СМР: Монтаж и расключение разветвительной коробки, включая стоимость основных и  крепежных материалов.</t>
  </si>
  <si>
    <t>8.4.11</t>
  </si>
  <si>
    <t>Монтаж электрического счетчика, включая стоимость основных и  крепежных материалов.</t>
  </si>
  <si>
    <t>8.4.12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</si>
  <si>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</si>
  <si>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</si>
  <si>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 xml:space="preserve"> Монтаж оборудования, патч/кросс панелей</t>
  </si>
  <si>
    <t>8.5.1</t>
  </si>
  <si>
    <t>Монтаж патч-панели 24 портов /кросс-панели в телекоммуникационный шкаф (стойку)</t>
  </si>
  <si>
    <t>8.5.2</t>
  </si>
  <si>
    <t>Монтаж патч-панели 48 порта /кросс-панели в телекоммуникационный шкаф (стойку)</t>
  </si>
  <si>
    <t>8.5.4.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</si>
  <si>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</si>
  <si>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</si>
  <si>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</si>
  <si>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>8.5.6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</si>
  <si>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</si>
  <si>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</si>
  <si>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</si>
  <si>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8.5.7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</si>
  <si>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</si>
  <si>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</si>
  <si>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8.5.8</t>
  </si>
  <si>
    <t>Маркировка розетки и порта на патч панели</t>
  </si>
  <si>
    <t>8.5.9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</si>
  <si>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</si>
  <si>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</si>
  <si>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>8.6.1</t>
  </si>
  <si>
    <t xml:space="preserve">Тестирование соединений UTP, STP на соответствие категории 5e,6e </t>
  </si>
  <si>
    <t>8.6.2</t>
  </si>
  <si>
    <t>Линия</t>
  </si>
  <si>
    <t>8.7.1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</si>
  <si>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</si>
  <si>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</si>
  <si>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8.7.2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</si>
  <si>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</si>
  <si>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</si>
  <si>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8.7.3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</si>
  <si>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</si>
  <si>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</si>
  <si>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8.7.4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</si>
  <si>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</si>
  <si>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</si>
  <si>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>8.7.5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</si>
  <si>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</si>
  <si>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</si>
  <si>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8.7.6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</si>
  <si>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</si>
  <si>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</si>
  <si>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8.7.7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</si>
  <si>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</si>
  <si>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</si>
  <si>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8.7.8</t>
  </si>
  <si>
    <t>Только плитки</t>
  </si>
  <si>
    <t>8.7.9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</si>
  <si>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</si>
  <si>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</si>
  <si>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8.7.9.1</t>
  </si>
  <si>
    <t>8.7.9.2</t>
  </si>
  <si>
    <t>Шпатлевка стен</t>
  </si>
  <si>
    <t>Грунтовка  стен, нанесение шпатлевки вручную.</t>
  </si>
  <si>
    <t>8.7.9.3</t>
  </si>
  <si>
    <t>Ремонт штукатурки стен</t>
  </si>
  <si>
    <t>8.7.9.4</t>
  </si>
  <si>
    <t xml:space="preserve">Восстановление окраски стен </t>
  </si>
  <si>
    <t>8.7.10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</si>
  <si>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</si>
  <si>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</si>
  <si>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8.7.11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</si>
  <si>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</si>
  <si>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</si>
  <si>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 xml:space="preserve">Организация АРМ </t>
  </si>
  <si>
    <t>8.8.1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</si>
  <si>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</si>
  <si>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</si>
  <si>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</si>
  <si>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8.8.2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</si>
  <si>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</si>
  <si>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</si>
  <si>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</si>
  <si>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8.8.3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</si>
  <si>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</si>
  <si>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</si>
  <si>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>8.8.4</t>
  </si>
  <si>
    <t xml:space="preserve">Демонтаж АРМ/периферийного устройства </t>
  </si>
  <si>
    <t>8.8.5</t>
  </si>
  <si>
    <t xml:space="preserve">Настройка и тестирование автоматизированного рабочего места (АРМ). </t>
  </si>
  <si>
    <t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</t>
  </si>
  <si>
    <t>8.8.6</t>
  </si>
  <si>
    <t>Монтаж/установка телевизионной панели до 55 дюймов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</si>
  <si>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</si>
  <si>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8.8.7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</si>
  <si>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</si>
  <si>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</si>
  <si>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8.8.8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</si>
  <si>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</si>
  <si>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</si>
  <si>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Интегральная скидка</t>
  </si>
  <si>
    <t>Итоговый коэффициент снижения</t>
  </si>
  <si>
    <t>Коэффициент снижения на СМР</t>
  </si>
  <si>
    <t>Коэффициент снижения на ПИР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</si>
  <si>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</si>
  <si>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</si>
  <si>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</si>
  <si>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t>Коэффициент снижения на материалы</t>
  </si>
  <si>
    <t>Примечание</t>
  </si>
  <si>
    <t xml:space="preserve"> Применение расценки возможно совместно с Работами пунктов  3.1÷ 3.3; 4.3÷4.4.1;  4.7÷ 4.9; 5.0.1÷ 5.13; 5.21-5.22; 5.24-5.26; 5.30; 5.33; 6.116, 6.95  по согласованию с Заказчиком работ  на основании  подтверждающих документов</t>
  </si>
  <si>
    <t>Применение расценки по согласованию с Заказчиком работ на основании  подтверждающих документов</t>
  </si>
  <si>
    <t>Применяется совместно с Работами пунктов  3.2÷ 3.3; 4.3÷4.4; 4.4.1.1,  4.8÷ 4.9; 5.0.1÷ 5.14; 5.21-5.22; 5.24-5.26; 5.30- 5.33;, при этом за ед.изм.  Комплект документов.</t>
  </si>
  <si>
    <t>Применяется в проектах по высвобождению Зданий/помещений</t>
  </si>
  <si>
    <t xml:space="preserve">Не применяется 4.2 – 4.4 
Применимо совместно с 6.8.2 </t>
  </si>
  <si>
    <t>Не применимо совместно с расценками раздела 3; 4.2.÷4.4.</t>
  </si>
  <si>
    <t>Расценка применяется при докладке канала к существующей трассе кабельной канализации.</t>
  </si>
  <si>
    <t xml:space="preserve">Группа грунта определяется на этапе подготовки ПД/РД. Если проектной документацией не определено, по умолчанию применяется позиция в грунтах 1-3 групп  </t>
  </si>
  <si>
    <t xml:space="preserve">Группа грунта определяется на этапе подготовки ПД/РД. Если проектной документацией не определено, по умолчанию применяется позиция в грунтах 1-3 групп.  </t>
  </si>
  <si>
    <t>Затраты по стоимости  материалов на благоустройство, озеленение  учтены в стоимости работ</t>
  </si>
  <si>
    <t>Применяется дополнительно к расценке 5.1; 5.3-5.4.</t>
  </si>
  <si>
    <t xml:space="preserve">Применяется дополнительно к расценке 5.1; 5.3-5.4.
По требованию Заказчика фактический объем работ  подтверждаться Актом.
</t>
  </si>
  <si>
    <t>Применяется дополнительно к расценке 5.1; 5.3-5.4.
По требованию Заказчика фактический объем работ  подтверждаться Актом.</t>
  </si>
  <si>
    <t xml:space="preserve">
Не применяется совместно с п. 5.1; 5.8-5.14</t>
  </si>
  <si>
    <t>Не применимо совместно с расценкой 5.24; 5.25; 5.29-5.33.</t>
  </si>
  <si>
    <t>При организации дополнительных услуг "Умный дом", возможно применение совместно с работами пункта 1.2</t>
  </si>
  <si>
    <t>Не применяется к разделу 1.  Применяется с 6.33</t>
  </si>
  <si>
    <t>При необходимости, применяется совместно с Работами 1.1; 1.2; 2.1; 2.3.</t>
  </si>
  <si>
    <t>Применимо совместно с 4.5 - 4.6</t>
  </si>
  <si>
    <t>Не применяется совместно с Работами раздела с 1 по 3 включительно</t>
  </si>
  <si>
    <t>Не применимо совместно с расценками пп. 4.2÷4.4</t>
  </si>
  <si>
    <t>Не применяется совместно с Работами раздела с 1÷2 включительно</t>
  </si>
  <si>
    <t>Исключить стоимость основных материалов , при давальческой схеме взаимодействия.</t>
  </si>
  <si>
    <t xml:space="preserve">
Не применяется совместно с Работами раздела с 1÷2, по установке оборудования входящего в состав стоимости порта.</t>
  </si>
  <si>
    <t>Не применяется совместно с Работами раздела 1; 2 включительно</t>
  </si>
  <si>
    <t>Не применимо совместно с Работами раздела/пунктов 1; 4.7 ÷ 4.9; 6.1÷6.3 включительно</t>
  </si>
  <si>
    <t>Расценка применяется по письменному требованию и предварительному согласованию с Заказчиком работ</t>
  </si>
  <si>
    <t>Основная расценка при организации  услуг в Комплексных Новостройках</t>
  </si>
  <si>
    <t>Не применяется совместно с Работами раздела 1 включительно</t>
  </si>
  <si>
    <t>Применяется дополнительно к расценкам5.29-5.33; 6.25-6.26; 6.77.1-6.77.3; 6.78-6.81; 6.104 и только в случае прокладки силового кабеля более 20/50 м</t>
  </si>
  <si>
    <t xml:space="preserve">Применяется дополнительно к расценкам № 5.30; 5.33;
в случае превышения 50 м. прокладки кабеля в грунте. 
Применяется  отдельно  если требуется только работы по монтажу кабеля в грунте
</t>
  </si>
  <si>
    <t>Применяется дополнительно к расценкам5.30-5.33; 6.25-6.26; 6.77.1-6.77.3; 6.78-6.81; 6.104 и только в случае прокладки силового кабеля более 20/50 м</t>
  </si>
  <si>
    <t>Может применяться  при наличии отдельного требования Заказчика</t>
  </si>
  <si>
    <t>Стоимость с учетом определения технологических решений монтажа на ответной части (существующей станции привязки)</t>
  </si>
  <si>
    <t>Применяется при наличии соответствующих требований в ТУ владельцев инфраструктуры/эксплуатирующей организации</t>
  </si>
  <si>
    <t>Применяется только при наличии отдельного требования Заказчика</t>
  </si>
  <si>
    <t>Применяется при наличии обоснования для использования</t>
  </si>
  <si>
    <t>Может применятся с работами других разделов, при наличии обоснования для использования</t>
  </si>
  <si>
    <t>Расценка применяется при выполнении комплекса работ по СКС на одном объекте</t>
  </si>
  <si>
    <t>Может применятся с работами других разделов</t>
  </si>
  <si>
    <t>Расценка применяется при выполнении комплекса работ по СКС на одном объекте.
Не применимо совместно с расценками 8.3.1.</t>
  </si>
  <si>
    <t>Расценка применяется при выполнении комплекса работ по СКС на одном объекте
Применяется совместно с расценкой 8.5.6.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</si>
  <si>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</si>
  <si>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Применятся с работами  6.19; 8.1.9-8.1.10  при наличии обоснования для использования</t>
  </si>
  <si>
    <t>Может применятся только для раздела 8 СКС</t>
  </si>
  <si>
    <t>Применение коэффициента возможно только по согласованию с Заказчиком работ.</t>
  </si>
  <si>
    <t>Настройка и тестирование АРМ  учитываются пунктом 8.8.5</t>
  </si>
  <si>
    <t>Не применяется совместно с пунктом 8.8.1</t>
  </si>
  <si>
    <t>Коэффициент снижения</t>
  </si>
  <si>
    <t xml:space="preserve"> комплект документов</t>
  </si>
  <si>
    <t>ВОК ёмкостью более  48 волокон до 64 включительно</t>
  </si>
  <si>
    <t>Докладка каждого дополнительного канала существующей кабельной канализации.</t>
  </si>
  <si>
    <t>Выполнение переходов методом горизонтального направленного бурения (ГНБ) с прокладкой  2-х п/э  труб</t>
  </si>
  <si>
    <t xml:space="preserve">в грунтах групп 1-3,  труб диаметром не менее 63 мм </t>
  </si>
  <si>
    <t xml:space="preserve">в грунтах групп 4-6,  труб диаметром не менее 63 мм  </t>
  </si>
  <si>
    <t>Организация каждого дополнительного канала методом горизонтально-направленного бурения в период строительства</t>
  </si>
  <si>
    <t xml:space="preserve">Выполнение переходов методом горизонтального направленного бурения (ГНБ) / горизонтально направленного прокола (ГНП) с прокладкой 1-й  п/э  трубы </t>
  </si>
  <si>
    <t>п/э  труба диаметром 63 мм  методом горизонтального направленного бурения  (ГНБ) группа грунтов 1-3</t>
  </si>
  <si>
    <t>п/э  труба диаметром 63 мм  методом горизонтального направленного бурения (ГНБ) группа грунтов  4-6</t>
  </si>
  <si>
    <t xml:space="preserve">п/э  труба диаметром не менее  63 мм    методом горизонтально направленного прокола (ГНП) </t>
  </si>
  <si>
    <t xml:space="preserve">п/э  труба диаметром 110 мм    методом горизонтально направленного прокола (ГНП) </t>
  </si>
  <si>
    <t>Устройство кабельного вывода на стену/опору от существующего колодца (из расчета  до 30 м).</t>
  </si>
  <si>
    <t>1 погонный метр</t>
  </si>
  <si>
    <t>Прокладка внутриобъектового ВОК</t>
  </si>
  <si>
    <t>ёмкостью от 512- 2048 портов ( и свыше )</t>
  </si>
  <si>
    <t>Прокладка и монтаж силового кабеля ёмкостью до 5х16 мм² по опорам/конструкциям/стенам, включая внутриобъектовую прокладку для различных подключений</t>
  </si>
  <si>
    <t>Прокладка и монтаж силового кабеля ёмкостью до 4х6 мм² по опорам/конструкциям/стенам, включая внутриобъектовую прокладку для различных подключений</t>
  </si>
  <si>
    <t xml:space="preserve">Прокладка и монтаж силового кабеля типа ВВГнг/ВВГнг-LS/КГВВнг(А)-LS/ПВС (аналог) емкостью до 3х2,5  мм² по установленным конструкциям (труба/короб/гофра/металлорукав) с разводкой жил по приборам </t>
  </si>
  <si>
    <t xml:space="preserve">Прокладка и монтаж силового кабеля типаВВГнг/ВВГнг-LS/КГВВнг(А)-LS/ПВС (аналог) емкостью до 3х2,5  мм² по проектируемым конструкциям: трубе/коробу/гофре с их установкой </t>
  </si>
  <si>
    <t xml:space="preserve">Прокладка и монтаж силового кабеля типа ВВГнг/ВВГнг-LS/КГВВнг(А)-LS/ПВС (аналог) емкостью до 3х2,5  мм² по проектируемому металлорукаву с его установкой </t>
  </si>
  <si>
    <t xml:space="preserve">Прокладка и монтаж силового кабеля типа ВВГнг/ВВГнг-LS/КГВВнг(А)-LS/ПВС (аналог) емкостью до 3х2,5  мм² по стене с креплением  скобами (открытая проводка)  </t>
  </si>
  <si>
    <t xml:space="preserve">Прокладка и монтаж силового кабеля типа ВВГнг/ВВГнг-LS/КГВВнг(А)-LS/ПВС (аналог) емкостью до 3х2,5  мм²  по стене с устройством и заделкой борозды  (скрытая проводка)  </t>
  </si>
  <si>
    <t>Прокладка и монтаж силового кабеля ёмкостью до 5х16мм2 по опорам/конструкциям/стенам, включая внутриобъектовую прокладку для различных подключений сверх 20/50 м</t>
  </si>
  <si>
    <t xml:space="preserve">Прокладка и монтаж кабеля силового ВБбШв (или аналог)  емкостью от 2х16 до 5х16 мм2 в грунте </t>
  </si>
  <si>
    <t>Прокладка и монтаж силового кабеля ёмкостью до 4х2,5мм2 по опорам/конструкциям/стенам, включая внутриобъектовую прокладку для различных подключений сверх 20/50 м</t>
  </si>
  <si>
    <t>Выполнение работ по измерению электромагнитного излучения (ЭМИ) антенн РЭС Заказчика: 
-организация выезда представителей ТУ Роспотребнадзора для  измерения ЭМИ; 
-получение в Роспотребнадзоре разрешения на эксплуатацию (форма Р2);
-получение протокола измерений, заключения и разрешения на эксплуатацию. 
Расчет стоимости производится за объект в целом. В стоимость работ входят услуги по получению положительного Заключения на объект в целом, включая стоимость протокола измерений, содержащего результаты измерений ЭМИ по каждой антенне, экспертизу измерений и  разрешение на эксплуатацию.</t>
  </si>
  <si>
    <t>Получение заключения промбезопастности (ЭПБ) для вновь устанавливаемого оборудования, включая необходимые согласования, в том числе и в Ростехнадзоре, а так же заключение о несущей способности для труб и других промышленно-опасных объектов</t>
  </si>
  <si>
    <t>Коэффициент</t>
  </si>
  <si>
    <t>Протяженность по работам, указанным в пп. 4.2-4.4.1.1 учитывается  по оптической длине трассы;</t>
  </si>
  <si>
    <t>Протяженность по работам, указанным в пп. 4.2-4.4.1.1; 4.7-4.9  учитывается  по общей протяженности кабельной линии в Заказе;</t>
  </si>
  <si>
    <t xml:space="preserve"> Протяженность по работам, указанным в пп.5.5-5.7 учитывается  по профилю ГНБ/ГНП перехода;</t>
  </si>
  <si>
    <t>Расценки раздела 7 с ед. измерения - "за один комплект" содержат работы целиком за пролет;</t>
  </si>
  <si>
    <t>Расценка раздела 8.5.4.при использовании на одном объекте, применяется с понижающим коэффициентом (информация в примечании);</t>
  </si>
  <si>
    <t>Установка и подключение автоматического  выключателя (220В,50Гц), с номинальным током до 63 А в 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</si>
  <si>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включительно)/дифф.автомата-1п</t>
  </si>
  <si>
    <t>Установка и подключение дифф.автомата-1п/ автоматического  выключателя трех полюсного , с номинальным током до 25 А  в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</si>
  <si>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включительно)/дифф.автомата-1п</t>
  </si>
  <si>
    <t>Установка и подключение дифф.автомата-1п/ автоматического  выключателя трех полюсного, с номинальным током от 25 до 63 А в  вводно-распределительном устройстве здания, включая стоимость основных и крепежных материалов.</t>
  </si>
  <si>
    <t>Установка выключателя нагрузки/ дифф.автомата-3п  (до  40А включительно)</t>
  </si>
  <si>
    <t>Установка и подключение выключателя нагрузки/ дифф.автомата-3п, с номинальным током до  40 А в  вводно-распределительном устройстве здания, включая стоимость основных и крепежных материалов.</t>
  </si>
  <si>
    <t>Установка выключателя нагрузки/ дифф.автомата-3п (более  40А)</t>
  </si>
  <si>
    <t>Установка и подключение выключателя нагрузки/ дифф.автомата-3п, с номинальным током более  40 А в вводно-распределительном устройстве здания, включая стоимость основных и крепежных материалов.</t>
  </si>
  <si>
    <t>Линия-цепь</t>
  </si>
  <si>
    <t>Пусконаладочные работы  по электромонтажным работам  (для АРМ)</t>
  </si>
  <si>
    <t xml:space="preserve"> Оформление по форме Заказчика, в соответствии с нормами действующего законодательства РФ, договора на размещение  (аренды, услуг, иных форм договоров):
-сбор у арендодателя и предоставление Заказчику пакета документов для заключения договора, согласно требований Заказчика;
-подписание договора у всех заинтересованных сторон;
-сдача подписанного договора Заказчику. 
Письменное согласование от собственника возможности проведения работ по гарантийному письму до подписания договора.</t>
  </si>
  <si>
    <t>Топографо-геодезические работы</t>
  </si>
  <si>
    <t xml:space="preserve">4.1.10.1 </t>
  </si>
  <si>
    <t xml:space="preserve">4.1.10.2 </t>
  </si>
  <si>
    <t xml:space="preserve">4.1.10.3 </t>
  </si>
  <si>
    <t xml:space="preserve">4.1.10.4 </t>
  </si>
  <si>
    <t xml:space="preserve">4.14.3 </t>
  </si>
  <si>
    <t>4.15</t>
  </si>
  <si>
    <t>Кронирование ( в т.ч . санитарная обрезка)  деревьев</t>
  </si>
  <si>
    <t>руб./га</t>
  </si>
  <si>
    <t xml:space="preserve">Включает компенсацию затрат на перевозку рабочих (авиа) при предоставлении подтверждающих документов -авиабилеты, табель учета рабочего времени ( подписанный представителем Заказчика( тех надзором) на объекте строительства. </t>
  </si>
  <si>
    <t>Включает компенсацию затрат на проживание  рабочих  при предоставлении подтверждающих документов -договор аренды, счёт(штамп об оплате), табель учета рабочего времени ( подписанный представителем Заказчика( тех надзором) на объекте строительства. Но не  выше  превышающего тарифа на 1  человека  ч/день -  3000 руб.</t>
  </si>
  <si>
    <t>Включает компенсацию затрат на аренду спецтехники  при предоставлении подтверждающих документов -договор аренды, счёт(штамп об оплате)  на объекте строительства. Подтверждение  представителем  Заказчика (тех надзора), количество не больше 4 смен на 1 км  кабельной трассы( прокладка  в грунте, строительство кабельной канализации)  отработанных спецтехникой на объекте.</t>
  </si>
  <si>
    <t>Работы  по установке  автовышки, обрезка кроны дерева (спил ветвей), сбор срезанных ветвей(стволов), утилизация.</t>
  </si>
  <si>
    <t>1 дерево</t>
  </si>
  <si>
    <t>Применение расценки назначается  Заказчиком ( для точечной проработки технического решения, в целях окупаемости проекта) применение однократно для одного объекта.  При удалённости объекта совместное  применение с позициями  п.4.1.7.1-4.1.10.  Необходимость применения отражается в заказе.</t>
  </si>
  <si>
    <t>Применение расценки возможно совместно с Работами пунктов с   3.1÷ 3.3; 4.3÷4.4.1;  4.7÷ 4.9; 5.0.1÷ 5.13; 5.21-5.22; 5.24-5.26; 5.30; 5.33; 6.116, 6.95 . по согласованию с Заказчиком работ,на основании  подтверждающих документов</t>
  </si>
  <si>
    <t xml:space="preserve">Расценка применяется единоразово в Заказе на удаленный объект строительства по согласованию с Заказчиком работ и   с предоставлением информации  о  месте нахождения склада Заказчика работ, подтверждается Актом передачи оборудования в монтаж и Актом/Ведомостью смонтированного оборудования на объекте строительства </t>
  </si>
  <si>
    <t xml:space="preserve">Расценка применяется единоразово в Заказе на удаленный объект строительства по согласованию с Заказчиком работ и   с предоставлением информации  о  месте нахождения Областного центра(Филиала). </t>
  </si>
  <si>
    <t>применяется исключительно Хабаровский край (ЧАО) . По согласованию Заказчиком работ /либо в одном заказе с учетом  пула выданных работ.</t>
  </si>
  <si>
    <t>Расценка применяется, на основании письменного обременения, в рамках получения  ТУ,  с обязательным  согласованием от Заказчика, до момента подписания Заказа.</t>
  </si>
  <si>
    <t xml:space="preserve">Расценка применяется единоразово в Заказе на удаленный объект строительства по согласованию с Заказчиком работ и с предоставлением информации  о  месте нахождения склада Заказчика работ, подтверждается Актом передачи оборудования в монтаж и Актом/Ведомостью смонтированного оборудования на объекте строительства </t>
  </si>
  <si>
    <t>Компенсация затрат  на перевозку рабочих  (авиа) при строительстве объекта  в г. Анадыре, г. Певек, г. Билибино и др.   (Хабаровский край, ЧАО)</t>
  </si>
  <si>
    <t>Компенсация затрат на проживание  рабочих при строительстве объекта в г. Анадыре, г. Певек, г. Билибино и др.  (Хабаровский край, ЧАО)</t>
  </si>
  <si>
    <t>Компенсация затрат  на аренду спецтехники при строительстве объекта в г. Анадыре, г. Певек, г. Билибино и др.  (Хабаровский край, ЧАО)</t>
  </si>
  <si>
    <t xml:space="preserve"> Демонтаж ВОК любой емкости с опор, включая демонтаж внутри объекта (до кросса включительно):</t>
  </si>
  <si>
    <t xml:space="preserve"> Демонтаж ВОК любой емкости из грунта, включая демонтаж внутри объекта (до кросса включительно)</t>
  </si>
  <si>
    <t>5.14.1</t>
  </si>
  <si>
    <t>Укладка  плит ж/б  перекрытий/разгрузочных/ опорных/дорожных   поверх проложенных коммуникаций для защиты от повреждений</t>
  </si>
  <si>
    <t>5.21.3.1</t>
  </si>
  <si>
    <t>для стальных опор (упрощённая опора, тип металлическая трубостойка)</t>
  </si>
  <si>
    <t>5.33.1</t>
  </si>
  <si>
    <t>Монтаж контейнера (уличного) площадью свыше 15  м2</t>
  </si>
  <si>
    <t>Экспертиза опор по требованию владельца инфраструктуры(  т.ч. ТУ)</t>
  </si>
  <si>
    <t>ПИР, СМР (включая стоимость материалов, сопутствующих работ, изготовление, доставку , монтаж и  установку ограждения контейнера, в т.ч. входная группа ( секция рабица в раме/ профлист, колючая проволока, столбы, скобяные изделия). Оформление исполнительной документации.</t>
  </si>
  <si>
    <t xml:space="preserve">В случае  протяженности участка менее 80 м, при условии установки  ж/б ККС,  объем приравнивается к удельной стоимости = 80м независимо от фактической длины.
Объем свыше  80 м закрывается по фактической протяжённости, согласно состава работ  (с учетом стоимости колодца, из расчета 1 колодец  на 0,08 км. трассы).  </t>
  </si>
  <si>
    <t>Расценка применяется, при необходимости, дополнительно к расценке 5.1. Не применяется совместно с 5.0.1</t>
  </si>
  <si>
    <t>при выполнении ТУ по выносу сетей или устройству переходов в ТУ/ др. случаи предусмотренные ПД</t>
  </si>
  <si>
    <t xml:space="preserve"> Количество запорных устройств определяется согласованным рабочим проектом владельца ЛКС с отметкой о их наличии, либо иным документом. Применение для  всех РФ.</t>
  </si>
  <si>
    <t>для деревянных опор, пропитанных антисептиком
(одинарная опора, опора с приставкой)</t>
  </si>
  <si>
    <t>для деревянных опор, пропитанных антисептиком 
(опора с одной подпорой, опора с двумя подпорами, укосины и т.п..)</t>
  </si>
  <si>
    <t>Позиция применяется с использованием шагового коэффициента 0,1 от 30 м (min участок 3 м)
Не применяется совместно с расценкой 5.24; 5.26.
Если  согласно ТУ  или иных требований  требуется  восстановление покрытий  большей площади(ширины траншеи), то применять дополнительную позицию п. 5.15- 5.18 с обоснованием требований.</t>
  </si>
  <si>
    <t>Комплект
(1 контейнер)</t>
  </si>
  <si>
    <t>Раздел 6. Внутриобъектовые/объектовые работы (Работы не зависимо от % проникновения, включая работы при модернизации сети)</t>
  </si>
  <si>
    <t>Сверление установками алмазного бурения  перекрытий, диаметром  от 40 мм</t>
  </si>
  <si>
    <t>6.8.2.6</t>
  </si>
  <si>
    <t>ВОК от 48  до 96  волокон включительно</t>
  </si>
  <si>
    <t>6.37.1</t>
  </si>
  <si>
    <t>Монтаж информационной таблички</t>
  </si>
  <si>
    <t>Устройство оптической линии/прокладка оптического патчкорда (duplex/simplex, любой разъем, любая полировка) внутри здания по стенам/ существующим установленным конструкциям (трубам/коробам/кабель-каналам)</t>
  </si>
  <si>
    <t>Устройство оптической линии/прокладка оптического патчкорда (duplex/simplex, любой разъем, любая полировка) внутри здания с установкой конструкций (труб/коробов/кабель-каналов)</t>
  </si>
  <si>
    <t>6.64.3</t>
  </si>
  <si>
    <t>Перемещение БС  с  одной точки на другую  точку монтажа в рамках одного объекта с учетом выезда сотрудника на объект .</t>
  </si>
  <si>
    <t xml:space="preserve">Прокладка ПНД трубы диаметром до 32 мм включительно, в грунте </t>
  </si>
  <si>
    <t>6.99.1</t>
  </si>
  <si>
    <t>6.101.1</t>
  </si>
  <si>
    <t>6.101.2</t>
  </si>
  <si>
    <t>Перераспределение мощности</t>
  </si>
  <si>
    <t>6.119</t>
  </si>
  <si>
    <t>Прокладку и монтаж силового кабеля(СИП) ёмкостью до 2х16 мм²   по опорам/конструкциям/стенам, включая внутриобъектовую прокладку для различных подключений</t>
  </si>
  <si>
    <t>6.120</t>
  </si>
  <si>
    <t>Прокладку и монтаж силового кабеля(СИП) ёмкостью до 4х16 мм²  по опорам/конструкциям/стенам, включая внутриобъектовую прокладку для различных подключений</t>
  </si>
  <si>
    <t>Обновление программного обеспечения коммутатора/голосового шлюза, выполнение ПНР.</t>
  </si>
  <si>
    <t>Монтаж информационной таблички  с применением  необходимых метизов  (например табло "ведется видеонаблюдение) крепление на  стен.</t>
  </si>
  <si>
    <t>комплекс ( на объект)</t>
  </si>
  <si>
    <t>Демонтаж оборудования, не пригодного для дальнейшего использования (предназначено в лом), с учетом погрузки, разгрузки, транспортировки, утилизации.</t>
  </si>
  <si>
    <t>Демонтаж оборудования, пригодного для дальнейшего использования, со снятием с места установки, необходимой (частичной) разборкой  (перемещается на другое место установки или  склад Заказчика), с учетом погрузки, разгрузки, транспортировки.</t>
  </si>
  <si>
    <t>одна точка</t>
  </si>
  <si>
    <t>ПИР, СМР,  с учетом стоимости  материалов.  Включает прокладку силового кабеля  по существующим конструкциям и измерения. Организация и проведение оформления разрешительных документов, согласований , исполнительной документации.</t>
  </si>
  <si>
    <t xml:space="preserve">
Не применяется для сверления отверстий в железобетонных/бетонных  конструкциях перфоратором.</t>
  </si>
  <si>
    <t>По требованию Заказчика работ. Не применяется к наклейкам.</t>
  </si>
  <si>
    <t>Расценка применяется дополнительно к п.6.63-6.64, 6.64.1, если требуется согласно ТЗ Заказчика</t>
  </si>
  <si>
    <t>Расценка  применяется по согласованию с Заказчиком</t>
  </si>
  <si>
    <t>При выполнении монтажных и пуско-наладочных работ по организации услуг видеонаблюдения, систем контроля доступа, систем умный домофон, беспроводного доступа, телеметрии на объекте строительства  допускается совместное применение позиции  с п. 6.29</t>
  </si>
  <si>
    <t>Подключение энергопринимающего устройства к электрической сети для случаев опосредованного технологического присоединения</t>
  </si>
  <si>
    <t>На основании проектного решения (ТЗ) применять понижающий коэффициент к расценке  К= 0,25 ( если не выполняется  полный комплекс работ)</t>
  </si>
  <si>
    <t xml:space="preserve">СМР. Перемещение БС  с  одной точки на другую  точку монтажа в рамках одного объекта с учетом выезда сотрудника на объект </t>
  </si>
  <si>
    <t>Проведение измерений
электромагнитного излучения от
РЭС Заказчика. Получение Санитарно-эпидемиологического и экспертного заключения тер. Управления (ТУ) Роспотребнадзора с разрешением эксплуатировать РЭС (форма  Р2)</t>
  </si>
  <si>
    <t>Монтаж АМС , в т.ч. металлоконструкция  (включая лестницу, заспинное ограждение, молниезащиту, светоограждение)</t>
  </si>
  <si>
    <t xml:space="preserve"> высотой   до  20  м ( типа СЦП,СЦ)</t>
  </si>
  <si>
    <t xml:space="preserve"> высотой  22  м  (типа СК,СЦП)</t>
  </si>
  <si>
    <t xml:space="preserve"> высотой 26 м (типа СК ) </t>
  </si>
  <si>
    <t xml:space="preserve">Восстановление керамической плитки стен </t>
  </si>
  <si>
    <t>Отбивка старой штукатурки. Подготовка поверхностей насечкой вручную. Оштукатуривание отдельных мест.</t>
  </si>
  <si>
    <t xml:space="preserve">Расчистка старой краски, шпатлёвка поверхности, первая, вторая  окраска </t>
  </si>
  <si>
    <t>Услуги по оформлению прав- комплекс мероприятий, необходимых для оформления прав Заказчика на размещение Объекта с использованием инфраструктуры и/или земельных участков третьих лиц, посредством заключения договоров с собственниками или правообладателями инфраструктуры и/или оформления прав на размещение Объекта на земельных участках, включающий установление зон с особыми условиями использования территории (охранные зоны) и/или установление публичных сервитутов.</t>
  </si>
  <si>
    <t>Услуги по сопровождению экспертизы проектной документации -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</t>
  </si>
  <si>
    <r>
      <t xml:space="preserve">Землеустроительное дело  </t>
    </r>
    <r>
      <rPr>
        <b/>
        <sz val="12"/>
        <rFont val="Times New Roman"/>
        <family val="1"/>
        <charset val="204"/>
      </rPr>
      <t>общего пользования</t>
    </r>
    <r>
      <rPr>
        <sz val="12"/>
        <rFont val="Times New Roman"/>
        <family val="1"/>
        <charset val="204"/>
      </rPr>
      <t>/</t>
    </r>
    <r>
      <rPr>
        <b/>
        <sz val="12"/>
        <rFont val="Times New Roman"/>
        <family val="1"/>
        <charset val="204"/>
      </rPr>
      <t xml:space="preserve">лесной фонд/ </t>
    </r>
  </si>
  <si>
    <r>
      <t>ПИР, СМР: с учетом стоимости материалов.</t>
    </r>
    <r>
      <rPr>
        <b/>
        <sz val="12"/>
        <rFont val="Times New Roman"/>
        <family val="1"/>
        <charset val="204"/>
      </rPr>
      <t xml:space="preserve"> Без учета стоимости счетчика.</t>
    </r>
  </si>
  <si>
    <r>
      <t xml:space="preserve">СМР, независимо от материалов поверхности, включая сопутствующие работы: подгонка длин, сборка и установка комплектующих, </t>
    </r>
    <r>
      <rPr>
        <b/>
        <sz val="12"/>
        <rFont val="Times New Roman"/>
        <family val="1"/>
        <charset val="204"/>
      </rPr>
      <t>стоимость основных и крепежных материалов</t>
    </r>
    <r>
      <rPr>
        <sz val="12"/>
        <rFont val="Times New Roman"/>
        <family val="1"/>
        <charset val="204"/>
      </rPr>
      <t>.</t>
    </r>
  </si>
  <si>
    <r>
      <t xml:space="preserve">СМР, независимо от материалов поверхности, включая сопутствующие работы: подгонка длин, сборка и установка комплектующих, </t>
    </r>
    <r>
      <rPr>
        <b/>
        <sz val="12"/>
        <rFont val="Times New Roman"/>
        <family val="1"/>
        <charset val="204"/>
      </rPr>
      <t>стоимость основных и крепежных материалов.</t>
    </r>
  </si>
  <si>
    <r>
      <t>Разборка облицовки из плит и плиток, Облицовка поверхностей. Приготовление клея из сухой смеси. Заполнение швов. Очистка и промывка поверхности облицовки</t>
    </r>
    <r>
      <rPr>
        <b/>
        <sz val="12"/>
        <rFont val="Times New Roman"/>
        <family val="1"/>
        <charset val="204"/>
      </rPr>
      <t>. С учетом стоимости материалов ( в т.ч плитки)</t>
    </r>
  </si>
  <si>
    <t>С оформлением Протокола лабораторных испытаний интенсивности электромагнитного поля и получение санитарно-эпидемиологических Заключений, в соответствии с результатами проведения экспертизы (оценки), на размещение РРЛ.
Разрабатывается с учетом расчета СИВ (суммарной интенсивности взаимодействия) от всех источников электромагнитных излучений радиочастотных устройств). 
Включает передачу материалов Рабочего проекта на строительство РЭС в управление Роспотребнадзора. Получение Санитарно-эпидемиологического и экспертного заключения территориального управления Роспотребнадзора по материалам проектной документации (форма Р1) с разрешением проектируемых решений.
В цену включены услуги подрядной организации по получению положительного Заключения, включая обязательные платежи.</t>
  </si>
  <si>
    <t xml:space="preserve">СМР, включая прокладку, монтаж кабеля, работы по трассировке кабеля (размотка, маркировка, замер длины, растяжка, нарезка, жгутирование), с учетом стоимости кабеля и крепежных материалов, другие сопутствующие работы. </t>
  </si>
  <si>
    <t>Пусконаладочные работы по электромонтажным  работам,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цепь).</t>
  </si>
  <si>
    <t>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</t>
  </si>
  <si>
    <t>СМР, с учетом сопутствующих работ и стоимости материалов.
Внесение данных в исполнительную документацию (в кабельный журнал).</t>
  </si>
  <si>
    <t>Примечание:</t>
  </si>
  <si>
    <t>Топографо-геодезические работы – это комплекс инженерных изысканий, включающий топографическую съемку, создание планово-высотной сети и другую сопутствующую геодезию.</t>
  </si>
  <si>
    <t>60 % от стоимости  монтажа</t>
  </si>
  <si>
    <t>в том числе стоимость СМР (работ)</t>
  </si>
  <si>
    <t>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</si>
  <si>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</si>
  <si>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СМР,  установка, монтаж патч-панели 24 портов/кросс-панели  в телекоммуникационный шкаф (стойку), включая стоимость основных и  крепежных материалов.</t>
  </si>
  <si>
    <t>СМР,  установка, монтаж патч-панели 48 порта /кросс-панели телекоммуникационный шкаф (стойку), включая стоимость основных и  крепежных материалов.</t>
  </si>
  <si>
    <t>Опосредованное технологическое присоединение*
*Владелец энергопринимающих устройств, ранее технологически присоединенных в надлежащем порядке к объектам электросетевого хозяйства сетевой организации,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(далее – опосредованное присоединение). Опосредованное присоединение может быть осуществлено в случае, если присоединение объектов электросетевого хозяйства, принадлежащих владельцу ранее присоединенных энергопринимающих устройств, к объектам электросетевого хозяйства сетевой организации было произведено до 1 января 2015 года.</t>
  </si>
  <si>
    <r>
      <t xml:space="preserve">Топографо-геодезические работы, включая и не ограничиваясь: создание опорных геодезических, межевых сетей для целей проведения инженерных изысканий, инвентаризации и межевания земель, кадастровых съемок, топографических съемок и иных работ; топографические съемки в масштабах 1:500, 1:5000; съемку подземных и наземных сооружений (инженерных коммуникаций).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платежных поручений,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</si>
  <si>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t xml:space="preserve">Включает оплату всех счетов, визирование актов и прочей документации. Подтверждается предоставлением договора, счетов, п/п и актов оказанных услуг. Затраты компенсируются в рамках данного пункта,  но не превышая 150 т.р./га., ширина полосы для заказа изысканий 50 метров. В случае, если заказываемый к изысканиям участок имеет площадь менее 0,25 га, стоимость приравнивается к удельной стоимости участка = 0,25 га, независимо от фактической площади.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платежных поручений,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</si>
  <si>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t xml:space="preserve">Включает оплату всех счетов, визирование актов и прочей документации. Затраты компенсируются в рамках данного пункта по действующим тарифам владельцев ЛКС, но не превышая 100 т.р. </t>
    </r>
    <r>
      <rPr>
        <b/>
        <sz val="12"/>
        <rFont val="Times New Roman"/>
        <family val="1"/>
        <charset val="204"/>
      </rPr>
      <t xml:space="preserve">Компенсация  позиций  применяется по их оплате на основании подтверждающих документов (счетов, платежных поручений,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 Геологическое заключение, отчет геологических изысканий/технический отчет ( текстовая и графическая часть)  в бумажном и электронном виде (в формате dwg). </t>
    </r>
  </si>
  <si>
    <r>
      <t xml:space="preserve">Включает оплату счетов за выдачу Технических Условий, согласований Проектных решений, визирование актов и прочей документации. Подтверждается предоставлением договора, счетов, п/п и актов оказанных услуг. Затраты компенсируются в рамках данного пункта по действующим тарифам сторонних собственников коммуникаций: Газопроводы, Теплотрассы, Водопроводы, Железные дороги, Автомобильные дороги федерального значения, Мосты и Путепроводы, объекты Электросетевого хозяйства, ЛКС.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платежных поручений,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</si>
  <si>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rPr>
        <b/>
        <sz val="12"/>
        <rFont val="Times New Roman"/>
        <family val="1"/>
        <charset val="204"/>
      </rPr>
      <t xml:space="preserve">Общего пользования: </t>
    </r>
    <r>
      <rPr>
        <sz val="12"/>
        <rFont val="Times New Roman"/>
        <family val="1"/>
        <charset val="204"/>
      </rPr>
      <t xml:space="preserve">Землеустроительное дело, включая и не ограничиваясь: разработку и согласование схем расположения земельного участка на кадастровом плане территории; выполнение комплекса работ по межеванию земель и формированию межевых планов, включая все необходимые согласования;
вынос границ участков в натуру (подготовка разбивочного чертежа, вынос и закрепление межевых знаков на местности); оформление договоров аренды земельных участков, сервитутных соглашений, разрешений на использование земель; постановку земельных участков на государственный кадастровый учет в кадастровой палате; инвентаризацию земель всех категорий; раздел земельного участка (размежевание участка на два и более).
</t>
    </r>
    <r>
      <rPr>
        <b/>
        <sz val="12"/>
        <rFont val="Times New Roman"/>
        <family val="1"/>
        <charset val="204"/>
      </rPr>
      <t xml:space="preserve">Лесной фонд: </t>
    </r>
    <r>
      <rPr>
        <sz val="12"/>
        <rFont val="Times New Roman"/>
        <family val="1"/>
        <charset val="204"/>
      </rPr>
      <t xml:space="preserve">Землеустроительное дело, включая и не ограничиваясь: разработку и согласование схем расположения земельного участка на кадастровом плане территории; выполнение комплекса работ по межеванию земель и формированию межевых планов, включая все необходимые согласования. Оформление плана (с изготовлением проекта освоения лесов) освоения участка. Оформление и оплата подрядчиком договоров аренды лесных участков на период строительства, в соответствии с порядком действий по лесному фонду, в случае, если договор заключается на 11 месяцев без проведения государственного кадастрового учета и проведения торгов часть лесного участка, в соответствии с частью 1.1 статьи 4.2 Федерального закона от 04.12.2006 №201-ФЗ «О введении в действие Лесного кодекса Российской федерации», оплата и проведение работ по лесовосстановлению.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платежных поручений,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</si>
  <si>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</t>
    </r>
    <r>
      <rPr>
        <b/>
        <sz val="12"/>
        <rFont val="Times New Roman"/>
        <family val="1"/>
        <charset val="204"/>
      </rPr>
      <t>Материалы Заказчика  на объект строительства</t>
    </r>
    <r>
      <rPr>
        <sz val="12"/>
        <rFont val="Times New Roman"/>
        <family val="1"/>
        <charset val="204"/>
      </rPr>
      <t xml:space="preserve">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  </r>
  </si>
  <si>
    <r>
      <t>Включает компенсацию затрат на логистические издержки при транспортировки  оборудования  Заказчика, передаваемого в монтаж по форме ОС-15,</t>
    </r>
    <r>
      <rPr>
        <b/>
        <sz val="12"/>
        <rFont val="Times New Roman"/>
        <family val="1"/>
        <charset val="204"/>
      </rPr>
      <t>Материалы Заказчика  на объект строительства</t>
    </r>
    <r>
      <rPr>
        <sz val="12"/>
        <rFont val="Times New Roman"/>
        <family val="1"/>
        <charset val="204"/>
      </rPr>
      <t xml:space="preserve">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  </r>
  </si>
  <si>
    <r>
  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</t>
    </r>
    <r>
      <rPr>
        <b/>
        <sz val="12"/>
        <rFont val="Times New Roman"/>
        <family val="1"/>
        <charset val="204"/>
      </rPr>
      <t>Материалы Заказчика  на объект строительства</t>
    </r>
    <r>
      <rPr>
        <sz val="12"/>
        <rFont val="Times New Roman"/>
        <family val="1"/>
        <charset val="204"/>
      </rPr>
      <t xml:space="preserve">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  </r>
  </si>
  <si>
    <r>
  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</t>
    </r>
    <r>
      <rPr>
        <b/>
        <sz val="12"/>
        <rFont val="Times New Roman"/>
        <family val="1"/>
        <charset val="204"/>
      </rPr>
      <t>Материалы Заказчика  на объект строительства</t>
    </r>
    <r>
      <rPr>
        <sz val="12"/>
        <rFont val="Times New Roman"/>
        <family val="1"/>
        <charset val="204"/>
      </rPr>
      <t xml:space="preserve">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  </r>
  </si>
  <si>
    <r>
  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</t>
    </r>
    <r>
      <rPr>
        <b/>
        <sz val="12"/>
        <rFont val="Times New Roman"/>
        <family val="1"/>
        <charset val="204"/>
      </rPr>
      <t>Материалы Заказчика  на объект строительства</t>
    </r>
    <r>
      <rPr>
        <sz val="12"/>
        <rFont val="Times New Roman"/>
        <family val="1"/>
        <charset val="204"/>
      </rPr>
      <t xml:space="preserve">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  </r>
  </si>
  <si>
    <r>
      <t xml:space="preserve">Разработка проекта сохранения объекта культурного наследия, согласование и получение разрешения на проведение работ (в том числе в охранной зоне) с КГИОП (Комитет по государственному контролю, использованию и охране памятников истории и культуры),  последующее сопровождение выполнения строительно-монтажных работ. </t>
    </r>
    <r>
      <rPr>
        <b/>
        <sz val="11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(платежных поручений),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</si>
  <si>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t xml:space="preserve">Археологические изыскания/исследования, включая и не ограничиваясь: Получение разрешения (открытого листа) на право проведения археологических полевых работ необходимого вида в необходимых пределах;  Археологические разведки; Археологические раскопки (при необходимости); Археологические наблюдения (при необходимости); Камеральная обработка (при необходимости); Подготовка научного и технического отчетов; Сдача научно-технического отчета в Институт археологии РАН и снятие замечаний.  </t>
    </r>
    <r>
      <rPr>
        <b/>
        <sz val="11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(платежных поручений),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</t>
    </r>
  </si>
  <si>
    <r>
  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</t>
    </r>
    <r>
      <rPr>
        <b/>
        <sz val="12"/>
        <rFont val="Times New Roman"/>
        <family val="1"/>
        <charset val="204"/>
      </rPr>
      <t>поиск колодцев, очистку от снега/земли</t>
    </r>
    <r>
      <rPr>
        <sz val="12"/>
        <rFont val="Times New Roman"/>
        <family val="1"/>
        <charset val="204"/>
      </rPr>
      <t xml:space="preserve"> , промывка, подготовка каналов канализации,   установка консолей в колодцах  (при необходимости);  монтаж/перемонтаж муфт со сваркой волокон (включая стоимость муфт, </t>
    </r>
    <r>
      <rPr>
        <b/>
        <sz val="12"/>
        <rFont val="Times New Roman"/>
        <family val="1"/>
        <charset val="204"/>
      </rPr>
      <t>из расчета 1 вновь монтируемая муфта на участке от  0  до 0,5 км трассы включительно, свыше одной муфты на участке от 0 до 0,5 км  трассы включительно , учитывается дополнительно п. 4.6</t>
    </r>
    <r>
      <rPr>
        <sz val="12"/>
        <rFont val="Times New Roman"/>
        <family val="1"/>
        <charset val="204"/>
      </rPr>
      <t xml:space="preserve">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>и исполнительной документации.</t>
    </r>
    <r>
      <rPr>
        <sz val="12"/>
        <rFont val="Times New Roman"/>
        <family val="1"/>
        <charset val="204"/>
      </rPr>
      <t xml:space="preserve"> Протяженность трассы  - длина прокладываемого кабеля до оптического кросса, с учетом нормативных технологических запасов. </t>
    </r>
    <r>
      <rPr>
        <b/>
        <sz val="12"/>
        <rFont val="Times New Roman"/>
        <family val="1"/>
        <charset val="204"/>
      </rPr>
      <t xml:space="preserve"> Устройство кабельного ввода в здание в фундаментном основании от существующего колодца / Устройство кабельного вывода на стену/опору от существующего колодца, производиться по расценкам  5.24÷5.25.</t>
    </r>
  </si>
  <si>
    <r>
      <t xml:space="preserve">ПИР, СМР, с учётом стоимости кабеля и материалов для наружных и внутренних работ, в том числе и не ограничиваясь перечисленным: </t>
    </r>
    <r>
      <rPr>
        <b/>
        <sz val="12"/>
        <rFont val="Times New Roman"/>
        <family val="1"/>
        <charset val="204"/>
      </rPr>
      <t>очистка, разборка  покрытий</t>
    </r>
    <r>
      <rPr>
        <sz val="12"/>
        <rFont val="Times New Roman"/>
        <family val="1"/>
        <charset val="204"/>
      </rPr>
      <t>,  разработка/засыпка  траншеи,</t>
    </r>
    <r>
      <rPr>
        <b/>
        <sz val="12"/>
        <rFont val="Times New Roman"/>
        <family val="1"/>
        <charset val="204"/>
      </rPr>
      <t xml:space="preserve"> утилизация мусора</t>
    </r>
    <r>
      <rPr>
        <sz val="12"/>
        <rFont val="Times New Roman"/>
        <family val="1"/>
        <charset val="204"/>
      </rPr>
      <t xml:space="preserve">,  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 при необходимости монтаж смотровых камер, монтаж/ перемонтаж  муфт со сваркой волокон (включая стоимость смотровых камер, муфт,  </t>
    </r>
    <r>
      <rPr>
        <b/>
        <sz val="12"/>
        <rFont val="Times New Roman"/>
        <family val="1"/>
        <charset val="204"/>
      </rPr>
      <t xml:space="preserve">из расчета 1 вновь монтируемая муфта на 0,5 км. трассы  включительно) </t>
    </r>
    <r>
      <rPr>
        <sz val="12"/>
        <rFont val="Times New Roman"/>
        <family val="1"/>
        <charset val="204"/>
      </rPr>
      <t>с</t>
    </r>
    <r>
      <rPr>
        <b/>
        <sz val="12"/>
        <rFont val="Times New Roman"/>
        <family val="1"/>
        <charset val="204"/>
      </rPr>
      <t>выше одной муфты на участке от 0 до 0,5 км  трассы включительно , учитывается дополнительно п. 4.6)</t>
    </r>
    <r>
      <rPr>
        <sz val="12"/>
        <rFont val="Times New Roman"/>
        <family val="1"/>
        <charset val="204"/>
      </rPr>
      <t>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</t>
    </r>
    <r>
      <rPr>
        <b/>
        <sz val="12"/>
        <rFont val="Times New Roman"/>
        <family val="1"/>
        <charset val="204"/>
      </rPr>
      <t>у на ширину траншеи</t>
    </r>
    <r>
      <rPr>
        <sz val="12"/>
        <rFont val="Times New Roman"/>
        <family val="1"/>
        <charset val="204"/>
      </rPr>
      <t xml:space="preserve"> .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включительно),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>,  Охранных  зон линий связи</t>
    </r>
    <r>
      <rPr>
        <b/>
        <vertAlign val="superscript"/>
        <sz val="12"/>
        <rFont val="Times New Roman"/>
        <family val="1"/>
        <charset val="204"/>
      </rPr>
      <t>9</t>
    </r>
    <r>
      <rPr>
        <b/>
        <sz val="12"/>
        <rFont val="Times New Roman"/>
        <family val="1"/>
        <charset val="204"/>
      </rPr>
      <t>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  ,оформление разрешительных документов, согласований , исполнительной документации</t>
    </r>
    <r>
      <rPr>
        <sz val="12"/>
        <rFont val="Times New Roman"/>
        <family val="1"/>
        <charset val="204"/>
      </rPr>
      <t xml:space="preserve">. Протяженность трассы  - длина прокладываемого кабеля до оптического кросса, с учетом нормативных технологических запасов. </t>
    </r>
    <r>
      <rPr>
        <b/>
        <sz val="12"/>
        <rFont val="Times New Roman"/>
        <family val="1"/>
        <charset val="204"/>
      </rPr>
      <t>Устройство кабельного вывода на стену, производиться по расценке 5.26.</t>
    </r>
  </si>
  <si>
    <r>
      <t xml:space="preserve"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   свыше одной муфты на участке от 0 до 0,5 км  трассы включительно , учитывается дополнительно п. 4.6) 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Протяженность трассы  - длина прокладываемого кабеля до оптического кросса, с учетом нормативных технологических запасов. </t>
    </r>
    <r>
      <rPr>
        <b/>
        <sz val="12"/>
        <rFont val="Times New Roman"/>
        <family val="1"/>
        <charset val="204"/>
      </rPr>
      <t xml:space="preserve">Организация и проведение оформления   разрешительных документов, согласований , исполнительной документации. </t>
    </r>
  </si>
  <si>
    <r>
      <t xml:space="preserve">ПИР, СМР, с учётом стоимости кабеля и всех материалов  работ, в том числе и не ограничиваясь перечисленным: монтаж/перемонтаж муфт, (включая стоимость муфт, </t>
    </r>
    <r>
      <rPr>
        <b/>
        <sz val="12"/>
        <rFont val="Times New Roman"/>
        <family val="1"/>
        <charset val="204"/>
      </rPr>
      <t>из расчета 1 вновь монтируемая муфта на 0,5 км. трассы  включительно</t>
    </r>
    <r>
      <rPr>
        <sz val="12"/>
        <rFont val="Times New Roman"/>
        <family val="1"/>
        <charset val="204"/>
      </rPr>
      <t xml:space="preserve">) , </t>
    </r>
    <r>
      <rPr>
        <b/>
        <sz val="12"/>
        <rFont val="Times New Roman"/>
        <family val="1"/>
        <charset val="204"/>
      </rPr>
      <t xml:space="preserve">свыше одной муфты на участке от 0 до 0,5 км  трассы включительно , учитывается дополнительно п. 4.6) ; </t>
    </r>
    <r>
      <rPr>
        <sz val="12"/>
        <rFont val="Times New Roman"/>
        <family val="1"/>
        <charset val="204"/>
      </rPr>
      <t>защиту кабеля в опасных местах ; организация воздушно-кабельных переходов; вывод кабеля на стену; прокладка по стене в трубе с учётом её стоимости (длина трубы определяется проектом);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 и исполнительной документации</t>
    </r>
    <r>
      <rPr>
        <sz val="12"/>
        <rFont val="Times New Roman"/>
        <family val="1"/>
        <charset val="204"/>
      </rPr>
      <t>. Протяженность трассы  - длина прокладываемого кабеля до оптического кросса, с учетом нормативных технологических запасов.</t>
    </r>
  </si>
  <si>
    <r>
  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</t>
    </r>
    <r>
      <rPr>
        <b/>
        <sz val="12"/>
        <rFont val="Times New Roman"/>
        <family val="1"/>
        <charset val="204"/>
      </rPr>
      <t xml:space="preserve">Организация и проведение оформления  разрешительных документов, согласований  и исполнительной документации. </t>
    </r>
  </si>
  <si>
    <r>
  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 </t>
    </r>
    <r>
      <rPr>
        <b/>
        <sz val="12"/>
        <rFont val="Times New Roman"/>
        <family val="1"/>
        <charset val="204"/>
      </rPr>
      <t xml:space="preserve">Организация и проведение оформления  разрешительных документов, согласований  и исполнительной документации. </t>
    </r>
  </si>
  <si>
    <r>
      <t>Работы по демонтажу кабеля связи , в том числе и не ограничиваясь перечисленным: демонтаж кабеля связи, подготовка данного кабеля к сдаче на склад филиала (увязка однородного (одной марки) кабеля связи строительными длинами  в 1 бухту/барабан (с учетом стоимости барабана) с маркировкой  в соответствии с маркой длиной демонтированного однородного кабеля связи, погрузкой, перевозкой, разгрузкой  демонтированного кабеля связи на складе филиала, его приемом-передачей на склад филиала.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 и исполнительной документации.</t>
    </r>
  </si>
  <si>
    <r>
      <t xml:space="preserve">Работы по демонтажу кабеля связи , в том числе и не ограничиваясь перечисленным: демонтаж кабеля связи, подготовка данного кабеля к сдаче на склад филиала (увязка однородного (одной марки) кабеля связи строительными длинами  в 1 бухту/барабан (с учетом стоимости барабана) с маркировкой  в соответствии с маркой длиной демонтированного однородного кабеля связи, погрузкой, перевозкой, разгрузкой  демонтированного кабеля связи на складе филиала, его приемом-передачей на склад филиала.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 и исполнительной документации.</t>
    </r>
  </si>
  <si>
    <r>
      <t xml:space="preserve">ПИР, СМР   включая стоимость материалов, установки  ж/б колодцев ККС-1 (с учетом стоимости колодца, из расчета 1 колодец  на 0,08 км. трассы, оснастки, люков, труб и комплектующих). </t>
    </r>
    <r>
      <rPr>
        <b/>
        <sz val="12"/>
        <rFont val="Times New Roman"/>
        <family val="1"/>
        <charset val="204"/>
      </rPr>
      <t xml:space="preserve">Очистка, разборка покрытий, </t>
    </r>
    <r>
      <rPr>
        <sz val="12"/>
        <rFont val="Times New Roman"/>
        <family val="1"/>
        <charset val="204"/>
      </rPr>
      <t xml:space="preserve">разработки траншеи, котлованов, засыпки(грунтом/песком),  выравнивание и уплотнение грунта, вывоза грунта.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>( с нанесением на городской планшет исполнительной сьёмки),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Организация и проведение оформления разрешительных документов, согласований , исполнительной документации. </t>
    </r>
    <r>
      <rPr>
        <sz val="12"/>
        <rFont val="Times New Roman"/>
        <family val="1"/>
        <charset val="204"/>
      </rPr>
      <t>Работы по восстановлению газонных покрытий, тротуаров, брусчатки, проезжей части, производятся отдельно по расценкам 5.15-5.18.</t>
    </r>
  </si>
  <si>
    <r>
      <t>ПИР, СМР включая стоимость материалов, установки  ж/б  колодцев ККС -2 (с учетом стоимости колодца, из расчета 1 колодец  на 0,08 км. трассы, оснастки, люков, труб и комплектующих).</t>
    </r>
    <r>
      <rPr>
        <b/>
        <sz val="12"/>
        <rFont val="Times New Roman"/>
        <family val="1"/>
        <charset val="204"/>
      </rPr>
      <t xml:space="preserve"> Очистка, разборка покртыий</t>
    </r>
    <r>
      <rPr>
        <sz val="12"/>
        <rFont val="Times New Roman"/>
        <family val="1"/>
        <charset val="204"/>
      </rPr>
      <t xml:space="preserve">,разработки траншеи, котлованов, засыпки(грунтом/песком),  выравнивание и уплотнение грунта, вывоза грунта. 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 xml:space="preserve">7 </t>
    </r>
    <r>
      <rPr>
        <b/>
        <sz val="12"/>
        <rFont val="Times New Roman"/>
        <family val="1"/>
        <charset val="204"/>
      </rPr>
      <t xml:space="preserve"> (с нанесением на городской планшет исполнительной сьёмки),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 xml:space="preserve">11 </t>
    </r>
    <r>
      <rPr>
        <b/>
        <sz val="12"/>
        <rFont val="Times New Roman"/>
        <family val="1"/>
        <charset val="204"/>
      </rPr>
      <t>(совместно  с п.п.4.1.2-4.1.6).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Работы по восстановлению газонных покрытий, тротуаров, брусчатки, проезжей части, производятся отдельно по расценкам 5.15-5.18.</t>
    </r>
  </si>
  <si>
    <r>
      <t>ПИР, СМР, включая стоимость материалов,</t>
    </r>
    <r>
      <rPr>
        <b/>
        <sz val="12"/>
        <rFont val="Times New Roman"/>
        <family val="1"/>
        <charset val="204"/>
      </rPr>
      <t xml:space="preserve"> очистка, разборка покртыий,</t>
    </r>
    <r>
      <rPr>
        <sz val="12"/>
        <rFont val="Times New Roman"/>
        <family val="1"/>
        <charset val="204"/>
      </rPr>
      <t xml:space="preserve">разработки траншеи, засыпки(грунтом/песком),  выравнивание и уплотнение грунта, вывоза грунта.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 xml:space="preserve">7 </t>
    </r>
    <r>
      <rPr>
        <b/>
        <sz val="12"/>
        <rFont val="Times New Roman"/>
        <family val="1"/>
        <charset val="204"/>
      </rPr>
      <t>(с нанесением на городской планшет исполнительной сьёмки),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 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5.15-5.18.</t>
    </r>
  </si>
  <si>
    <r>
      <t xml:space="preserve">ПИР, СМР, включая стоимость материалов, </t>
    </r>
    <r>
      <rPr>
        <b/>
        <sz val="12"/>
        <rFont val="Times New Roman"/>
        <family val="1"/>
        <charset val="204"/>
      </rPr>
      <t>очистка, разборка покртыий</t>
    </r>
    <r>
      <rPr>
        <sz val="12"/>
        <rFont val="Times New Roman"/>
        <family val="1"/>
        <charset val="204"/>
      </rPr>
      <t>,разработки траншеи, засыпки(грунтом/песком),  выравнивание и уплотнение грунта, вывоза грунта.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5.15-5.18.  Проведение работ на существующих линиях.</t>
    </r>
  </si>
  <si>
    <r>
      <t xml:space="preserve">ПИР, СМР весь комплекс работ, включая стоимость строительных материалов и других необходимых расходных материалов и комплектующих, транспортные издержки; Разбивка и отрывка входного и приёмного котлованов, засыпки(грунтом/песком),  выравнивание и уплотнение грунта; Устройство переходов подземных методом ГНБ, рекультивации земель. </t>
    </r>
    <r>
      <rPr>
        <b/>
        <sz val="12"/>
        <rFont val="Times New Roman"/>
        <family val="1"/>
        <charset val="204"/>
      </rPr>
      <t xml:space="preserve">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(с нанесением на городской планшет исполнительной сьёмки),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Организация и проведение оформления разрешительных документов, согласований , исполнительной документации. </t>
    </r>
  </si>
  <si>
    <r>
      <t>ПИР, СМР весь комплекс работ, включая стоимость строительных материалов и других необходимых расходных материалов и комплектующих, транспортные издержки; Разбивка и отрывка входного и приёмного котлованов, засыпки(грунтом/песком),  выравнивание и уплотнение грунта; Устройство переходов подземных методом ГНБ.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>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</si>
  <si>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 весь комплекс работ, включая стоимость строительных материалов и других необходимых расходных материалов и комплектующих, транспортные издержки; Разбивка и отрывка входного и приёмного котлованов; Устройство переходов подземных методом ГНБ / ГНП, рекультивации земель.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 xml:space="preserve">7 </t>
    </r>
    <r>
      <rPr>
        <b/>
        <sz val="12"/>
        <rFont val="Times New Roman"/>
        <family val="1"/>
        <charset val="204"/>
      </rPr>
      <t>(с нанесением на городской планшет исполнительной сьёмки),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 xml:space="preserve">11 </t>
    </r>
    <r>
      <rPr>
        <b/>
        <sz val="12"/>
        <rFont val="Times New Roman"/>
        <family val="1"/>
        <charset val="204"/>
      </rPr>
      <t xml:space="preserve">(совместно  с п.п.4.1.2-4.1.6). 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</si>
  <si>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СМР, включая: стоимость колодца ж/б  ККС-1, люка, ж/б опорных колец, разработка грунта, гидроизоляция; засыпка (грунтом/песком), выравнивание и уплотнение грунта, вывоз грунта,  вспомогательные материалы, включая транспортные издержки; восстановление зелёных зон, проезжей части и пешеходных дорожек </t>
    </r>
    <r>
      <rPr>
        <b/>
        <sz val="12"/>
        <rFont val="Times New Roman"/>
        <family val="1"/>
        <charset val="204"/>
      </rPr>
      <t>на ширину котлована</t>
    </r>
    <r>
      <rPr>
        <sz val="12"/>
        <rFont val="Times New Roman"/>
        <family val="1"/>
        <charset val="204"/>
      </rPr>
      <t xml:space="preserve"> ; Оформление разрешительных документов и исполнительной документации.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</si>
  <si>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СМР, включая: стоимость колодца ж/б  ККС-2, люка, ж/б опорных колец, разработка грунта, гидроизоляция; засыпка (грунтом/песком), выравнивание и уплотнение грунта, вывоз грунта; вспомогательные материалы, включая транспортные издержки; восстановление зелёных зон, проезжей части и пешеходных дорожек </t>
    </r>
    <r>
      <rPr>
        <b/>
        <sz val="12"/>
        <rFont val="Times New Roman"/>
        <family val="1"/>
        <charset val="204"/>
      </rPr>
      <t>на ширину котлована</t>
    </r>
    <r>
      <rPr>
        <sz val="12"/>
        <rFont val="Times New Roman"/>
        <family val="1"/>
        <charset val="204"/>
      </rPr>
      <t>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</si>
  <si>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СМР, включая: стоимость колодца ж/б ККС-3, люка, ж/б опорных колец, разработка грунта, гидроизоляция; засыпка (грунтом/песком), выравнивание и уплотнение грунта, вывоз грунта; вспомогательные материалы, включая транспортные издержки; восстановление зелёных зон, проезжей части и пешеходных дорожек; </t>
    </r>
    <r>
      <rPr>
        <b/>
        <sz val="12"/>
        <rFont val="Times New Roman"/>
        <family val="1"/>
        <charset val="204"/>
      </rPr>
      <t>на ширину траншеи.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</si>
  <si>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включая: стоимость колодца ж/б  ККС-4, люка, ж/б опорных колец, разработка грунта, гидроизоляция; засыпка (грунтом/песком), выравнивание и уплотнение грунта, вывоз грунта; вспомогательные материалы, включая транспортные издержки; восстановление зелёных зон, проезжей части и пешеходных дорожек </t>
    </r>
    <r>
      <rPr>
        <b/>
        <sz val="12"/>
        <rFont val="Times New Roman"/>
        <family val="1"/>
        <charset val="204"/>
      </rPr>
      <t>на ширину траншеи</t>
    </r>
    <r>
      <rPr>
        <strike/>
        <sz val="12"/>
        <rFont val="Times New Roman"/>
        <family val="1"/>
        <charset val="204"/>
      </rPr>
      <t>;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</si>
  <si>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>ПИР, СМР, включая: стоимость колодца ж/б  ККС-5, люка, ж/б опорных колец, разработка грунта, гидроизоляция; засыпка (грунтом/песком), выравнивание и уплотнение грунта, вывоз грунта; вспомогательные материалы, включая транспортные издержки; восстановление зелёных зон, проезжей части и пешеходных дорожек</t>
    </r>
    <r>
      <rPr>
        <b/>
        <sz val="12"/>
        <rFont val="Times New Roman"/>
        <family val="1"/>
        <charset val="204"/>
      </rPr>
      <t xml:space="preserve"> на ширину траншеи;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</si>
  <si>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включая: разработка грунта, гидроизоляция; засыпка (грунтом/песком), выравнивание и уплотнение грунта, вывоз грунта; стоимость колодца ККТМ-1  и других необходимых материалов, включая транспортные издержки; восстановление зелёных зон, проезжей части и пешеходных дорожек </t>
    </r>
    <r>
      <rPr>
        <b/>
        <sz val="12"/>
        <rFont val="Times New Roman"/>
        <family val="1"/>
        <charset val="204"/>
      </rPr>
      <t>на ширину  котлована.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</si>
  <si>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>ПИР, СМР, включая: разработка грунта, гидроизоляция; засыпка (грунтом/песком), выравнивание и уплотнение грунта, вывоз грунта; стоимость КОТ-1/КОТ-2, плиты ПАКС  и других необходимых материалов, включая транспортные издержки; восстановление зелёных зон, проезжей части и пешеходных дорожек</t>
    </r>
    <r>
      <rPr>
        <b/>
        <sz val="12"/>
        <rFont val="Times New Roman"/>
        <family val="1"/>
        <charset val="204"/>
      </rPr>
      <t xml:space="preserve"> на ширину котлована. Организация и проведение оформления разрешительных документов, согласований, исполнительной документации.</t>
    </r>
    <r>
      <rPr>
        <sz val="12"/>
        <rFont val="Times New Roman"/>
        <family val="1"/>
        <charset val="204"/>
      </rPr>
      <t xml:space="preserve"> </t>
    </r>
  </si>
  <si>
    <r>
      <t xml:space="preserve">ПИР, СМР, включая: </t>
    </r>
    <r>
      <rPr>
        <b/>
        <sz val="12"/>
        <rFont val="Times New Roman"/>
        <family val="1"/>
        <charset val="204"/>
      </rPr>
      <t>Очистка, разборка покртыий,</t>
    </r>
    <r>
      <rPr>
        <sz val="12"/>
        <rFont val="Times New Roman"/>
        <family val="1"/>
        <charset val="204"/>
      </rPr>
      <t>демонтаж ранее установленного колодца и его утилизация; стоимость нового колодца, люка, ж/б опорных колец, разработка грунта, гидроизоляция; засыпка (грунтом/песком), выравнивание и уплотнение грунта, вывоз грунта; вспомогательные материалы, включая транспортные издержки; восстановление зелёных зон, проезжей части и пешеходных дорожек</t>
    </r>
    <r>
      <rPr>
        <b/>
        <sz val="12"/>
        <rFont val="Times New Roman"/>
        <family val="1"/>
        <charset val="204"/>
      </rPr>
      <t xml:space="preserve"> на ширину котлована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</si>
  <si>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включая: стоимость  ж/б  плит; вспомогательные материалы, включая транспортные издержки;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</si>
  <si>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СМР,  включая затраты на материалы, демонтаж/ вывоз существующего асфальтобетонного покрытия.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</si>
  <si>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>ПИР, СМР,  включая затраты на материалы, демонтаж/ вывоз существующего асфальтобетонного покрытия и бордюрного камня.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 </t>
    </r>
  </si>
  <si>
    <r>
      <t>ПИР, СМР, включая затраты на устройство покрытий и материалы для устройства подстилающих и выравнивающих слоев,</t>
    </r>
    <r>
      <rPr>
        <b/>
        <sz val="12"/>
        <rFont val="Times New Roman"/>
        <family val="1"/>
        <charset val="204"/>
      </rPr>
      <t xml:space="preserve"> для укладки демонтированной брусчатки. 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</si>
  <si>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</si>
  <si>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прочие затраты, не ограничиваясь перечисленным: получение всех разрешений и согласований, в т.ч., но не ограничиваясь: ордер ОАТИ на производство работ, проект реорганизации дорожного движения на время строительства. Вскрытие, восстановление покрытия (асфальт, брусчатка, газон, проч.), подъём горловины колодца, монтаж опорного кольца.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</si>
  <si>
    <r>
      <t xml:space="preserve">Работы с привлечением специальных подъёмных устройств, манипулятора на базе грузового а/м. Монтаж/демонтаж запорного устройства по завершении СМР в ТК.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</t>
    </r>
  </si>
  <si>
    <r>
      <t xml:space="preserve"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>,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10,</t>
    </r>
    <r>
      <rPr>
        <b/>
        <sz val="12"/>
        <rFont val="Times New Roman"/>
        <family val="1"/>
        <charset val="204"/>
      </rPr>
      <t xml:space="preserve">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 </t>
    </r>
    <r>
      <rPr>
        <sz val="12"/>
        <rFont val="Times New Roman"/>
        <family val="1"/>
        <charset val="204"/>
      </rPr>
      <t>Выполнение топографо-геодезических работ при предъявлении требования от Заказчика.</t>
    </r>
  </si>
  <si>
    <r>
      <t xml:space="preserve">ПИР,  СМР, прочие затраты, не ограничиваясь перечисленным: включая стоимость основных материалов, доставку, подготовку заготовки,  земельные работы по раскопке и засыпке ямы с послойным трамбованием грунта, бетонирование, установку дополнительной ригели, замена ростверки.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 Земельное дело</t>
    </r>
    <r>
      <rPr>
        <b/>
        <vertAlign val="superscript"/>
        <sz val="12"/>
        <rFont val="Times New Roman"/>
        <family val="1"/>
        <charset val="204"/>
      </rPr>
      <t xml:space="preserve">11 </t>
    </r>
    <r>
      <rPr>
        <b/>
        <sz val="12"/>
        <rFont val="Times New Roman"/>
        <family val="1"/>
        <charset val="204"/>
      </rPr>
      <t xml:space="preserve">(совместно  с п.п.4.1.2-4.1.6). </t>
    </r>
    <r>
      <rPr>
        <sz val="12"/>
        <rFont val="Times New Roman"/>
        <family val="1"/>
        <charset val="204"/>
      </rPr>
      <t xml:space="preserve"> Выполнение топографо-геодезических работ при предъявлении требования от Заказчика.</t>
    </r>
  </si>
  <si>
    <r>
      <t xml:space="preserve">ПИР, СМР, включая стоимость материалов ( асбестоцементные /полиэтиленовые трубы диаметром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 </t>
    </r>
    <r>
      <rPr>
        <b/>
        <sz val="12"/>
        <rFont val="Times New Roman"/>
        <family val="1"/>
        <charset val="204"/>
      </rPr>
      <t>на ширину траншеи. Организация и проведение оформления разрешительных документов, согласований , исполнительной документации. 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( с нанесением на городской планшет исполнительной сьёмки),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 </t>
    </r>
    <r>
      <rPr>
        <sz val="12"/>
        <rFont val="Times New Roman"/>
        <family val="1"/>
        <charset val="204"/>
      </rPr>
      <t xml:space="preserve">Стоимость колодца и монтажа учитывается отдельной расценкой. </t>
    </r>
  </si>
  <si>
    <r>
      <t xml:space="preserve">ПИР, СМР, включая стоимость материалов ( полиэтиленовые трубы диаметром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 </t>
    </r>
    <r>
      <rPr>
        <b/>
        <sz val="12"/>
        <rFont val="Times New Roman"/>
        <family val="1"/>
        <charset val="204"/>
      </rPr>
      <t>на ширину траншеи.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( с нанесением на городской планшет исполнительной сьёмки),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 xml:space="preserve"> (совместно  с п.п.4.1.2-4.1.6).</t>
    </r>
  </si>
  <si>
    <r>
      <t>ПИР, СМР, не ограничиваясь перечисленным: разработка грунта около фундамента, разборка/восстановление отмостки, установка трубы (ТВВК/аналог) в соответствии с проектными данными.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согласований, исполнительной документации.   </t>
    </r>
  </si>
  <si>
    <r>
      <t xml:space="preserve">ПИР, СМР, обследование конструкций, не ограничиваясь перечисленным (включая стоимость материалов, конструкций, трубостойки/мачты):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согласований, исполнительной документации.   </t>
    </r>
  </si>
  <si>
    <r>
      <t xml:space="preserve">СМР, в том числе и не ограничиваясь перечисленным: демонтаж опор, </t>
    </r>
    <r>
      <rPr>
        <b/>
        <sz val="12"/>
        <rFont val="Times New Roman"/>
        <family val="1"/>
        <charset val="204"/>
      </rPr>
      <t xml:space="preserve"> погрузка, разгрузка, перевозка</t>
    </r>
    <r>
      <rPr>
        <sz val="12"/>
        <rFont val="Times New Roman"/>
        <family val="1"/>
        <charset val="204"/>
      </rPr>
      <t xml:space="preserve">  демонтированных опор на свалку или на склад Заказчика.  </t>
    </r>
  </si>
  <si>
    <r>
      <t xml:space="preserve">ПИР, СМР, Прочие затраты: установка телекоммуникационного шкафа с опорной рамой  в грунт (предоставляет Заказчик), устройство фундаментов и отмостки; перевозка шкафа; монтаж шкафа; устройство заземления, приобретение необходимых расходных материалов монтажа и  комплектующих, при необходимости доукомплектацию БКТО, кроссами, плинтами.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>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 ,  Инженерно-геологические изыскания (совместно  с п.п.4.1.2-4.1.6.). .</t>
    </r>
    <r>
      <rPr>
        <sz val="12"/>
        <rFont val="Times New Roman"/>
        <family val="1"/>
        <charset val="204"/>
      </rPr>
      <t xml:space="preserve">  Выполнение топографо-геодезических работ при предъявлении требования от Заказчика.</t>
    </r>
    <r>
      <rPr>
        <b/>
        <sz val="12"/>
        <rFont val="Times New Roman"/>
        <family val="1"/>
        <charset val="204"/>
      </rPr>
      <t xml:space="preserve">   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Не включает</t>
    </r>
    <r>
      <rPr>
        <sz val="12"/>
        <rFont val="Times New Roman"/>
        <family val="1"/>
        <charset val="204"/>
      </rPr>
      <t>: стоимость шкафа распределительного с опорной рамой.</t>
    </r>
  </si>
  <si>
    <r>
      <t xml:space="preserve">ПИР, СМР, Прочие затраты, включая стоимость материалов, в том числе и не ограничиваясь перечисленным: земляные работы; устройство фундаментов и отмостки; перевозка шкафа; монтаж шкафа; устройство заземления, электроснабжения, присоединение к электрической сети (прокладка силового кабеля длиной до 50 м, включая работы по прокладке в грунте).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>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10,</t>
    </r>
    <r>
      <rPr>
        <b/>
        <sz val="12"/>
        <rFont val="Times New Roman"/>
        <family val="1"/>
        <charset val="204"/>
      </rPr>
      <t xml:space="preserve">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  , Инженерно-геологические изыскания (совместно  с п.п.4.1.2-4.1.6.).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 xml:space="preserve"> Выполнение топографо-геодезических работ при предъявлении требования от Заказчика.</t>
    </r>
    <r>
      <rPr>
        <b/>
        <sz val="12"/>
        <rFont val="Times New Roman"/>
        <family val="1"/>
        <charset val="204"/>
      </rPr>
      <t xml:space="preserve"> Не включает</t>
    </r>
    <r>
      <rPr>
        <sz val="12"/>
        <rFont val="Times New Roman"/>
        <family val="1"/>
        <charset val="204"/>
      </rPr>
      <t>: стоимость климатического шкафа в комплекте.</t>
    </r>
  </si>
  <si>
    <r>
      <t xml:space="preserve">ПИР, СМР, Прочие затраты, включая стоимость материалов, в том числе и не ограничиваясь перечисленным: в зависимости от места установки осуществляется крепление к стене здания (при необходимости выполняются работы по выравниванию стен), перевозка шкафа; монтаж шкафа; устройство заземления, электроснабжения, присоединение к электрической сети (прокладка силового кабеля длиной до 50м).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>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 xml:space="preserve">8 </t>
    </r>
    <r>
      <rPr>
        <b/>
        <sz val="12"/>
        <rFont val="Times New Roman"/>
        <family val="1"/>
        <charset val="204"/>
      </rPr>
      <t>(совместно  с п.п.4.1.2-4.1.6.).</t>
    </r>
    <r>
      <rPr>
        <sz val="12"/>
        <rFont val="Times New Roman"/>
        <family val="1"/>
        <charset val="204"/>
      </rPr>
      <t xml:space="preserve">   Выполнение топографо-геодезических работ при предъявлении требования от Заказчика. </t>
    </r>
    <r>
      <rPr>
        <b/>
        <sz val="12"/>
        <rFont val="Times New Roman"/>
        <family val="1"/>
        <charset val="204"/>
      </rPr>
      <t>Не включает: стоимость климатического шкафа в комплекте.</t>
    </r>
  </si>
  <si>
    <r>
      <t>ПИР, СМР, Прочие затраты, включая стоимость материалов, в том числе и не ограничиваясь перечисленным: перевозка шкафа; монтаж шкафа; устройство заземления, электроснабжения, присоединение к электрической сети (прокладка силового кабеля длиной до 20м).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Не включает</t>
    </r>
    <r>
      <rPr>
        <sz val="12"/>
        <rFont val="Times New Roman"/>
        <family val="1"/>
        <charset val="204"/>
      </rPr>
      <t>: стоимость установки опоры, стоимость климатического шкафа в комплекте.</t>
    </r>
  </si>
  <si>
    <r>
      <t>ПИР</t>
    </r>
    <r>
      <rPr>
        <b/>
        <sz val="12"/>
        <rFont val="Times New Roman"/>
        <family val="1"/>
        <charset val="204"/>
      </rPr>
      <t xml:space="preserve"> ( в т.ч расчет фундамента при необходимости)</t>
    </r>
    <r>
      <rPr>
        <sz val="12"/>
        <rFont val="Times New Roman"/>
        <family val="1"/>
        <charset val="204"/>
      </rPr>
      <t>, СМР, Прочие затраты, включая стоимость материалов, в том числе и не ограничиваясь перечисленным: земляные работы; устройство фундаментов и отмостки; перевозка контейнера; монтаж контейнера; монтаж ВРУ; устройство заземления; электроснабжение; установка сплит-системы (</t>
    </r>
    <r>
      <rPr>
        <b/>
        <sz val="12"/>
        <rFont val="Times New Roman"/>
        <family val="1"/>
        <charset val="204"/>
      </rPr>
      <t xml:space="preserve"> с учетом защиты  внешнего блока );</t>
    </r>
    <r>
      <rPr>
        <sz val="12"/>
        <rFont val="Times New Roman"/>
        <family val="1"/>
        <charset val="204"/>
      </rPr>
      <t xml:space="preserve"> присоединение к электрической сети (прокладка силового кабеля длиной до 50м, включая работы по прокладке в грунте).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>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>8</t>
    </r>
    <r>
      <rPr>
        <b/>
        <sz val="12"/>
        <rFont val="Times New Roman"/>
        <family val="1"/>
        <charset val="204"/>
      </rPr>
      <t xml:space="preserve"> ,  Инженерно-геологические изыскания  (совместно  с п.п.4.1.2-4.1.6.).      </t>
    </r>
    <r>
      <rPr>
        <sz val="12"/>
        <rFont val="Times New Roman"/>
        <family val="1"/>
        <charset val="204"/>
      </rPr>
      <t xml:space="preserve">Выполнение топографо-геодезических работ при предъявлении требования от Заказчика. </t>
    </r>
    <r>
      <rPr>
        <b/>
        <sz val="12"/>
        <rFont val="Times New Roman"/>
        <family val="1"/>
        <charset val="204"/>
      </rPr>
      <t>Не включает</t>
    </r>
    <r>
      <rPr>
        <sz val="12"/>
        <rFont val="Times New Roman"/>
        <family val="1"/>
        <charset val="204"/>
      </rPr>
      <t>: стоимость контейнера в комплекте.</t>
    </r>
  </si>
  <si>
    <r>
      <t>ПИР</t>
    </r>
    <r>
      <rPr>
        <b/>
        <sz val="12"/>
        <rFont val="Times New Roman"/>
        <family val="1"/>
        <charset val="204"/>
      </rPr>
      <t>( в т.ч расчет фундамента при необходимости),</t>
    </r>
    <r>
      <rPr>
        <sz val="12"/>
        <rFont val="Times New Roman"/>
        <family val="1"/>
        <charset val="204"/>
      </rPr>
      <t xml:space="preserve"> СМР, Прочие затраты, включая стоимость материалов, в том числе и не ограничиваясь перечисленным: земляные работы; устройство фундаментов и отмостки; перевозка контейнера; монтаж контейнера; монтаж ВРУ; устройство заземления; электроснабжение; установка сплит-системы (</t>
    </r>
    <r>
      <rPr>
        <b/>
        <sz val="12"/>
        <rFont val="Times New Roman"/>
        <family val="1"/>
        <charset val="204"/>
      </rPr>
      <t xml:space="preserve"> с учетом защиты  внешнего блока );</t>
    </r>
    <r>
      <rPr>
        <sz val="12"/>
        <rFont val="Times New Roman"/>
        <family val="1"/>
        <charset val="204"/>
      </rPr>
      <t xml:space="preserve"> присоединение к электрической сети (прокладка силового кабеля длиной до 50м, включая работы по прокладке в грунте).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  Организация и проведение оформления  Топографо-геодезических работ</t>
    </r>
    <r>
      <rPr>
        <b/>
        <vertAlign val="superscript"/>
        <sz val="12"/>
        <rFont val="Times New Roman"/>
        <family val="1"/>
        <charset val="204"/>
      </rPr>
      <t>7</t>
    </r>
    <r>
      <rPr>
        <b/>
        <sz val="12"/>
        <rFont val="Times New Roman"/>
        <family val="1"/>
        <charset val="204"/>
      </rPr>
      <t xml:space="preserve"> , Земельное дело</t>
    </r>
    <r>
      <rPr>
        <b/>
        <vertAlign val="superscript"/>
        <sz val="12"/>
        <rFont val="Times New Roman"/>
        <family val="1"/>
        <charset val="204"/>
      </rPr>
      <t>11</t>
    </r>
    <r>
      <rPr>
        <b/>
        <sz val="12"/>
        <rFont val="Times New Roman"/>
        <family val="1"/>
        <charset val="204"/>
      </rPr>
      <t>,   Услуги по оформлению собственности</t>
    </r>
    <r>
      <rPr>
        <b/>
        <vertAlign val="superscript"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  <charset val="204"/>
      </rPr>
      <t>,  Услуги по оформлению прав</t>
    </r>
    <r>
      <rPr>
        <b/>
        <vertAlign val="superscript"/>
        <sz val="12"/>
        <rFont val="Times New Roman"/>
        <family val="1"/>
        <charset val="204"/>
      </rPr>
      <t xml:space="preserve">8, </t>
    </r>
    <r>
      <rPr>
        <b/>
        <sz val="12"/>
        <rFont val="Times New Roman"/>
        <family val="1"/>
        <charset val="204"/>
      </rPr>
      <t xml:space="preserve">Инженерно-геологические изыскания   </t>
    </r>
    <r>
      <rPr>
        <b/>
        <vertAlign val="superscript"/>
        <sz val="12"/>
        <rFont val="Times New Roman"/>
        <family val="1"/>
        <charset val="204"/>
      </rPr>
      <t>.</t>
    </r>
    <r>
      <rPr>
        <b/>
        <sz val="12"/>
        <rFont val="Times New Roman"/>
        <family val="1"/>
        <charset val="204"/>
      </rPr>
      <t xml:space="preserve"> (совместно  с п.п.4.1.2-4.1.6.).   </t>
    </r>
    <r>
      <rPr>
        <sz val="12"/>
        <rFont val="Times New Roman"/>
        <family val="1"/>
        <charset val="204"/>
      </rPr>
      <t xml:space="preserve">Выполнение топографо-геодезических работ при предъявлении требования от Заказчика. </t>
    </r>
    <r>
      <rPr>
        <b/>
        <sz val="12"/>
        <rFont val="Times New Roman"/>
        <family val="1"/>
        <charset val="204"/>
      </rPr>
      <t>Не включает</t>
    </r>
    <r>
      <rPr>
        <sz val="12"/>
        <rFont val="Times New Roman"/>
        <family val="1"/>
        <charset val="204"/>
      </rPr>
      <t>: стоимость контейнера в комплекте.</t>
    </r>
  </si>
  <si>
    <r>
  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 патч-панелей/плинтов, с учетом стоимости всех материалов, в том числе ШАН/КРТ и патч-панелей/плинтов,</t>
    </r>
    <r>
      <rPr>
        <strike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прочие.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</si>
  <si>
    <r>
      <t xml:space="preserve">ПИР, СМР, Прочие затраты (в том числе стоимость кабеля), включая строительство горизонтальных кабельных каналов/труб между подъездами, </t>
    </r>
    <r>
      <rPr>
        <b/>
        <sz val="12"/>
        <rFont val="Times New Roman"/>
        <family val="1"/>
        <charset val="204"/>
      </rPr>
      <t xml:space="preserve"> установку</t>
    </r>
    <r>
      <rPr>
        <b/>
        <strike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ШАН/КРТ  патч-панелей/плинтов, с учетом стоимости всех материалов, в том числе ШАН/КРТ и патч-панелей/плинтов, прочие.</t>
    </r>
    <r>
      <rPr>
        <sz val="12"/>
        <rFont val="Times New Roman"/>
        <family val="1"/>
        <charset val="204"/>
      </rPr>
      <t xml:space="preserve"> прочие.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</si>
  <si>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 (в том числе стоимость кабеля), включая строительство горизонтальных кабельных каналов/труб между подъездами, </t>
    </r>
    <r>
      <rPr>
        <b/>
        <sz val="12"/>
        <rFont val="Times New Roman"/>
        <family val="1"/>
        <charset val="204"/>
      </rPr>
      <t xml:space="preserve"> установку ШАН/КРТ  патч-панелей/плинтов, с учетом стоимости всех материалов, в том числе ШАН/КРТ и патч-панелей/плинтов, прочие  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</si>
  <si>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</si>
  <si>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ПИР, прочие затраты, не ограничиваясь перечисленным: монтаж стальной трубы для трубостойки диаметром 60 мм (включая стоимость металлической трубы и расходных материалов), в том числе пробивка/сверление отверстий, герметизация.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</si>
  <si>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 (включая стоимость материалов, сопутствующих работ(в т.ч уборка площадки после производства работ), при необходимости герметизация стоп-огонь).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</si>
  <si>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с учетом стоимости: кабеля, материалов для маркировки и крепления, устройств отверстий в стенах с установкой гильз, защиты кабеля в опасных местах, оконечивания кабеля в предустановленных распределительных муфтах и кроссовых устройствах (включая расходные материалы).  Проведение  всех измерений ВОК. Включая входной контроль кабеля.  Согласование трассы прокладки, графика проведения работ.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  <r>
      <rPr>
        <sz val="12"/>
        <rFont val="Times New Roman"/>
        <family val="1"/>
        <charset val="204"/>
      </rPr>
      <t xml:space="preserve">Не включает стоимость вновь устанавливаемых распределительных муфт и кроссовых устройств, организацию дополнительной инфраструктуры (кабельные лотки/каналы/кабельные стояки/трубостойки/защита при прокладке кабеля  по наружным конструкциям здания(стен, колонн и пр.)/сооружения ). </t>
    </r>
  </si>
  <si>
    <r>
      <t xml:space="preserve">ПИР, СМР, включая стоимость материалов (трубы, гофры, короба), крепежа, сопутствующих работ, пробивки отверстий в стенах и перекрытиях, герметизация стоп-огонь.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</si>
  <si>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</t>
    </r>
    <r>
      <rPr>
        <b/>
        <sz val="12"/>
        <rFont val="Times New Roman"/>
        <family val="1"/>
        <charset val="204"/>
      </rPr>
      <t>стоимость основных и  крепежных материалов.  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</si>
  <si>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</si>
  <si>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СМР, Прочие затраты: монтаж/замена патч-корда, в том числе для переключения  узлов FTTB с двухволоконной на одноволоконную схему организации связи с заменой (при необходимости) SFP модуля, работающего по двухволоконной схеме, на SFP модуль, работающий по одноволоконной схеме, с учетом стоимости патч-кордов и расходных материалов (состав для обработки разъемов, баллончик со сжатым воздухом и проч.), без учета стоимости SFP модуля, прочие расходы (включая транспортные).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</si>
  <si>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СМР, Прочие затраты: монтаж/замена патч-корда, в том числе для переключения  узлов FTTB с двухволоконной на одноволоконную схему организации связи:  с заменой (при необходимости) SFP модуля, работающего по двухволоконной схеме, на SFP модуль, работающий по одноволоконной схеме, с учетом стоимости патч-кордов и расходных материалов (состав для обработки разъемов, баллончик со сжатым воздухом и проч.), без учета стоимости SFP модуля, прочие расходы (включая транспортные).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</si>
  <si>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Монтаж оптических  патч-кордов (включая стоимость патч-корда, монтаж, с учётом расходных и монтажных материалов) до 50 м.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</si>
  <si>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СМР, Прочие затраты:  сварка одного волокна (точка сварки), все виды измерений, тестирований, паспортизация (не ограничиваясь перечисленным: в электронном виде, Excel-формат для рефлектограмм, протоколы, схемы разварки), монтаж/перемонтаж муфты/кросса для переварки волокон, включая стоимость основных и расходных материалов, в том числе для герметизации муфты (при необходимости),  стоимость переездов из точки измерений 1 (откуда ведется измерение) в точку измерений 2 (где находится источник), другие транспортные и все прочие расходы.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</si>
  <si>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>ПИР, СМР, Прочие затраты, при этом включено:  монтаж шкафа, подключение к электропитанию и</t>
    </r>
    <r>
      <rPr>
        <b/>
        <sz val="12"/>
        <rFont val="Times New Roman"/>
        <family val="1"/>
        <charset val="204"/>
      </rPr>
      <t xml:space="preserve"> заземлению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>стоимость и монтаж ЩРУН (щиток учетно-распределительный</t>
    </r>
    <r>
      <rPr>
        <sz val="12"/>
        <rFont val="Times New Roman"/>
        <family val="1"/>
        <charset val="204"/>
      </rPr>
      <t xml:space="preserve">), стоимость и установка узлов учета электрической энергии, автоматического выключателя, розетки,  стоимость и прокладка силового кабеля (длиной до 20м), стоимость шкафа/стойки и монтажных материалов, включая органайзер, патч-панель, стоимость  доставки.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Прокладка кабеля свыше 20 м определяется по расценкам  п. 6.115, 6.117,6.118</t>
    </r>
  </si>
  <si>
    <r>
      <t xml:space="preserve">ПИР, СМР, Прочие затраты, при этом включено:  монтаж шкафа, подключение к электропитанию </t>
    </r>
    <r>
      <rPr>
        <b/>
        <sz val="12"/>
        <rFont val="Times New Roman"/>
        <family val="1"/>
        <charset val="204"/>
      </rPr>
      <t>и заземлению</t>
    </r>
    <r>
      <rPr>
        <sz val="12"/>
        <rFont val="Times New Roman"/>
        <family val="1"/>
        <charset val="204"/>
      </rPr>
      <t xml:space="preserve">, электромонтажные работы (подключение к электропитанию и заземлению, при необходимости),  стоимость  и прокладка </t>
    </r>
    <r>
      <rPr>
        <b/>
        <sz val="12"/>
        <rFont val="Times New Roman"/>
        <family val="1"/>
        <charset val="204"/>
      </rPr>
      <t>силового кабеля длиной 20 м</t>
    </r>
    <r>
      <rPr>
        <sz val="12"/>
        <rFont val="Times New Roman"/>
        <family val="1"/>
        <charset val="204"/>
      </rPr>
      <t xml:space="preserve">, автоматического выключателя (при необходимости), розетки, стоимость монтажных материалов. </t>
    </r>
    <r>
      <rPr>
        <b/>
        <sz val="12"/>
        <rFont val="Times New Roman"/>
        <family val="1"/>
        <charset val="204"/>
      </rPr>
      <t xml:space="preserve"> Не включено: </t>
    </r>
    <r>
      <rPr>
        <sz val="12"/>
        <rFont val="Times New Roman"/>
        <family val="1"/>
        <charset val="204"/>
      </rPr>
      <t xml:space="preserve"> стоимость укомплектованного шкафа,  монтаж и стоимость активного оборудования.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  </t>
    </r>
    <r>
      <rPr>
        <b/>
        <sz val="12"/>
        <rFont val="Times New Roman"/>
        <family val="1"/>
        <charset val="204"/>
      </rPr>
      <t>Прокладка кабеля свыше 20 м определяется по расценкам  п. 6.115, 6.117,6.118</t>
    </r>
  </si>
  <si>
    <r>
      <t xml:space="preserve">Монтаж оптических кроссовых шкафов (включая монтаж пигтейлов и с учётом расходных и монтажных материалов). </t>
    </r>
    <r>
      <rPr>
        <b/>
        <sz val="12"/>
        <rFont val="Times New Roman"/>
        <family val="1"/>
        <charset val="204"/>
      </rPr>
      <t>Без учета стоимости шкафа</t>
    </r>
    <r>
      <rPr>
        <sz val="12"/>
        <rFont val="Times New Roman"/>
        <family val="1"/>
        <charset val="204"/>
      </rPr>
      <t>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 </t>
    </r>
  </si>
  <si>
    <r>
      <t>ПИР, СМР, прочие затраты, при этом включено (не ограничиваясь этим):   монтаж шкафа (включая стоимость шкафа), стоимость монтажных материалов.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 xml:space="preserve">Не включено:  монтаж и стоимость активного оборудования, организация электропитания, монтаж розеток и автоматических выключателей, линий связи. </t>
    </r>
  </si>
  <si>
    <r>
      <rPr>
        <b/>
        <sz val="12"/>
        <rFont val="Times New Roman"/>
        <family val="1"/>
        <charset val="204"/>
      </rPr>
      <t xml:space="preserve">ПИР, СМР: </t>
    </r>
    <r>
      <rPr>
        <sz val="12"/>
        <rFont val="Times New Roman"/>
        <family val="1"/>
        <charset val="204"/>
      </rPr>
      <t>оборудования OLT, коммутатора концентрации, подключение к питанию, кроссировка на оптический кросс, включая стоимость расходных материалов, кабелей и комплектующих. О</t>
    </r>
    <r>
      <rPr>
        <b/>
        <sz val="12"/>
        <rFont val="Times New Roman"/>
        <family val="1"/>
        <charset val="204"/>
      </rPr>
      <t xml:space="preserve">рганизация и проведение оформления разрешительных документов, согласований , исполнительной документации. </t>
    </r>
    <r>
      <rPr>
        <sz val="12"/>
        <rFont val="Times New Roman"/>
        <family val="1"/>
        <charset val="204"/>
      </rPr>
      <t>(Все работы производятся в существующих стойках и шкафах).</t>
    </r>
  </si>
  <si>
    <r>
      <t>ПИР, СМР. Установка коммутатора  доступа, VoIP шлюза до 72 портов FXO/ FXS, ОРШ, платы расширения, OLT,  коммутатора агрегации, оптического мультиплексора (4хЕ1, 2хFE), медиаконвертера,</t>
    </r>
    <r>
      <rPr>
        <b/>
        <sz val="12"/>
        <rFont val="Times New Roman"/>
        <family val="1"/>
        <charset val="204"/>
      </rPr>
      <t xml:space="preserve"> конвертера УСПД телеметрии свыше 8 портов;</t>
    </r>
    <r>
      <rPr>
        <sz val="12"/>
        <rFont val="Times New Roman"/>
        <family val="1"/>
        <charset val="204"/>
      </rPr>
      <t xml:space="preserve">  оборудование стоечного исполнения: ИБП, HDSL модем, ADSL модем, ONT , L3 СРЕ, оборудование Wi-Fi и пр. СМР, </t>
    </r>
    <r>
      <rPr>
        <b/>
        <sz val="12"/>
        <rFont val="Times New Roman"/>
        <family val="1"/>
        <charset val="204"/>
      </rPr>
      <t>ПНР (организация удаленного доступа на оборудовании)</t>
    </r>
    <r>
      <rPr>
        <sz val="12"/>
        <rFont val="Times New Roman"/>
        <family val="1"/>
        <charset val="204"/>
      </rPr>
      <t xml:space="preserve">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 подключение к каналообразующему оборудованию.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 </t>
    </r>
  </si>
  <si>
    <r>
      <rPr>
        <b/>
        <sz val="12"/>
        <rFont val="Times New Roman"/>
        <family val="1"/>
        <charset val="204"/>
      </rPr>
      <t xml:space="preserve"> СМР.</t>
    </r>
    <r>
      <rPr>
        <sz val="12"/>
        <rFont val="Times New Roman"/>
        <family val="1"/>
        <charset val="204"/>
      </rPr>
      <t xml:space="preserve"> Установка  коммутатора  доступа на 24 порта/ СПВ-конвертера и патч-панели на 24 порта, блока розеток,  в существующий шкаф,  включая монтаж SFP и стоимость материалов и кабеля, без учета стоимости оборудования, подключение  электропитания от существующего источника питания;  подключение к сети передачи данных.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 </t>
    </r>
  </si>
  <si>
    <r>
      <t xml:space="preserve">ПИР, СМР,   установка, настройка станции, подключение электропитания (20м) , АКБ, заземление,  монтаж счётчика электрической энергии, телеметрического контроллера и другого сопутствующего оборудования, установка автоматов, рубильника, дин-рейки, включение в транспортную сеть, монтаж кросса, разделка и подключение станционных кабелей на кросс (емкость номеров). Включая стоимость  материалов 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 ( в т.ч с собственником здания на размещение оборудования), согласований , исполнительной документации.  </t>
    </r>
  </si>
  <si>
    <r>
      <t xml:space="preserve">ПИР, СМР (включая стоимость основных материалов, вспомогательных, сопутствующих работ). Установка, монтаж и расшивка патч-панели 12  портов , коммутационной коробки (JB-730) / разветвителя интерфейса RS.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 </t>
    </r>
  </si>
  <si>
    <r>
      <t xml:space="preserve">ПИР, СМР (включая стоимость основных материалов, вспомогательных, сопутствующих работ). Установка коммутационной коробки (JB-730) / разветвителя интерфейса RS.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 </t>
    </r>
  </si>
  <si>
    <r>
      <t xml:space="preserve">ПИР, СМР (включая стоимость патч-панели, сопутствующих работ). Установка, монтаж и расшивка патч-панели 24 порта.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 </t>
    </r>
  </si>
  <si>
    <r>
      <t xml:space="preserve">ПИР, СМР: демонтаж шкафа, </t>
    </r>
    <r>
      <rPr>
        <b/>
        <sz val="12"/>
        <rFont val="Times New Roman"/>
        <family val="1"/>
        <charset val="204"/>
      </rPr>
      <t>погрузка, разгрузка</t>
    </r>
    <r>
      <rPr>
        <sz val="12"/>
        <rFont val="Times New Roman"/>
        <family val="1"/>
        <charset val="204"/>
      </rPr>
      <t xml:space="preserve"> ,транспортировка демонтированного оборудования  в другое место установки или на склад Заказчика.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  <r>
      <rPr>
        <sz val="12"/>
        <rFont val="Times New Roman"/>
        <family val="1"/>
        <charset val="204"/>
      </rPr>
      <t xml:space="preserve"> Оформление акта сдачи-приемки заказчику.</t>
    </r>
  </si>
  <si>
    <r>
      <t>ПИР, СМР: демонтаж шкафа,</t>
    </r>
    <r>
      <rPr>
        <b/>
        <sz val="12"/>
        <rFont val="Times New Roman"/>
        <family val="1"/>
        <charset val="204"/>
      </rPr>
      <t xml:space="preserve"> погрузка, разгрузка,</t>
    </r>
    <r>
      <rPr>
        <sz val="12"/>
        <rFont val="Times New Roman"/>
        <family val="1"/>
        <charset val="204"/>
      </rPr>
      <t xml:space="preserve">  транспортировка демонтированного оборудования в  другое место установки или на склад Заказчика,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</t>
    </r>
    <r>
      <rPr>
        <sz val="12"/>
        <rFont val="Times New Roman"/>
        <family val="1"/>
        <charset val="204"/>
      </rPr>
      <t>Оформление акта сдачи-приемки заказчику.</t>
    </r>
  </si>
  <si>
    <r>
      <t>ПИР, СМР. Демонтаж оборудования размером 1-4 U (включительно) по</t>
    </r>
    <r>
      <rPr>
        <b/>
        <sz val="12"/>
        <rFont val="Times New Roman"/>
        <family val="1"/>
        <charset val="204"/>
      </rPr>
      <t>грузка, разгрузка,</t>
    </r>
    <r>
      <rPr>
        <sz val="12"/>
        <rFont val="Times New Roman"/>
        <family val="1"/>
        <charset val="204"/>
      </rPr>
      <t xml:space="preserve"> транспортировка демонтированного оборудования в  другое место установки или на склад Заказчика .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</t>
    </r>
    <r>
      <rPr>
        <sz val="12"/>
        <rFont val="Times New Roman"/>
        <family val="1"/>
        <charset val="204"/>
      </rPr>
      <t>Оформление акта сдачи-приемки заказчику.</t>
    </r>
  </si>
  <si>
    <r>
      <t xml:space="preserve">ПИР, СМР, Прочие затраты, не ограничиваясь перечисленным: прокладка и монтаж кабеля по стене (в т.ч. по фасаду) от установленных ШАН и патч-панелей, с учетом стоимости разделки, устройством отверстий в стенах (с установкой гильз), заделкой, с учетом стоимости кабеля, коннектора/розетки RJ, прочих материалов.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</si>
  <si>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 Прочие затраты, не ограничиваясь перечисленным: прокладка и монтаж кабеля по борозде скобами с устройством и заделкой борозды с финишной отделкой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от установленных ШАН и патч-панелей, с учетом стоимости разделки, с устройством, при необходимости, отверстий в стенах с заделкой (с установкой гильз), с учетом стоимости кабеля, коннектора/розетки RJ, прочих материалов.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</si>
  <si>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>ПИР, СМР, Прочие затраты, не ограничиваясь перечисленным: прокладка и монтаж кабеля по трубе/коробу/гофре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от установленных ШАН и патч-панелей,  с учетом стоимости разделки, с устройством, при необходимости, отверстий в стенах с заделкой (с установкой гильз), с учетом стоимости кабеля, коннектора/розетки RJ, прочих материалов. 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</si>
  <si>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 Прочие затраты, не ограничиваясь перечисленным: прокладка трубы/короба/гофры, прокладка и монтаж кабеля по трубе/коробу/гофре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от установленных ШАН и патч-панелей, с учетом стоимости разделки, с устройством, при необходимости, отверстий в стенах с заделкой (с установкой гильз), с учетом стоимости трубы/короба, гофры, кабеля, коннектора/розетки RJ, прочих материалов.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</si>
  <si>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прочие, не ограничиваясь перечисленным: прокладка и монтаж кабеля по стене (в т.ч. по фасаду) 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от установленных ШАН и патч-панелей, с учетом стоимости разделки, устройством отверстий в стенах  (с установкой гильз), заделкой, с учетом стоимости кабеля, коннектора/розетки RJ, прочих материалов.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</si>
  <si>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 прочие, не ограничиваясь перечисленным: прокладка и монтаж кабеля по борозде скобами с устройством и заделкой борозды с финишной отделкой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установленных ШАН и патч-панелей, с учетом стоимости разделки, с устройством, при необходимости, отверстий в стенах с заделкой (с установкой гильз), с учетом стоимости кабеля, коннектора/розетки RJ, прочих материалов.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</si>
  <si>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>ПИР, СМР, прочие, не ограничиваясь перечисленным: прокладка и монтаж кабеля по трубе/коробу/гофре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установленных ШАН и патч-панелей, с учетом стоимости разделки,  с устройством, при необходимости, отверстий в стенах  с заделкой (с установкой гильз),  с учетом стоимости кабеля, коннектора/розетки RJ, прочих материалов.</t>
    </r>
    <r>
      <rPr>
        <b/>
        <sz val="12"/>
        <rFont val="Times New Roman"/>
        <family val="1"/>
        <charset val="204"/>
      </rPr>
      <t xml:space="preserve">  Организация и проведение оформления разрешительных документов, согласований , исполнительной документации.</t>
    </r>
  </si>
  <si>
    <r>
      <t>ПИР, СМР, прочие, не ограничиваясь перечисленным: прокладка трубы/короба/гофры, прокладка и монтаж кабеля по трубе/коробу/гофре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от установленных ШАН и патч-панелей,  с учетом стоимости разделки,  с устройством, при необходимости, отверстий в стенах с заделкой (с установкой гильз), с учетом стоимости трубы/короба, гофры, кабеля, коннектора/розетки RJ, прочих материалов. </t>
    </r>
    <r>
      <rPr>
        <b/>
        <sz val="12"/>
        <rFont val="Times New Roman"/>
        <family val="1"/>
        <charset val="204"/>
      </rPr>
      <t xml:space="preserve"> 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</si>
  <si>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ПИР, Прочие затраты, не ограничиваясь перечисленным  (включая стоимость кабеля и прочих материалов): Прокладка кабеля по шахте лифта,  с учетом стоимости разделки,  устройства отверстий в стенах  (с установкой гильз),  заделки,  стоимости кабеля (UTP/КПЛК, аналог), патчкорда, всех материалов. Проверка состояния изоляции кабеля до и после прокладки. Маркировка. Без стоимости оборудования.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</si>
  <si>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не ограничиваясь перечисленным: прокладка и монтаж кабеля </t>
    </r>
    <r>
      <rPr>
        <b/>
        <sz val="12"/>
        <rFont val="Times New Roman"/>
        <family val="1"/>
        <charset val="204"/>
      </rPr>
      <t>методом подвеса</t>
    </r>
    <r>
      <rPr>
        <sz val="12"/>
        <rFont val="Times New Roman"/>
        <family val="1"/>
        <charset val="204"/>
      </rPr>
      <t xml:space="preserve">  с учетом разделок, оконцовки с устройством, при необходимости, отверстий в конструкциях  с заделкой (с установкой гильз), с учетом стоимости  кабеля,  коннектора, прочих материалов. 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</si>
  <si>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 xml:space="preserve"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</si>
  <si>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 xml:space="preserve"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</si>
  <si>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 включая, не ограничиваясь перечисленным:  установку делителей, ответвителей, с учетом стоимости всех материалов (включая стоимость коаксиального кабеля любого типа), прочие.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</si>
  <si>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 включая, не ограничиваясь перечисленным:  установку делителей, ответвителей, труб, коробов, кабель-каналов и др., с учетом стоимости всех материалов (включая стоимость коаксиального кабеля любого типа), прочие.  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</si>
  <si>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ПИР, Прочие затраты, в том числе ПНР, не ограничиваясь перечисленным: установка опорных конструкций (мачта) на крыше, стене или парапете(включая стоимость мачты с креплениями), монтаж антенны на мачте с юстировкой, монтаж выносного приемника, заземление, монтаж, настройка базовой станции, прокладка коаксиального кабеля от антенны до выносного приемника, включая стоимость основных и вспомогательных материалов. </t>
    </r>
    <r>
      <rPr>
        <b/>
        <sz val="12"/>
        <rFont val="Times New Roman"/>
        <family val="1"/>
        <charset val="204"/>
      </rPr>
      <t>Проверка работоспособности БС (уровень сигнала).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
Стоимость оборудования данной расценкой не учтена. Прокладка и монтаж кабелей типа ВВГ и типа UTP/FTP данной расценкой не учтены. </t>
    </r>
  </si>
  <si>
    <r>
      <t xml:space="preserve">СМР, ПИР, Прочие затраты, в том числе ПНР, не ограничиваясь перечисленным:  монтаж антенны на существующей мачте/стойке с юстировкой, монтаж выносного приемника, заземление, монтаж, настройка базовой станции, прокладка коаксиального кабеля от антенны до выносного приемника, включая стоимость основных и вспомогательных материалов. </t>
    </r>
    <r>
      <rPr>
        <b/>
        <sz val="12"/>
        <rFont val="Times New Roman"/>
        <family val="1"/>
        <charset val="204"/>
      </rPr>
      <t>Проверка работоспособности БС (уровень сигнала).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
Стоимость оборудования данной расценкой не учтена. Прокладка и монтаж кабелей типа ВВГ и типа UTP/FTP данной расценкой не учтены. </t>
    </r>
  </si>
  <si>
    <r>
      <t xml:space="preserve">СМР, ПИР:  прочее не ограничиваясь перечисленным:
- Установка и крепление оборудования, включая установку блока питания/PoE адаптера ; 
- Маркировка оборудования (согласно требованиям Заказчика); 
- Юстировка антенны (при наличии внешней антенны)
- включение тестирование согласно требованиям производителя оборудования, указанным в инструкции по монтажу; 
- Настройка БС и/или ретрансляторов радио-сигнала
- Проверка работоспособности БС (уровень сигнала)
 </t>
    </r>
    <r>
      <rPr>
        <b/>
        <sz val="12"/>
        <rFont val="Times New Roman"/>
        <family val="1"/>
        <charset val="204"/>
      </rPr>
      <t>Без прокладки и стоимости кабеля. Без стоимости оборудования. 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</si>
  <si>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оборудования, ПНР, обновление ПО. </t>
    </r>
    <r>
      <rPr>
        <b/>
        <sz val="12"/>
        <rFont val="Times New Roman"/>
        <family val="1"/>
        <charset val="204"/>
      </rPr>
      <t>Без прокладки и стоимости кабеля. Без стоимости оборудования.</t>
    </r>
    <r>
      <rPr>
        <sz val="12"/>
        <rFont val="Times New Roman"/>
        <family val="1"/>
        <charset val="204"/>
      </rPr>
      <t xml:space="preserve"> Подключение.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</si>
  <si>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</t>
    </r>
    <r>
      <rPr>
        <b/>
        <sz val="12"/>
        <rFont val="Times New Roman"/>
        <family val="1"/>
        <charset val="204"/>
      </rPr>
      <t>, ПНР, обновление ПО</t>
    </r>
    <r>
      <rPr>
        <sz val="12"/>
        <rFont val="Times New Roman"/>
        <family val="1"/>
        <charset val="204"/>
      </rPr>
      <t>. Подключение.</t>
    </r>
    <r>
      <rPr>
        <b/>
        <sz val="12"/>
        <rFont val="Times New Roman"/>
        <family val="1"/>
        <charset val="204"/>
      </rPr>
      <t xml:space="preserve"> Без прокладки и стоимости кабеля. Без стоимости оборудования.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</si>
  <si>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ПИР:  прочее не ограничиваясь перечисленным: установка камеры подъездного видеонаблюдения (уличное пространство перед подъездом)/внутриподъездного видеонаблюдения; подготовка поверхности в независимости от материала к монтажу камеры; подключение к комбайнеру; юстировка, при необходимости установка (замена) видеокодера ПВН, установка конвертера, </t>
    </r>
    <r>
      <rPr>
        <b/>
        <sz val="12"/>
        <rFont val="Times New Roman"/>
        <family val="1"/>
        <charset val="204"/>
      </rPr>
      <t>ПНР, обновление ПО</t>
    </r>
    <r>
      <rPr>
        <sz val="12"/>
        <rFont val="Times New Roman"/>
        <family val="1"/>
        <charset val="204"/>
      </rPr>
      <t>. Включает стоимость крепежных материалов и изделий.</t>
    </r>
    <r>
      <rPr>
        <b/>
        <sz val="12"/>
        <rFont val="Times New Roman"/>
        <family val="1"/>
        <charset val="204"/>
      </rPr>
      <t xml:space="preserve"> Без прокладки и стоимости кабеля. Без стоимости оборудования.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</si>
  <si>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</t>
    </r>
    <r>
      <rPr>
        <b/>
        <sz val="12"/>
        <rFont val="Times New Roman"/>
        <family val="1"/>
        <charset val="204"/>
      </rPr>
      <t>ПНР, обновление ПО</t>
    </r>
    <r>
      <rPr>
        <sz val="12"/>
        <rFont val="Times New Roman"/>
        <family val="1"/>
        <charset val="204"/>
      </rPr>
      <t xml:space="preserve">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</t>
    </r>
    <r>
      <rPr>
        <b/>
        <sz val="12"/>
        <rFont val="Times New Roman"/>
        <family val="1"/>
        <charset val="204"/>
      </rPr>
      <t xml:space="preserve"> Без прокладки и стоимости кабеля. Без стоимости оборудования. 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</si>
  <si>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ПИР:  прочее не ограничиваясь перечисленным:
- установку и крепление оборудования, включая установку блока питания/PoE адаптера 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</t>
    </r>
    <r>
      <rPr>
        <b/>
        <sz val="12"/>
        <rFont val="Times New Roman"/>
        <family val="1"/>
        <charset val="204"/>
      </rPr>
      <t xml:space="preserve"> Без прокладки и стоимости кабеля. Без стоимости оборудования.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</si>
  <si>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СМР, ПИР:  прочее не ограничиваясь перечисленным:
- установку и крепление оборудования, включая установку блока питания/PoE адаптера 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</t>
    </r>
    <r>
      <rPr>
        <b/>
        <sz val="12"/>
        <rFont val="Times New Roman"/>
        <family val="1"/>
        <charset val="204"/>
      </rPr>
      <t xml:space="preserve"> Без прокладки и стоимости кабеля. Без стоимости оборудования. Организация и проведение оформления разрешительных документов, согласований , исполнительной документации.</t>
    </r>
  </si>
  <si>
    <r>
      <t>ПИР, СМР, с учётом стоимости кабеля и всех материалов для наружных и внутренних работ, в том числе и не ограничиваясь перечисленным: монтаж/ расключение, установка муфт/кроссов (при необходимости), организация ввода/вывода, стоимость кабельных изделий, крепежной арматуры, элементы защиты кабеля в местах перехода, проведение  всех измерений, электромонтажные работы, входной контроль кабеля</t>
    </r>
    <r>
      <rPr>
        <b/>
        <sz val="12"/>
        <rFont val="Times New Roman"/>
        <family val="1"/>
        <charset val="204"/>
      </rPr>
      <t>. 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 Прокладка кабеля учитывается в протяженности трассы (с учетом согласованного запаса Заказчиком работ).</t>
    </r>
  </si>
  <si>
    <r>
      <t xml:space="preserve">СМР, предусматривает </t>
    </r>
    <r>
      <rPr>
        <b/>
        <sz val="12"/>
        <rFont val="Times New Roman"/>
        <family val="1"/>
        <charset val="204"/>
      </rPr>
      <t>очистку</t>
    </r>
    <r>
      <rPr>
        <sz val="12"/>
        <rFont val="Times New Roman"/>
        <family val="1"/>
        <charset val="204"/>
      </rPr>
      <t xml:space="preserve"> ,</t>
    </r>
    <r>
      <rPr>
        <b/>
        <sz val="12"/>
        <rFont val="Times New Roman"/>
        <family val="1"/>
        <charset val="204"/>
      </rPr>
      <t xml:space="preserve"> грунтовку</t>
    </r>
    <r>
      <rPr>
        <sz val="12"/>
        <rFont val="Times New Roman"/>
        <family val="1"/>
        <charset val="204"/>
      </rPr>
      <t xml:space="preserve"> , покраску/покрытие (при необходимости)  точки доступа, РРС, видеокамеры, </t>
    </r>
    <r>
      <rPr>
        <b/>
        <sz val="12"/>
        <rFont val="Times New Roman"/>
        <family val="1"/>
        <charset val="204"/>
      </rPr>
      <t xml:space="preserve">телекоммуникационного шкафа </t>
    </r>
    <r>
      <rPr>
        <sz val="12"/>
        <rFont val="Times New Roman"/>
        <family val="1"/>
        <charset val="204"/>
      </rPr>
      <t xml:space="preserve"> краской (в случае РРС и точки доступа красящий материал должен быть радиопрозрачный). Цвет согласовывается с заказчиком. Включая стоимость краски и всех материалов.</t>
    </r>
  </si>
  <si>
    <r>
      <t>ПИР, СМР, Прочие затраты, не ограничиваясь перечисленным: Разработка грунта, прокладка ПНД трубы в грунт, обратная  засыпка, трамбовка, планировка площадей,</t>
    </r>
    <r>
      <rPr>
        <b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>с учетом стоимости материалов.</t>
    </r>
    <r>
      <rPr>
        <b/>
        <sz val="12"/>
        <rFont val="Times New Roman"/>
        <family val="1"/>
        <charset val="204"/>
      </rPr>
      <t xml:space="preserve"> (При необходимости восстановления благоустройства ( по требованию Заказчика)  применяются расценки п.5.15-5.18). Организация и проведение оформления разрешительных документов, согласований , исполнительной документации.</t>
    </r>
  </si>
  <si>
    <r>
      <t>Получение акта разграничения балансовой принадлежности и эксплуатационной ответственности сторон.
Позиция предусматривает:
- оформление (по форме электроснабжающей организации или Заказчика) акта разграничения балансовой принадлежности и эксплуатационной ответственности сторон;
 - оплата за подготовку и выдачу акта разграничения балансовой принадлежности и эксплуатационной ответственности сторон сетевой организации;
- предоставление акта Заказчику.</t>
    </r>
    <r>
      <rPr>
        <b/>
        <sz val="12"/>
        <rFont val="Times New Roman"/>
        <family val="1"/>
        <charset val="204"/>
      </rPr>
      <t xml:space="preserve"> Компенсация  позиций  применяется по их оплате на основании подтверждающих документов (счетов, (платежных поручений),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</t>
    </r>
  </si>
  <si>
    <r>
      <t xml:space="preserve">Получение ТУ на электроснабжение. Позиция предусматривает обследование площадки под монтаж и определение возможности технологического присоединения, точки подключения, получение ТУ у Арендодателя и передачу его Заказчику для подписания, подписание ТУ  у Арендодателя (в срок до  5 дней), включая оплату услуг по получению  ТУ. 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(платежных поручений),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 Выполнение работ согласно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Постановлению Правительства Российской Федерации от 27 декабря 2004 г. N 861 ( Правила технологического присоединения энергопринимающих устройств потребителей электрической энергии, объектов по производству электрической энергии, а также объектов электросетевого хозяйства, принадлежащих сетевым организациям и иным лицам, к электрическим сетям).</t>
    </r>
  </si>
  <si>
    <r>
      <t xml:space="preserve">1. Взаимодействие с владельцем ранее присоединенных энергопринимающих устройств по осуществлению деятельности по технологическому присоединению.
2. Оформление Соглашения о перераспределении мощности
3. Взаимодействие с владельцем ранее присоединенных энергопринимающих устройств по оформлению Уведомления об опосредованном присоединении (п. 40.6-40.8 Правил ТП)
4. Взаимодействие с Владельцем ранее присоединенных ЭПУ по направлению в сетевую организацию копии документов о ТП энергопринимающих устройств иных лиц, а также заявление на переоформление документов о ТП.
5. Контроль получения Владельцем ранее присоединенных энергопринимающих устройств согласования опосредованного ТП от сетевой организации.
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</t>
    </r>
  </si>
  <si>
    <r>
      <t xml:space="preserve">1. Обращение в Сетевую организацию за информацией о лицах, намеревающихся перераспределить максимальную мощность
2. Оплата в соответствии с стандартами раскрытия информации (ПП РФ от 21.01.2004 №24)
3. Обращение в Сетевую организацию за расчетом стоимости ТП (запрос расчета) при наличии согласия лица (лиц), заинтересованных в перераспределении мощности
4. Оплата счета за предоставление расчета стоимости ТП.
5. Контроль подачи владельцем заявления о намерении перераспределить максимальную мощность
 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</t>
    </r>
  </si>
  <si>
    <r>
      <t xml:space="preserve">Проведение приемо-сдаточных испытаний электроустановок объекта сети радиодоступа с оформлением технического отчета установленной формы. Позиция предусматривает организацию приемо-сдаточных испытаний, проведение всех необходимых измерений, оформление протоколов измерений для подготовки и передачи Заказчику отчета установленной органами Ростехнадзора формы.
Цена указывается за отчет установленной формы, включает затраты на организацию и проведение измерений, оформление комплекта необходимых документов. </t>
    </r>
    <r>
      <rPr>
        <b/>
        <sz val="12"/>
        <rFont val="Times New Roman"/>
        <family val="1"/>
        <charset val="204"/>
      </rPr>
      <t>Компенсация  позиций  применяется по их оплате на основании подтверждающих документов (счетов, (платежных поручений) договоров) от собственников инфраструктур/объектов/официальных предстателей государственных объектов (на основании лицензионных соглашений, утвержденных тарифов).</t>
    </r>
  </si>
  <si>
    <r>
      <t>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здание.</t>
    </r>
    <r>
      <rPr>
        <b/>
        <sz val="12"/>
        <rFont val="Times New Roman"/>
        <family val="1"/>
        <charset val="204"/>
      </rPr>
      <t xml:space="preserve"> ( Применение по требованию Заказчика)</t>
    </r>
  </si>
  <si>
    <r>
      <t xml:space="preserve">ПИР, СМР. Применяется при необходимости монтажа ЩРЗ, ЩГ и ЩК с автоматами. С учетом стоимости оборудования и материалов.  Включает установку автоматов, прокладку силового кабеля длиной 20 м и кабеля заземления, установку ЩРЗ, подключение, измерения, стоимость оборудования ЩРЗ, ЩГ и ЩК с автоматами и прочих материалов для подключения.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</si>
  <si>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прочие, не ограничиваясь перечисленным:  устройство, при необходимости, отверстия в стене с  заделкой (с установкой гильз),  устройство гнезд для подрозетников с восстановлением отделки стен, с учетом стоимости  материалов. Проверка.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</si>
  <si>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 прочие, не ограничиваясь перечисленным: Установка розетки (220В) на DIN-рейку с заземлением контактов, расключение, проверка, включая стоимость материалов и розетки.</t>
    </r>
    <r>
      <rPr>
        <b/>
        <sz val="12"/>
        <rFont val="Times New Roman"/>
        <family val="1"/>
        <charset val="204"/>
      </rPr>
      <t xml:space="preserve"> Организация и проведение оформления разрешительных документов, согласований , исполнительной документации.</t>
    </r>
  </si>
  <si>
    <r>
      <t>ПИР, СМР,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с учетом стоимости  материалов.  Включает прокладку силового кабеля  по существующим конструкциям и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</si>
  <si>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с учетом расходных и монтажных материалов, стоимости кабеля и трубы ПВХ.  Включает прокладку силового кабеля  по существующим конструкциям и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</si>
  <si>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>ПИР, СМР, Прочие затраты, не ограничиваясь перечисленным: прокладка и монтаж кабеля по трубе/коробу/гофре/металлорукаве с устройством, при необходимости, отверстий в стенах с заделкой (с установкой гильз),  с учетом стоимости кабеля,  прочих материалов.  Проверка состояния изоляции кабеля до и после прокладки. Маркировка. Присоединение к зажимам жил и проводов. Измерения</t>
    </r>
    <r>
      <rPr>
        <b/>
        <sz val="12"/>
        <rFont val="Times New Roman"/>
        <family val="1"/>
        <charset val="204"/>
      </rPr>
      <t>. 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</si>
  <si>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не ограничиваясь перечисленным: прокладка трубы/короба/гофры, прокладка и монтаж кабеля по трубе/коробу/гофре с устройством, при необходимости, отверстий в стенах  с заделкой (с установкой гильз), с учетом стоимости трубы/короба/гофры, кабеля,  прочих материалов. Проверка состояния изоляции кабеля до и после прокладки. Маркировка. Присоединение к зажимам жил и проводов.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</si>
  <si>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не ограничиваясь перечисленным: прокладка металлорукава, прокладка и монтаж кабеля по металлорукаву с устройством, при необходимости, отверстий в стенах  (с установкой гильз),  с заделкой,  с учетом стоимости металлорукава, кабеля,  прочих материалов. Проверка состояния изоляции кабеля до и после прокладки. Маркировка. Присоединение к зажимам жил и проводов.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</si>
  <si>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не ограничиваясь перечисленным: прокладка и монтаж кабеля скобами по стене, с устройством, при необходимости, отверстий в стенах  с заделкой, (с установкой гильз),  с учетом стоимости кабеля, прочих материалов. Проверка состояния изоляции кабеля до и после прокладки. Маркировка. Присоединение к зажимам жил и проводов.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</si>
  <si>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СМР, Прочие затраты, не ограничиваясь перечисленным: прокладка и монтаж кабеля по борозде с креплением скобами, с устройством и заделкой борозды с финишной отделкой, с устройством, при необходимости, отверстий в стенах  с заделкой (с установкой гильз),  с учетом стоимости кабеля, прочих материалов. Проверка состояния изоляции кабеля до и после прокладки. Маркировка. Присоединение к зажимам жил и проводов. Измерения. 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</si>
  <si>
    <r>
      <t xml:space="preserve">ПИР, СМР: разработка грунта в траншее, отвозка лишнего грунта, доставка песка, устройство постели из песка, прокладка и монтаж кабеля (включая вывод кабеля на стену/опору, ввод кабеля в здание по существующему каналу с пробивкой и заделкой герметизации, внутриобъектовые работы), покрытие кабеля кирпичом/плитами, засыпка траншеи песком,  стоимость кабеля, прокладка и стоимость опознавательной ленты, оплата подключений к существующим сетям, согласования, оформление договоров аренды на период строительства, рекультивация земель. </t>
    </r>
    <r>
      <rPr>
        <b/>
        <sz val="12"/>
        <rFont val="Times New Roman"/>
        <family val="1"/>
        <charset val="204"/>
      </rPr>
      <t>Проведение всех измерений. Организация и проведение оформления разрешительных документов, согласований , исполнительной документации.</t>
    </r>
  </si>
  <si>
    <r>
      <t>Позиция предусматривает: 
- установку и крепление оборудования; 
- прокладку и крепление проводов и кабелей, используемых при монтаже оборудования БС; 
- разделку и подключение проводов и кабелей к системе электропитания; 
- маркировку оборудования (согласно требованиям Заказчика); 
- юстировка абонентского блока; 
- включение электропитания и тестирование согласно требованиям производителя оборудования, указанным в инструкции по монтажу,
 -</t>
    </r>
    <r>
      <rPr>
        <b/>
        <sz val="12"/>
        <rFont val="Times New Roman"/>
        <family val="1"/>
        <charset val="204"/>
      </rPr>
      <t>организация и проведение оформления разрешительных документов, согласований , исполнительной документации.</t>
    </r>
    <r>
      <rPr>
        <sz val="12"/>
        <rFont val="Times New Roman"/>
        <family val="1"/>
        <charset val="204"/>
      </rPr>
      <t xml:space="preserve">
Цена включает затраты на кабели питания, заземления, кабель UTP/FTP длинной до 100 метров, гофру и металлорукав для защиты этого кабеля, расходные материалы и доставку.</t>
    </r>
  </si>
  <si>
    <r>
      <t xml:space="preserve">Комплекс работ по изготовлению объекта, включая:
Приобретение. Доставка на площадку строительства БС. Сборка. Монтаж на фундаменте  или с использованием трубостоек, Подключение к системе молниезащиты  (включая все расходные материалы).  </t>
    </r>
    <r>
      <rPr>
        <b/>
        <sz val="12"/>
        <rFont val="Times New Roman"/>
        <family val="1"/>
        <charset val="204"/>
      </rPr>
      <t xml:space="preserve">Организация и проведение оформления разрешительных документов, согласований , исполнительной документации.  </t>
    </r>
    <r>
      <rPr>
        <sz val="12"/>
        <rFont val="Times New Roman"/>
        <family val="1"/>
        <charset val="204"/>
      </rPr>
      <t xml:space="preserve">Предоставление исполнительной документации, согласно требований Заказчика. </t>
    </r>
    <r>
      <rPr>
        <b/>
        <sz val="12"/>
        <rFont val="Times New Roman"/>
        <family val="1"/>
        <charset val="204"/>
      </rPr>
      <t>Организация и проведение оформления  Топографо-геодезических работ7( с нанесением на городской планшет исполнительной сьёмки), Услуги по оформлению собственности10,  Услуги по оформлению прав8 , Земельное дело11, Инженерно-геологические изыскания  (совместно  с п.п.4.1.2-4.1.6).</t>
    </r>
  </si>
  <si>
    <r>
      <t>ПИР: Разработка проектной документации</t>
    </r>
    <r>
      <rPr>
        <b/>
        <sz val="12"/>
        <rFont val="Times New Roman"/>
        <family val="1"/>
        <charset val="204"/>
      </rPr>
      <t>, Организация и проведение оформления разрешительных документов, согласований , исполнительной документации</t>
    </r>
    <r>
      <rPr>
        <sz val="12"/>
        <rFont val="Times New Roman"/>
        <family val="1"/>
        <charset val="204"/>
      </rPr>
      <t>, (количество портов определяется по кабельному журналу)</t>
    </r>
  </si>
  <si>
    <r>
      <t xml:space="preserve">СМР, демонтаж (разборка/сборка) кабель каналов, комплектующих (крышки, разделительные перегородки), включая сопутствующие работы </t>
    </r>
    <r>
      <rPr>
        <b/>
        <sz val="12"/>
        <rFont val="Times New Roman"/>
        <family val="1"/>
        <charset val="204"/>
      </rPr>
      <t xml:space="preserve"> ( погрузку, разгрузку, транспортировку). </t>
    </r>
  </si>
  <si>
    <r>
      <t>СМР, независимо от материалов поверхности, включая сопутствующие работы: подгонка длин,</t>
    </r>
    <r>
      <rPr>
        <b/>
        <sz val="12"/>
        <rFont val="Times New Roman"/>
        <family val="1"/>
        <charset val="204"/>
      </rPr>
      <t xml:space="preserve"> стоимость основных и  крепежных материалов.</t>
    </r>
  </si>
  <si>
    <r>
      <t xml:space="preserve">СМР, независимо от материалов поверхности, включая сопутствующие работы: подгонка длин, </t>
    </r>
    <r>
      <rPr>
        <b/>
        <sz val="12"/>
        <rFont val="Times New Roman"/>
        <family val="1"/>
        <charset val="204"/>
      </rPr>
      <t>стоимость основных и  крепежных материалов.</t>
    </r>
  </si>
  <si>
    <r>
      <t>СМР, демонтаж, включая сопутствующие работы</t>
    </r>
    <r>
      <rPr>
        <b/>
        <sz val="12"/>
        <rFont val="Times New Roman"/>
        <family val="1"/>
        <charset val="204"/>
      </rPr>
      <t xml:space="preserve"> ( погрузку, разгрузку, транспортировку).</t>
    </r>
  </si>
  <si>
    <r>
  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</t>
    </r>
    <r>
      <rPr>
        <b/>
        <sz val="12"/>
        <rFont val="Times New Roman"/>
        <family val="1"/>
        <charset val="204"/>
      </rPr>
      <t xml:space="preserve"> стоимость основных и  крепежных материалов. </t>
    </r>
  </si>
  <si>
    <r>
      <t xml:space="preserve">СМР, демонтаж, включая сопутствующие работы </t>
    </r>
    <r>
      <rPr>
        <b/>
        <sz val="12"/>
        <rFont val="Times New Roman"/>
        <family val="1"/>
        <charset val="204"/>
      </rPr>
      <t>(погрузка, разгрузка, транспортировка).</t>
    </r>
  </si>
  <si>
    <r>
      <t xml:space="preserve">СМР, демонтаж, включая сопутствующие работы </t>
    </r>
    <r>
      <rPr>
        <b/>
        <sz val="12"/>
        <rFont val="Times New Roman"/>
        <family val="1"/>
        <charset val="204"/>
      </rPr>
      <t xml:space="preserve"> (погрузку, разгрузку, транспортировку).</t>
    </r>
  </si>
  <si>
    <r>
      <t>СМР, демонтаж и отключение информационной розетки,</t>
    </r>
    <r>
      <rPr>
        <b/>
        <sz val="12"/>
        <rFont val="Times New Roman"/>
        <family val="1"/>
        <charset val="204"/>
      </rPr>
      <t xml:space="preserve"> ( погрузку, разгрузку, транспортировку).</t>
    </r>
  </si>
  <si>
    <r>
      <t>СМР, демонтаж и отключение розетки/выключателя</t>
    </r>
    <r>
      <rPr>
        <b/>
        <sz val="12"/>
        <rFont val="Times New Roman"/>
        <family val="1"/>
        <charset val="204"/>
      </rPr>
      <t>, ( погрузку, разгрузку, транспортировку).</t>
    </r>
  </si>
  <si>
    <r>
      <t xml:space="preserve">СМР, демонтаж </t>
    </r>
    <r>
      <rPr>
        <b/>
        <sz val="12"/>
        <rFont val="Times New Roman"/>
        <family val="1"/>
        <charset val="204"/>
      </rPr>
      <t xml:space="preserve"> ( погрузку, разгрузку, транспортировку).</t>
    </r>
  </si>
  <si>
    <r>
      <t>СМР, демонтаж</t>
    </r>
    <r>
      <rPr>
        <b/>
        <sz val="12"/>
        <rFont val="Times New Roman"/>
        <family val="1"/>
        <charset val="204"/>
      </rPr>
      <t xml:space="preserve">  ( погрузку, разгрузку, транспортировку).</t>
    </r>
  </si>
  <si>
    <t>Позиция применяется с использованием шагового коэффициента 0,1 от 30 м (min участок 3 м)
Не применяется совместно с расценкой 5.25; 5.26.
Если  согласно ТУ  или иных требований  требуется  восстановление покрытий  большей площади(ширины траншеи), то применять дополнительную позицию п. 5.15- 5.18 с обоснованием требований.</t>
  </si>
  <si>
    <t xml:space="preserve">Не применяется совместно с Работами раздела с 1÷2 включительно. Работы  по обновлению программного обеспечения активного оборудования, замена заводских настроек на программное обеспечение необходимое для работы сети ПАО «Ростелеком» на объекте строительства .Допускается совместное применение с п.6.29  по требованию Заказчика. </t>
  </si>
  <si>
    <t>Не применимо совместно с Работами раздела/пунктов 1; 4.7 ÷ 4.9.
Применимо совместно с позициями пп. 6.1÷6.3  при организации ДРС домофонии с монтажом свыше, чем 1 шт. на три этажа.</t>
  </si>
  <si>
    <t xml:space="preserve">Применяется при демонтаже оборудования. </t>
  </si>
  <si>
    <t>Применяется на существующих кабельных линиях, при монтаже новой муфты, организации врезки, отводов.
Применимо совместно: с расценками пп. 4.2 ÷ 4.4, при монтаже более 1 оптической муфты на 0,5 км строящейся трассы; совместно с 6.8.2 
НЕ ПРИМЕНЯТЬ с разделом №3.</t>
  </si>
  <si>
    <t>НЕ ПРИМЕНЯТЬ данную расценку для организации абонентской линии в ДХ абонента!</t>
  </si>
  <si>
    <r>
      <t>Охранная зона</t>
    </r>
    <r>
      <rPr>
        <b/>
        <sz val="11"/>
        <rFont val="Times New Roman"/>
        <family val="1"/>
        <charset val="204"/>
      </rPr>
      <t xml:space="preserve"> - зона с особыми условиями использования территорий, для обеспечения сохранности кабельных, радиорелейных и воздушных линий связи, линий радиофикации и линейно-кабельных сооружений связи, оформляемая Подрядчиком в соответствии с требованиями действующего законодательства РФ.</t>
    </r>
  </si>
  <si>
    <r>
      <t>Услуги по оформлению собственности</t>
    </r>
    <r>
      <rPr>
        <b/>
        <sz val="11"/>
        <rFont val="Times New Roman"/>
        <family val="1"/>
        <charset val="204"/>
      </rPr>
      <t>-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Объект/часть Объекта в соответствии с законодательством РФ, в том числе сбор всей необходимой документации и проведение экспертизы имеющейся документации, выполняемые в соответствии с п.4.3. настоящего Договора.</t>
    </r>
  </si>
  <si>
    <r>
      <t>Земельное дело</t>
    </r>
    <r>
      <rPr>
        <b/>
        <sz val="11"/>
        <rFont val="Times New Roman"/>
        <family val="1"/>
        <charset val="204"/>
      </rPr>
      <t>-землеустроительная  документация в отношении каждого объекта землеустройства и другие касающиеся такого объекта материалы.</t>
    </r>
  </si>
  <si>
    <t xml:space="preserve">Выполнение предпроектных обследований  </t>
  </si>
  <si>
    <r>
      <t xml:space="preserve">Компенсация затрат по получению и оплате счетов за выдачу Технических Условий сторонних владельцев ЛКС, счетов за сопровождение работ с технической документацией сторонних владельцев ЛКС, </t>
    </r>
    <r>
      <rPr>
        <b/>
        <sz val="12"/>
        <rFont val="Times New Roman"/>
        <family val="1"/>
        <charset val="204"/>
      </rPr>
      <t>счетов за услуги по экспертизе/согласованию проекта</t>
    </r>
    <r>
      <rPr>
        <sz val="12"/>
        <rFont val="Times New Roman"/>
        <family val="1"/>
        <charset val="204"/>
      </rPr>
      <t xml:space="preserve"> и ИД с владельцем сторонних ЛКС/ </t>
    </r>
    <r>
      <rPr>
        <b/>
        <sz val="12"/>
        <rFont val="Times New Roman"/>
        <family val="1"/>
        <charset val="204"/>
      </rPr>
      <t>Инженерно-геологические изыскания.</t>
    </r>
  </si>
  <si>
    <r>
      <t>Компенсация затрат на оплату счетов Подрядчиком от лица Заказчика  за выдачу Технических Условий и согласований проектных решений при пересечении коммуникаций сторонних собственников  и прохождении по ним:  Газопроводы, Теплотрассы</t>
    </r>
    <r>
      <rPr>
        <b/>
        <sz val="12"/>
        <rFont val="Times New Roman"/>
        <family val="1"/>
        <charset val="204"/>
      </rPr>
      <t>, Водопроводы</t>
    </r>
    <r>
      <rPr>
        <sz val="12"/>
        <rFont val="Times New Roman"/>
        <family val="1"/>
        <charset val="204"/>
      </rPr>
      <t>, Железные дороги, Автомобильные дороги федерального значения, Мосты и Путепроводы, объекты Электросетевого хозяйства, ЛКС.</t>
    </r>
  </si>
  <si>
    <r>
      <t xml:space="preserve">Компенсация логистических затрат на транспортировку оборудования/ </t>
    </r>
    <r>
      <rPr>
        <b/>
        <sz val="12"/>
        <rFont val="Times New Roman"/>
        <family val="1"/>
        <charset val="204"/>
      </rPr>
      <t>материалов Заказчика</t>
    </r>
    <r>
      <rPr>
        <sz val="12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</si>
  <si>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12"/>
        <rFont val="Times New Roman"/>
        <family val="1"/>
        <charset val="204"/>
      </rPr>
      <t>материалов Заказчика</t>
    </r>
    <r>
      <rPr>
        <sz val="12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</si>
  <si>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12"/>
        <rFont val="Times New Roman"/>
        <family val="1"/>
        <charset val="204"/>
      </rPr>
      <t>материалов Заказчика</t>
    </r>
    <r>
      <rPr>
        <sz val="12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</si>
  <si>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12"/>
        <rFont val="Times New Roman"/>
        <family val="1"/>
        <charset val="204"/>
      </rPr>
      <t>материалов Заказчика</t>
    </r>
    <r>
      <rPr>
        <sz val="12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</si>
  <si>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12"/>
        <rFont val="Times New Roman"/>
        <family val="1"/>
        <charset val="204"/>
      </rPr>
      <t>материалов Заказчика</t>
    </r>
    <r>
      <rPr>
        <sz val="12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</si>
  <si>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 xml:space="preserve"> Прокладка и монтаж ВОК  по существующим опорам ЛЭП 10 -110 кВ, (трубостойкам, между зданиями), включая внутриобъектовые работы</t>
  </si>
  <si>
    <t>Примечание:
В каждый из указанных выше видов Работ в т.ч. входят:
1. Затраты на организацию и  получение/оформление согласований, разрешений на производство работ и технических условий у сторонних организаций (физ./юр лиц), необходимых для проведения работ по прокладке кабеля и строительству кабельной инфраструктуры;
2. Затраты на проведение проектно-изыскательских работ и подготовку рабочей документации;
3. затраты на подготовку, оформление, согласование со сторонними организациями комплекта(ов) исполнительной документации по  объекту завершенного строительства, в соответствии  с  требованиями  Заказчика, в т.ч числе госзаказчика ( собственника инфраструктуры).        
4. протяженность по работам, указанным в пп. 4.2-4.4.1.1; 4.7-4.9  учитывается  по общей протяженности кабельной линии в Заказе.</t>
  </si>
  <si>
    <r>
      <rPr>
        <sz val="12"/>
        <rFont val="Times New Roman"/>
        <family val="1"/>
        <charset val="204"/>
      </rPr>
      <t>для стальных опор (</t>
    </r>
    <r>
      <rPr>
        <b/>
        <sz val="12"/>
        <rFont val="Times New Roman"/>
        <family val="1"/>
        <charset val="204"/>
      </rPr>
      <t xml:space="preserve"> типа ОКС, НПК, свайно-металлическая )</t>
    </r>
  </si>
  <si>
    <r>
      <t xml:space="preserve">Устройство кабельного ввода в  здание в фундаментном основании  </t>
    </r>
    <r>
      <rPr>
        <b/>
        <sz val="12"/>
        <rFont val="Times New Roman"/>
        <family val="1"/>
        <charset val="204"/>
      </rPr>
      <t>от существующего колодца (из расчета  до 30 м).</t>
    </r>
    <r>
      <rPr>
        <sz val="12"/>
        <rFont val="Times New Roman"/>
        <family val="1"/>
        <charset val="204"/>
      </rPr>
      <t xml:space="preserve">
В случае необходимости (более 30м) канализация достраивается по соответствующим расценкам.</t>
    </r>
  </si>
  <si>
    <r>
      <t xml:space="preserve">Монтаж контейнера (уличного) площадью </t>
    </r>
    <r>
      <rPr>
        <b/>
        <sz val="12"/>
        <rFont val="Times New Roman"/>
        <family val="1"/>
        <charset val="204"/>
      </rPr>
      <t>от 3,45 м2 до 15 м2</t>
    </r>
  </si>
  <si>
    <t>Примечание:
В каждый из указанных выше видов Работ в т.ч. входят:
1. Затраты на организацию и  получение/оформление согласований, разрешений на производство работ и технических условий у сторонних организаций (физ./юр лиц), необходимых для проведения работ по прокладке кабеля и строительству кабельной инфраструктуры;
2. Затраты на проведение проектно-изыскательских работ и подготовку рабочей документации;
3. затраты на подготовку, оформление, согласование со сторонними организациями комплекта(ов) исполнительной документации по  объекту завершенного строительства, в соответствии  с  требованиями  Заказчика, в т.ч числе госзаказчика ( собственника инфраструктуры).      
4. Протяженность по работам, указанным в пп.5.5-5.7 учитывается  по профилю ГНБ/ГНП перехода.</t>
  </si>
  <si>
    <r>
      <t>Прокладка и монтаж кабеля</t>
    </r>
    <r>
      <rPr>
        <b/>
        <sz val="12"/>
        <rFont val="Times New Roman"/>
        <family val="1"/>
        <charset val="204"/>
      </rPr>
      <t xml:space="preserve"> типа UTP/FTP методом   подвеса </t>
    </r>
  </si>
  <si>
    <r>
      <t xml:space="preserve">Покраска точки доступа, РРС,  видеокамеры, </t>
    </r>
    <r>
      <rPr>
        <b/>
        <sz val="12"/>
        <rFont val="Times New Roman"/>
        <family val="1"/>
        <charset val="204"/>
      </rPr>
      <t>телекоммуникационного шкафа(давальческий шкаф)</t>
    </r>
    <r>
      <rPr>
        <sz val="12"/>
        <rFont val="Times New Roman"/>
        <family val="1"/>
        <charset val="204"/>
      </rPr>
      <t xml:space="preserve">  по требованию Заказчика</t>
    </r>
  </si>
  <si>
    <t>Компенсация логистических затрат на транспортировку  конструкций подрядчика / Заказчика-  ККС, опор  деревянных/металлических / железобетонных   на объект строительства   при удаленности свыше 50  км  от Областного центра(Филиала).</t>
  </si>
  <si>
    <t>Включает компенсацию затрат на логистические издержки при транспортировки  материалов Подрядчика/Материалы Заказчика  -  ККС, опор  деревянных/металлических / железобетонных   на объект строительства, при строительстве объекта на удаленности свыше 50  км  от Областного центра(Филиала).  Расстояние удаленности определяется составлением наикратчайшего маршрута по дорогам общего пользования, в системе/службе "Яндекс. Карты".  Расценка применяется только до 5-х единиц включительно.</t>
  </si>
  <si>
    <t xml:space="preserve">Для заказов  В2С -'в случае, если протяженность трассы кабельной линии менее 150 м, стоимость приравнивается к удельной стоимости = 150 м независимо от фактической длины. Для заказов  B2B/B2G/B2O   -'в случае, если протяженность трассы кабельной линии менее  300 м, стоимость приравнивается к удельной стоимости = 300 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расценкам 6.8.2.                                                                                             В рамках проекта "МОСТ/МЁД" учитывается общая длина проложенного кабеля на одном адресе  объекта  без округления до min  длины. </t>
  </si>
  <si>
    <t xml:space="preserve">Для заказов  В2С -'в случае, если протяженность трассы кабельной линии менее 150 м, стоимость приравнивается к удельной стоимости = 150 м независимо от фактической длины. Для заказов  B2B/B2G/B2O   -'в случае, если протяженность трассы кабельной линии менее  300 м, стоимость приравнивается к удельной стоимости =300 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 объектовой прокладки.
Отдельная прокладка внутриобъектового ВОК производиться по расценкам 6.8.2                                                     В рамках проекта "МОСТ/МЁД" учитывается общая длина проложенного кабеля на одном адресе  объекта  без округления до min  длины. </t>
  </si>
  <si>
    <t xml:space="preserve">Для заказов  В2С -'в случае, если протяженность трассы кабельной линии менее 150 м, стоимость приравнивается к удельной стоимости = 150 м независимо от фактической длины. Для заказов  B2B/B2G/B2O   -'в случае, если протяженность трассы кабельной линии менее  300 м, стоимость приравнивается к удельной стоимости =300  м независимо от фактической длины. 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 объектовой прокладки.
Отдельная прокладка внутриобъектового ВОК производиться по расценкам 6.8.2                                                       В рамках проекта "МОСТ/МЁД" учитывается общая длина проложенного кабеля на одном адресе  объекта  без округления до min  длины. </t>
  </si>
  <si>
    <t xml:space="preserve">Для заказов  В2С -'в случае, если протяженность трассы кабельной линии менее 150 м, стоимость приравнивается к удельной стоимости = 150 м независимо от фактической длины. Для заказов  B2B/B2G/B2O   -'в случае, если протяженность трассы кабельной линии менее  300 м, стоимость приравнивается к удельной стоимости = 300 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 объектовой прокладки.
Отдельная прокладка внутриобъектового ВОК производиться по расценкам 6.8.2                                                     В рамках проекта "МОСТ/МЁД" учитывается общая длина проложенного кабеля на одном адресе  объекта  без округления до min  длины. </t>
  </si>
  <si>
    <t>Совместное применение позиций 5.28 «Демонтаж опор» (5.28.1 – 5.28.2 подпункты в разрезе типа опор) с позициями 5.21 «Установка/замена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работ)» (5.21.1 – 5.21.3.1 подпункты в разрезе типов опор);</t>
  </si>
  <si>
    <t>При установке ж/б опоры с одной подпорой, применяется коэффициент равный К =1,3 к расценке п. 5.21.2 ; с двумя подпорами - К=1,7 к расценке  п. 5.21.2;</t>
  </si>
  <si>
    <t>Не применимо совместно с расценкой  5.22.</t>
  </si>
  <si>
    <t>Расценка применяется при разработке грунта и полноценном восстановлении каналов кабельной канализации. Минимальная длина 5 м, вне зависимости от количества каналов, при ручной разработке траншеи, 10 м. с привлечением техники.</t>
  </si>
  <si>
    <t>НМЦ_ Приморский филиал _ ЕБПР (B2O)_2023/2024</t>
  </si>
  <si>
    <t>СТОИМОСТЬ ЕДИНИЧНЫХ РАСЦЕНОК НА ВИДЫ РАБОТ (СПЕЦИФИКАЦИЯ РАБОТ)
Приморский филиал _ ЕБПР (B2O)_2023/2024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</si>
  <si>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 определяется в ходе онлайн тендера. К работам применяется 100% скидки, к материалам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</si>
</sst>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00"/>
    <numFmt numFmtId="166" formatCode="#,##0.00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  <font>
      <strike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trike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71">
    <xf numFmtId="0" fontId="0" fillId="0" borderId="0" xfId="0"/>
    <xf numFmtId="0" fontId="10" fillId="0" borderId="0" xfId="0" applyFont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wrapText="1" shrinkToFit="1"/>
    </xf>
    <xf numFmtId="0" fontId="10" fillId="0" borderId="0" xfId="0" applyFont="1" applyBorder="1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1" xfId="1" applyFont="1" applyFill="1" applyBorder="1" applyAlignment="1" applyProtection="1">
      <alignment horizontal="center" vertical="center" wrapText="1"/>
    </xf>
    <xf numFmtId="1" fontId="10" fillId="0" borderId="1" xfId="1" applyNumberFormat="1" applyFont="1" applyFill="1" applyBorder="1" applyAlignment="1" applyProtection="1">
      <alignment horizontal="center" vertical="center" wrapText="1"/>
    </xf>
    <xf numFmtId="1" fontId="10" fillId="0" borderId="4" xfId="1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Alignment="1" applyProtection="1">
      <alignment wrapText="1"/>
    </xf>
    <xf numFmtId="1" fontId="10" fillId="0" borderId="7" xfId="0" applyNumberFormat="1" applyFont="1" applyBorder="1" applyAlignment="1" applyProtection="1">
      <alignment horizontal="center" vertical="center" wrapText="1"/>
    </xf>
    <xf numFmtId="166" fontId="12" fillId="3" borderId="0" xfId="0" applyNumberFormat="1" applyFont="1" applyFill="1" applyAlignment="1">
      <alignment horizontal="center"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166" fontId="10" fillId="0" borderId="6" xfId="0" applyNumberFormat="1" applyFont="1" applyBorder="1" applyAlignment="1">
      <alignment horizontal="center" vertical="center" wrapText="1"/>
    </xf>
    <xf numFmtId="0" fontId="13" fillId="0" borderId="1" xfId="2" applyFont="1" applyFill="1" applyBorder="1" applyAlignment="1">
      <alignment vertical="center"/>
    </xf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166" fontId="14" fillId="0" borderId="0" xfId="0" applyNumberFormat="1" applyFont="1" applyAlignment="1">
      <alignment wrapText="1"/>
    </xf>
    <xf numFmtId="0" fontId="7" fillId="0" borderId="1" xfId="3" applyFont="1" applyFill="1" applyBorder="1" applyAlignment="1">
      <alignment horizontal="left" vertical="center" wrapText="1" inden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left" vertical="center" wrapText="1" indent="1"/>
    </xf>
    <xf numFmtId="0" fontId="16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4" applyFont="1" applyFill="1" applyBorder="1" applyAlignment="1" applyProtection="1">
      <alignment horizontal="center" vertical="center"/>
      <protection locked="0"/>
    </xf>
    <xf numFmtId="0" fontId="9" fillId="0" borderId="1" xfId="4" applyFont="1" applyFill="1" applyBorder="1" applyAlignment="1" applyProtection="1">
      <alignment horizontal="left" vertical="center" wrapText="1" indent="1"/>
      <protection locked="0"/>
    </xf>
    <xf numFmtId="0" fontId="13" fillId="0" borderId="1" xfId="2" applyFont="1" applyFill="1" applyBorder="1" applyAlignment="1">
      <alignment horizontal="left" vertical="center" wrapText="1" indent="1"/>
    </xf>
    <xf numFmtId="0" fontId="13" fillId="0" borderId="1" xfId="2" applyFont="1" applyFill="1" applyBorder="1" applyAlignment="1">
      <alignment vertical="center" wrapText="1"/>
    </xf>
    <xf numFmtId="0" fontId="9" fillId="0" borderId="1" xfId="4" applyFont="1" applyFill="1" applyBorder="1" applyAlignment="1">
      <alignment horizontal="left" vertical="center" wrapText="1" indent="1"/>
    </xf>
    <xf numFmtId="0" fontId="9" fillId="0" borderId="1" xfId="1" applyNumberFormat="1" applyFont="1" applyFill="1" applyBorder="1" applyAlignment="1">
      <alignment horizontal="center" vertical="center" wrapText="1"/>
    </xf>
    <xf numFmtId="4" fontId="9" fillId="0" borderId="1" xfId="3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left" vertical="top"/>
    </xf>
    <xf numFmtId="0" fontId="9" fillId="0" borderId="1" xfId="2" applyFont="1" applyFill="1" applyBorder="1" applyAlignment="1">
      <alignment horizontal="left" vertical="center" wrapText="1" indent="1"/>
    </xf>
    <xf numFmtId="0" fontId="18" fillId="0" borderId="0" xfId="0" applyFont="1" applyAlignment="1">
      <alignment wrapText="1" shrinkToFit="1"/>
    </xf>
    <xf numFmtId="0" fontId="9" fillId="0" borderId="1" xfId="1" applyFont="1" applyFill="1" applyBorder="1" applyAlignment="1">
      <alignment horizontal="left" vertical="center" wrapText="1" indent="1"/>
    </xf>
    <xf numFmtId="0" fontId="9" fillId="0" borderId="1" xfId="1" applyNumberFormat="1" applyFont="1" applyFill="1" applyBorder="1" applyAlignment="1">
      <alignment horizontal="left" vertical="center" wrapText="1" indent="1"/>
    </xf>
    <xf numFmtId="0" fontId="7" fillId="0" borderId="1" xfId="1" applyFont="1" applyFill="1" applyBorder="1" applyAlignment="1">
      <alignment horizontal="left" vertical="center" wrapText="1" indent="1"/>
    </xf>
    <xf numFmtId="0" fontId="16" fillId="0" borderId="1" xfId="1" applyNumberFormat="1" applyFont="1" applyFill="1" applyBorder="1" applyAlignment="1">
      <alignment horizontal="left" vertical="center" wrapText="1" indent="1"/>
    </xf>
    <xf numFmtId="0" fontId="13" fillId="0" borderId="1" xfId="3" applyFont="1" applyFill="1" applyBorder="1" applyAlignment="1">
      <alignment horizontal="left" vertical="center" wrapText="1" indent="1"/>
    </xf>
    <xf numFmtId="0" fontId="13" fillId="0" borderId="1" xfId="1" applyFont="1" applyFill="1" applyBorder="1" applyAlignment="1">
      <alignment horizontal="left" vertical="center" wrapText="1" indent="1"/>
    </xf>
    <xf numFmtId="0" fontId="20" fillId="0" borderId="1" xfId="1" applyFont="1" applyFill="1" applyBorder="1" applyAlignment="1">
      <alignment horizontal="left" vertical="center" wrapText="1" indent="1"/>
    </xf>
    <xf numFmtId="0" fontId="14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49" fontId="9" fillId="0" borderId="1" xfId="2" applyNumberFormat="1" applyFont="1" applyFill="1" applyBorder="1" applyAlignment="1" applyProtection="1">
      <alignment horizontal="center" vertical="center" wrapText="1" shrinkToFit="1"/>
    </xf>
    <xf numFmtId="4" fontId="7" fillId="0" borderId="7" xfId="1" applyNumberFormat="1" applyFont="1" applyFill="1" applyBorder="1" applyAlignment="1" applyProtection="1">
      <alignment horizontal="center" vertical="center" wrapText="1" shrinkToFit="1"/>
    </xf>
    <xf numFmtId="4" fontId="7" fillId="0" borderId="1" xfId="1" applyNumberFormat="1" applyFont="1" applyFill="1" applyBorder="1" applyAlignment="1" applyProtection="1">
      <alignment horizontal="center" vertical="center" wrapText="1" shrinkToFit="1"/>
    </xf>
    <xf numFmtId="4" fontId="7" fillId="0" borderId="1" xfId="0" applyNumberFormat="1" applyFont="1" applyFill="1" applyBorder="1" applyAlignment="1" applyProtection="1">
      <alignment horizontal="center" vertical="center" wrapText="1" shrinkToFi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1" fontId="10" fillId="0" borderId="7" xfId="1" applyNumberFormat="1" applyFont="1" applyFill="1" applyBorder="1" applyAlignment="1" applyProtection="1">
      <alignment horizontal="center" vertical="center" wrapText="1"/>
    </xf>
    <xf numFmtId="4" fontId="7" fillId="0" borderId="7" xfId="0" applyNumberFormat="1" applyFont="1" applyFill="1" applyBorder="1" applyAlignment="1" applyProtection="1">
      <alignment horizontal="center" vertical="center" wrapText="1" shrinkToFit="1"/>
    </xf>
    <xf numFmtId="4" fontId="7" fillId="0" borderId="4" xfId="0" applyNumberFormat="1" applyFont="1" applyFill="1" applyBorder="1" applyAlignment="1" applyProtection="1">
      <alignment horizontal="center" vertical="center" wrapText="1" shrinkToFit="1"/>
    </xf>
    <xf numFmtId="4" fontId="7" fillId="0" borderId="8" xfId="0" applyNumberFormat="1" applyFont="1" applyFill="1" applyBorder="1" applyAlignment="1" applyProtection="1">
      <alignment horizontal="center" vertical="center" wrapText="1" shrinkToFit="1"/>
    </xf>
    <xf numFmtId="4" fontId="7" fillId="0" borderId="3" xfId="0" applyNumberFormat="1" applyFont="1" applyFill="1" applyBorder="1" applyAlignment="1" applyProtection="1">
      <alignment horizontal="center" vertical="center" wrapText="1" shrinkToFit="1"/>
    </xf>
    <xf numFmtId="4" fontId="7" fillId="0" borderId="10" xfId="0" applyNumberFormat="1" applyFont="1" applyFill="1" applyBorder="1" applyAlignment="1" applyProtection="1">
      <alignment horizontal="center" vertical="center" wrapText="1" shrinkToFit="1"/>
    </xf>
    <xf numFmtId="0" fontId="12" fillId="0" borderId="0" xfId="0" applyFont="1" applyAlignment="1">
      <alignment horizontal="right" vertical="center"/>
    </xf>
    <xf numFmtId="2" fontId="6" fillId="2" borderId="9" xfId="0" applyNumberFormat="1" applyFont="1" applyFill="1" applyBorder="1" applyAlignment="1" applyProtection="1">
      <alignment horizontal="center" vertical="center" wrapText="1"/>
    </xf>
    <xf numFmtId="166" fontId="11" fillId="2" borderId="5" xfId="0" applyNumberFormat="1" applyFont="1" applyFill="1" applyBorder="1" applyAlignment="1" applyProtection="1">
      <alignment horizontal="center" vertical="center" wrapText="1"/>
    </xf>
    <xf numFmtId="2" fontId="6" fillId="2" borderId="5" xfId="0" applyNumberFormat="1" applyFont="1" applyFill="1" applyBorder="1" applyAlignment="1" applyProtection="1">
      <alignment horizontal="center" vertical="center" wrapText="1"/>
    </xf>
    <xf numFmtId="166" fontId="11" fillId="2" borderId="6" xfId="0" applyNumberFormat="1" applyFont="1" applyFill="1" applyBorder="1" applyAlignment="1" applyProtection="1">
      <alignment horizontal="center" vertical="center" wrapText="1"/>
    </xf>
    <xf numFmtId="1" fontId="10" fillId="0" borderId="1" xfId="0" applyNumberFormat="1" applyFont="1" applyBorder="1" applyAlignment="1" applyProtection="1">
      <alignment horizontal="center" vertical="center" wrapText="1"/>
    </xf>
    <xf numFmtId="1" fontId="10" fillId="0" borderId="4" xfId="0" applyNumberFormat="1" applyFont="1" applyBorder="1" applyAlignment="1" applyProtection="1">
      <alignment horizontal="center" vertical="center" wrapText="1"/>
    </xf>
    <xf numFmtId="9" fontId="10" fillId="0" borderId="11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 applyProtection="1">
      <alignment horizontal="center" vertical="center" wrapText="1"/>
    </xf>
    <xf numFmtId="9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Border="1" applyAlignment="1">
      <alignment wrapText="1"/>
    </xf>
    <xf numFmtId="166" fontId="10" fillId="0" borderId="11" xfId="0" applyNumberFormat="1" applyFont="1" applyBorder="1" applyAlignment="1">
      <alignment wrapText="1"/>
    </xf>
    <xf numFmtId="166" fontId="10" fillId="0" borderId="12" xfId="0" applyNumberFormat="1" applyFont="1" applyBorder="1" applyAlignment="1" applyProtection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166" fontId="10" fillId="0" borderId="3" xfId="0" applyNumberFormat="1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166" fontId="10" fillId="0" borderId="3" xfId="0" applyNumberFormat="1" applyFont="1" applyBorder="1" applyAlignment="1" applyProtection="1">
      <alignment horizontal="center" wrapText="1"/>
    </xf>
    <xf numFmtId="166" fontId="10" fillId="0" borderId="10" xfId="0" applyNumberFormat="1" applyFont="1" applyBorder="1" applyAlignment="1" applyProtection="1">
      <alignment horizontal="center" wrapText="1"/>
    </xf>
    <xf numFmtId="0" fontId="6" fillId="0" borderId="9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6" xfId="1" applyFont="1" applyFill="1" applyBorder="1" applyAlignment="1" applyProtection="1">
      <alignment horizontal="center" vertical="center" wrapText="1"/>
    </xf>
    <xf numFmtId="0" fontId="10" fillId="0" borderId="7" xfId="1" applyFont="1" applyFill="1" applyBorder="1" applyAlignment="1" applyProtection="1">
      <alignment horizontal="center" vertical="center" wrapText="1"/>
    </xf>
    <xf numFmtId="4" fontId="9" fillId="0" borderId="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 applyProtection="1">
      <alignment horizontal="center" vertical="center"/>
    </xf>
    <xf numFmtId="0" fontId="17" fillId="0" borderId="7" xfId="2" applyFont="1" applyFill="1" applyBorder="1" applyAlignment="1" applyProtection="1">
      <alignment horizontal="left" vertical="center"/>
    </xf>
    <xf numFmtId="0" fontId="9" fillId="0" borderId="4" xfId="0" applyFont="1" applyFill="1" applyBorder="1" applyAlignment="1" applyProtection="1">
      <alignment horizontal="center" vertical="center" wrapText="1"/>
    </xf>
    <xf numFmtId="49" fontId="7" fillId="0" borderId="7" xfId="2" applyNumberFormat="1" applyFont="1" applyFill="1" applyBorder="1" applyAlignment="1">
      <alignment horizontal="center" vertical="center" wrapText="1"/>
    </xf>
    <xf numFmtId="49" fontId="9" fillId="0" borderId="7" xfId="2" applyNumberFormat="1" applyFont="1" applyFill="1" applyBorder="1" applyAlignment="1">
      <alignment horizontal="center" vertical="center" wrapText="1"/>
    </xf>
    <xf numFmtId="0" fontId="13" fillId="0" borderId="1" xfId="2" applyFont="1" applyFill="1" applyBorder="1" applyAlignment="1" applyProtection="1">
      <alignment horizontal="left" vertical="center" indent="1" shrinkToFit="1"/>
    </xf>
    <xf numFmtId="49" fontId="9" fillId="0" borderId="7" xfId="2" applyNumberFormat="1" applyFont="1" applyFill="1" applyBorder="1" applyAlignment="1">
      <alignment horizontal="center" vertical="center"/>
    </xf>
    <xf numFmtId="0" fontId="9" fillId="0" borderId="4" xfId="1" quotePrefix="1" applyFont="1" applyFill="1" applyBorder="1" applyAlignment="1">
      <alignment horizontal="center" vertical="center" wrapText="1"/>
    </xf>
    <xf numFmtId="49" fontId="7" fillId="0" borderId="7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left" vertical="center" indent="1"/>
    </xf>
    <xf numFmtId="4" fontId="9" fillId="0" borderId="4" xfId="3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9" fillId="0" borderId="7" xfId="1" applyNumberFormat="1" applyFont="1" applyFill="1" applyBorder="1" applyAlignment="1" applyProtection="1">
      <alignment horizontal="center" vertical="center"/>
      <protection locked="0"/>
    </xf>
    <xf numFmtId="49" fontId="20" fillId="0" borderId="1" xfId="1" applyNumberFormat="1" applyFont="1" applyFill="1" applyBorder="1" applyAlignment="1" applyProtection="1">
      <alignment horizontal="left" vertical="center" wrapText="1" indent="1"/>
      <protection locked="0"/>
    </xf>
    <xf numFmtId="0" fontId="9" fillId="0" borderId="4" xfId="1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left" vertical="center"/>
    </xf>
    <xf numFmtId="4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3" applyFont="1" applyFill="1" applyBorder="1" applyAlignment="1">
      <alignment horizontal="center" vertical="center" wrapText="1"/>
    </xf>
    <xf numFmtId="49" fontId="7" fillId="0" borderId="7" xfId="2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 applyProtection="1">
      <alignment horizontal="center" vertical="center"/>
      <protection locked="0"/>
    </xf>
    <xf numFmtId="0" fontId="17" fillId="0" borderId="1" xfId="2" applyFont="1" applyFill="1" applyBorder="1" applyAlignment="1" applyProtection="1">
      <alignment horizontal="left" vertical="center"/>
    </xf>
    <xf numFmtId="0" fontId="5" fillId="0" borderId="7" xfId="2" applyFont="1" applyFill="1" applyBorder="1" applyAlignment="1" applyProtection="1">
      <alignment horizontal="left" vertical="center"/>
    </xf>
    <xf numFmtId="0" fontId="5" fillId="0" borderId="1" xfId="2" applyFont="1" applyFill="1" applyBorder="1" applyAlignment="1" applyProtection="1">
      <alignment horizontal="left" vertical="center"/>
    </xf>
    <xf numFmtId="0" fontId="13" fillId="0" borderId="7" xfId="2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 applyProtection="1">
      <alignment horizontal="left" vertical="center" wrapText="1" indent="1" shrinkToFit="1"/>
    </xf>
    <xf numFmtId="0" fontId="13" fillId="0" borderId="1" xfId="1" applyFont="1" applyFill="1" applyBorder="1" applyAlignment="1" applyProtection="1">
      <alignment horizontal="left" vertical="center" indent="1"/>
    </xf>
    <xf numFmtId="4" fontId="9" fillId="0" borderId="1" xfId="1" applyNumberFormat="1" applyFont="1" applyFill="1" applyBorder="1" applyAlignment="1">
      <alignment horizontal="left" vertical="center" wrapText="1" indent="1"/>
    </xf>
    <xf numFmtId="164" fontId="9" fillId="0" borderId="1" xfId="5" applyFont="1" applyFill="1" applyBorder="1" applyAlignment="1">
      <alignment horizontal="left" vertical="center" wrapText="1" indent="1"/>
    </xf>
    <xf numFmtId="164" fontId="9" fillId="0" borderId="1" xfId="1" applyNumberFormat="1" applyFont="1" applyFill="1" applyBorder="1" applyAlignment="1">
      <alignment horizontal="left" vertical="center" wrapText="1" indent="1"/>
    </xf>
    <xf numFmtId="0" fontId="7" fillId="0" borderId="1" xfId="1" applyFont="1" applyFill="1" applyBorder="1" applyAlignment="1" applyProtection="1">
      <alignment horizontal="left" vertical="center" indent="1"/>
    </xf>
    <xf numFmtId="0" fontId="13" fillId="0" borderId="1" xfId="0" applyFont="1" applyFill="1" applyBorder="1" applyAlignment="1">
      <alignment horizontal="left" vertical="center" wrapText="1" indent="1"/>
    </xf>
    <xf numFmtId="49" fontId="7" fillId="0" borderId="1" xfId="1" applyNumberFormat="1" applyFont="1" applyFill="1" applyBorder="1" applyAlignment="1" applyProtection="1">
      <alignment horizontal="left" vertical="center" wrapText="1" indent="1"/>
      <protection locked="0"/>
    </xf>
    <xf numFmtId="0" fontId="9" fillId="0" borderId="3" xfId="1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 applyProtection="1">
      <alignment horizontal="center" vertical="center" wrapText="1" shrinkToFi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 applyProtection="1">
      <alignment horizontal="center" vertical="center" wrapText="1" shrinkToFit="1"/>
    </xf>
    <xf numFmtId="0" fontId="20" fillId="0" borderId="4" xfId="2" applyFont="1" applyFill="1" applyBorder="1" applyAlignment="1" applyProtection="1">
      <alignment horizontal="center" vertical="center" wrapText="1"/>
    </xf>
    <xf numFmtId="10" fontId="9" fillId="0" borderId="4" xfId="1" applyNumberFormat="1" applyFont="1" applyFill="1" applyBorder="1" applyAlignment="1">
      <alignment horizontal="center" vertical="center" wrapText="1"/>
    </xf>
    <xf numFmtId="49" fontId="9" fillId="0" borderId="1" xfId="1" applyNumberFormat="1" applyFont="1" applyFill="1" applyBorder="1" applyAlignment="1" applyProtection="1">
      <alignment horizontal="center" vertical="center"/>
      <protection locked="0"/>
    </xf>
    <xf numFmtId="0" fontId="20" fillId="0" borderId="1" xfId="2" applyFont="1" applyFill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164" fontId="9" fillId="0" borderId="4" xfId="5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24" fillId="0" borderId="1" xfId="2" applyFont="1" applyFill="1" applyBorder="1" applyAlignment="1" applyProtection="1">
      <alignment horizontal="center" vertical="center" wrapText="1" shrinkToFit="1"/>
    </xf>
    <xf numFmtId="4" fontId="24" fillId="0" borderId="4" xfId="3" applyNumberFormat="1" applyFont="1" applyFill="1" applyBorder="1" applyAlignment="1" applyProtection="1">
      <alignment horizontal="center" vertical="center" wrapText="1"/>
    </xf>
    <xf numFmtId="0" fontId="9" fillId="0" borderId="4" xfId="2" applyFont="1" applyFill="1" applyBorder="1" applyAlignment="1" applyProtection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 wrapText="1" indent="1"/>
    </xf>
    <xf numFmtId="49" fontId="9" fillId="0" borderId="7" xfId="1" applyNumberFormat="1" applyFont="1" applyFill="1" applyBorder="1" applyAlignment="1">
      <alignment horizontal="center"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 applyProtection="1">
      <alignment horizontal="center" vertical="top" wrapText="1" shrinkToFit="1"/>
    </xf>
    <xf numFmtId="49" fontId="7" fillId="0" borderId="1" xfId="2" applyNumberFormat="1" applyFont="1" applyFill="1" applyBorder="1" applyAlignment="1">
      <alignment horizontal="left" vertical="center" wrapText="1" indent="1"/>
    </xf>
    <xf numFmtId="0" fontId="20" fillId="0" borderId="7" xfId="1" applyFont="1" applyFill="1" applyBorder="1" applyAlignment="1">
      <alignment horizontal="center" vertical="center" wrapText="1"/>
    </xf>
    <xf numFmtId="49" fontId="13" fillId="0" borderId="7" xfId="1" applyNumberFormat="1" applyFont="1" applyFill="1" applyBorder="1" applyAlignment="1" applyProtection="1">
      <alignment horizontal="center" vertical="center"/>
      <protection locked="0"/>
    </xf>
    <xf numFmtId="0" fontId="9" fillId="0" borderId="7" xfId="1" applyFont="1" applyFill="1" applyBorder="1" applyAlignment="1">
      <alignment horizontal="center" wrapText="1" shrinkToFit="1"/>
    </xf>
    <xf numFmtId="0" fontId="13" fillId="0" borderId="7" xfId="0" applyFont="1" applyFill="1" applyBorder="1" applyAlignment="1">
      <alignment horizontal="left" vertical="center"/>
    </xf>
    <xf numFmtId="0" fontId="7" fillId="0" borderId="1" xfId="4" applyFont="1" applyFill="1" applyBorder="1" applyAlignment="1">
      <alignment horizontal="left" vertical="center" wrapText="1" indent="1"/>
    </xf>
    <xf numFmtId="0" fontId="25" fillId="0" borderId="1" xfId="1" applyFont="1" applyFill="1" applyBorder="1" applyAlignment="1">
      <alignment horizontal="left" vertical="center" wrapText="1" indent="1"/>
    </xf>
    <xf numFmtId="0" fontId="9" fillId="0" borderId="0" xfId="0" applyFont="1" applyFill="1" applyAlignment="1" applyProtection="1">
      <alignment wrapText="1" shrinkToFit="1"/>
    </xf>
    <xf numFmtId="166" fontId="9" fillId="0" borderId="1" xfId="0" applyNumberFormat="1" applyFont="1" applyFill="1" applyBorder="1" applyAlignment="1" applyProtection="1">
      <alignment horizontal="center" vertical="center" wrapText="1" shrinkToFit="1"/>
    </xf>
    <xf numFmtId="166" fontId="9" fillId="0" borderId="4" xfId="0" applyNumberFormat="1" applyFont="1" applyFill="1" applyBorder="1" applyAlignment="1" applyProtection="1">
      <alignment horizontal="center" vertical="center" wrapText="1" shrinkToFit="1"/>
    </xf>
    <xf numFmtId="0" fontId="24" fillId="0" borderId="0" xfId="0" applyFont="1" applyFill="1" applyAlignment="1" applyProtection="1">
      <alignment wrapText="1" shrinkToFit="1"/>
    </xf>
    <xf numFmtId="166" fontId="9" fillId="0" borderId="3" xfId="0" applyNumberFormat="1" applyFont="1" applyFill="1" applyBorder="1" applyAlignment="1" applyProtection="1">
      <alignment horizontal="center" vertical="center" wrapText="1" shrinkToFit="1"/>
    </xf>
    <xf numFmtId="166" fontId="9" fillId="0" borderId="10" xfId="0" applyNumberFormat="1" applyFont="1" applyFill="1" applyBorder="1" applyAlignment="1" applyProtection="1">
      <alignment horizontal="center" vertical="center" wrapText="1" shrinkToFit="1"/>
    </xf>
    <xf numFmtId="49" fontId="9" fillId="0" borderId="7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0" fontId="6" fillId="4" borderId="2" xfId="1" applyNumberFormat="1" applyFont="1" applyFill="1" applyBorder="1" applyAlignment="1" applyProtection="1">
      <alignment horizontal="center" vertical="center" wrapText="1"/>
    </xf>
    <xf numFmtId="0" fontId="5" fillId="4" borderId="13" xfId="0" applyFont="1" applyFill="1" applyBorder="1" applyAlignment="1" applyProtection="1">
      <alignment horizontal="center" vertical="center" wrapText="1"/>
    </xf>
    <xf numFmtId="0" fontId="5" fillId="4" borderId="1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2 2" xfId="3"/>
    <cellStyle name="Обычный 2 2 2" xfId="2"/>
    <cellStyle name="Обычный 2 3" xfId="6"/>
    <cellStyle name="Обычный 4" xfId="4"/>
    <cellStyle name="Процентный 2" xfId="7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95"/>
  <sheetViews>
    <sheetView tabSelected="1" view="pageBreakPreview" zoomScale="59" zoomScaleNormal="55" zoomScaleSheetLayoutView="59" workbookViewId="0">
      <selection activeCell="C4" sqref="C4:F4"/>
    </sheetView>
  </sheetViews>
  <sheetFormatPr defaultColWidth="9.140625" defaultRowHeight="15" x14ac:dyDescent="0.25"/>
  <cols>
    <col min="1" max="1" width="12.7109375" style="41" customWidth="1"/>
    <col min="2" max="2" width="95.85546875" style="15" customWidth="1"/>
    <col min="3" max="3" width="131" style="15" customWidth="1"/>
    <col min="4" max="4" width="14.28515625" style="43" customWidth="1"/>
    <col min="5" max="5" width="92" style="43" customWidth="1"/>
    <col min="6" max="6" width="21.7109375" style="15" customWidth="1"/>
    <col min="7" max="9" width="20.7109375" style="15" customWidth="1"/>
    <col min="10" max="10" width="9.140625" style="15"/>
    <col min="11" max="11" width="23.85546875" style="16" customWidth="1"/>
    <col min="12" max="12" width="10.7109375" style="17" customWidth="1"/>
    <col min="13" max="13" width="22.5703125" style="16" customWidth="1"/>
    <col min="14" max="14" width="10.7109375" style="17" customWidth="1"/>
    <col min="15" max="15" width="22.28515625" style="16" customWidth="1"/>
    <col min="16" max="16" width="10.7109375" style="17" customWidth="1"/>
    <col min="17" max="17" width="22.28515625" style="16" customWidth="1"/>
    <col min="18" max="18" width="10.7109375" style="17" customWidth="1"/>
    <col min="19" max="16384" width="9.140625" style="15"/>
  </cols>
  <sheetData>
    <row r="2" spans="1:18" ht="43.5" customHeight="1" x14ac:dyDescent="0.25">
      <c r="A2" s="166" t="s">
        <v>1098</v>
      </c>
      <c r="B2" s="166"/>
      <c r="C2" s="166"/>
      <c r="D2" s="166"/>
      <c r="E2" s="166"/>
      <c r="F2" s="166"/>
      <c r="G2" s="166"/>
      <c r="H2" s="166"/>
      <c r="I2" s="166"/>
    </row>
    <row r="3" spans="1:18" ht="39.75" customHeight="1" thickBot="1" x14ac:dyDescent="0.3">
      <c r="G3" s="57" t="s">
        <v>771</v>
      </c>
      <c r="H3" s="11">
        <v>1</v>
      </c>
    </row>
    <row r="4" spans="1:18" s="1" customFormat="1" ht="106.5" customHeight="1" x14ac:dyDescent="0.3">
      <c r="A4" s="42"/>
      <c r="B4" s="4"/>
      <c r="C4" s="165" t="s">
        <v>1100</v>
      </c>
      <c r="D4" s="165"/>
      <c r="E4" s="165"/>
      <c r="F4" s="165"/>
      <c r="G4" s="4"/>
      <c r="H4" s="4"/>
      <c r="I4" s="4"/>
      <c r="K4" s="66"/>
      <c r="L4" s="67"/>
      <c r="M4" s="70" t="s">
        <v>718</v>
      </c>
      <c r="N4" s="12"/>
      <c r="O4" s="2" t="s">
        <v>719</v>
      </c>
      <c r="P4" s="12"/>
      <c r="Q4" s="2" t="s">
        <v>720</v>
      </c>
      <c r="R4" s="13"/>
    </row>
    <row r="5" spans="1:18" s="1" customFormat="1" ht="106.5" customHeight="1" x14ac:dyDescent="0.3">
      <c r="A5" s="42"/>
      <c r="B5" s="4"/>
      <c r="C5" s="170" t="s">
        <v>1099</v>
      </c>
      <c r="D5" s="170"/>
      <c r="E5" s="170"/>
      <c r="F5" s="170"/>
      <c r="G5" s="4"/>
      <c r="H5" s="4"/>
      <c r="I5" s="4"/>
      <c r="K5" s="64"/>
      <c r="L5" s="68"/>
      <c r="M5" s="71"/>
      <c r="N5" s="72"/>
      <c r="O5" s="73"/>
      <c r="P5" s="72"/>
      <c r="Q5" s="73"/>
      <c r="R5" s="74"/>
    </row>
    <row r="6" spans="1:18" s="1" customFormat="1" ht="27" customHeight="1" thickBot="1" x14ac:dyDescent="0.35">
      <c r="A6" s="168" t="s">
        <v>714</v>
      </c>
      <c r="B6" s="169"/>
      <c r="C6" s="169"/>
      <c r="D6" s="169"/>
      <c r="E6" s="169"/>
      <c r="F6" s="167">
        <f>1-H3</f>
        <v>0</v>
      </c>
      <c r="G6" s="167"/>
      <c r="H6" s="167"/>
      <c r="I6" s="167"/>
      <c r="J6" s="5"/>
      <c r="K6" s="65"/>
      <c r="L6" s="69"/>
      <c r="M6" s="75">
        <v>1</v>
      </c>
      <c r="N6" s="76"/>
      <c r="O6" s="77">
        <v>0.1</v>
      </c>
      <c r="P6" s="78"/>
      <c r="Q6" s="77">
        <f>M6</f>
        <v>1</v>
      </c>
      <c r="R6" s="79"/>
    </row>
    <row r="7" spans="1:18" s="1" customFormat="1" ht="141.75" x14ac:dyDescent="0.3">
      <c r="A7" s="80" t="s">
        <v>0</v>
      </c>
      <c r="B7" s="81" t="s">
        <v>1</v>
      </c>
      <c r="C7" s="81" t="s">
        <v>2</v>
      </c>
      <c r="D7" s="81" t="s">
        <v>3</v>
      </c>
      <c r="E7" s="82" t="s">
        <v>722</v>
      </c>
      <c r="F7" s="48" t="s">
        <v>4</v>
      </c>
      <c r="G7" s="49" t="s">
        <v>917</v>
      </c>
      <c r="H7" s="49" t="s">
        <v>6</v>
      </c>
      <c r="I7" s="50" t="s">
        <v>7</v>
      </c>
      <c r="J7" s="5"/>
      <c r="K7" s="58" t="s">
        <v>4</v>
      </c>
      <c r="L7" s="59" t="s">
        <v>715</v>
      </c>
      <c r="M7" s="60" t="s">
        <v>5</v>
      </c>
      <c r="N7" s="59" t="s">
        <v>716</v>
      </c>
      <c r="O7" s="60" t="s">
        <v>6</v>
      </c>
      <c r="P7" s="59" t="s">
        <v>721</v>
      </c>
      <c r="Q7" s="60" t="s">
        <v>7</v>
      </c>
      <c r="R7" s="61" t="s">
        <v>717</v>
      </c>
    </row>
    <row r="8" spans="1:18" s="1" customFormat="1" ht="20.25" x14ac:dyDescent="0.3">
      <c r="A8" s="83">
        <v>1</v>
      </c>
      <c r="B8" s="6">
        <v>2</v>
      </c>
      <c r="C8" s="6">
        <v>3</v>
      </c>
      <c r="D8" s="7">
        <v>4</v>
      </c>
      <c r="E8" s="8">
        <v>5</v>
      </c>
      <c r="F8" s="51">
        <v>6</v>
      </c>
      <c r="G8" s="7">
        <v>7</v>
      </c>
      <c r="H8" s="7">
        <v>8</v>
      </c>
      <c r="I8" s="8">
        <v>9</v>
      </c>
      <c r="J8" s="9"/>
      <c r="K8" s="10">
        <v>10</v>
      </c>
      <c r="L8" s="62">
        <v>11</v>
      </c>
      <c r="M8" s="62">
        <v>12</v>
      </c>
      <c r="N8" s="62">
        <v>13</v>
      </c>
      <c r="O8" s="62">
        <v>14</v>
      </c>
      <c r="P8" s="62">
        <v>15</v>
      </c>
      <c r="Q8" s="62">
        <v>16</v>
      </c>
      <c r="R8" s="63">
        <v>17</v>
      </c>
    </row>
    <row r="9" spans="1:18" s="3" customFormat="1" ht="45" customHeight="1" x14ac:dyDescent="0.25">
      <c r="A9" s="86" t="s">
        <v>10</v>
      </c>
      <c r="B9" s="90"/>
      <c r="C9" s="90"/>
      <c r="D9" s="125"/>
      <c r="E9" s="126"/>
      <c r="F9" s="52"/>
      <c r="G9" s="47"/>
      <c r="H9" s="47"/>
      <c r="I9" s="53"/>
      <c r="J9" s="158"/>
      <c r="K9" s="52"/>
      <c r="L9" s="159"/>
      <c r="M9" s="47"/>
      <c r="N9" s="159"/>
      <c r="O9" s="47"/>
      <c r="P9" s="159"/>
      <c r="Q9" s="47"/>
      <c r="R9" s="160"/>
    </row>
    <row r="10" spans="1:18" s="3" customFormat="1" ht="39" customHeight="1" x14ac:dyDescent="0.25">
      <c r="A10" s="148" t="s">
        <v>11</v>
      </c>
      <c r="B10" s="114"/>
      <c r="C10" s="114"/>
      <c r="D10" s="123"/>
      <c r="E10" s="126"/>
      <c r="F10" s="52"/>
      <c r="G10" s="47"/>
      <c r="H10" s="47"/>
      <c r="I10" s="53"/>
      <c r="J10" s="158"/>
      <c r="K10" s="52"/>
      <c r="L10" s="159"/>
      <c r="M10" s="47"/>
      <c r="N10" s="159"/>
      <c r="O10" s="47"/>
      <c r="P10" s="159"/>
      <c r="Q10" s="47"/>
      <c r="R10" s="160"/>
    </row>
    <row r="11" spans="1:18" s="3" customFormat="1" ht="78.75" customHeight="1" x14ac:dyDescent="0.25">
      <c r="A11" s="91" t="s">
        <v>12</v>
      </c>
      <c r="B11" s="34" t="s">
        <v>1072</v>
      </c>
      <c r="C11" s="34" t="s">
        <v>13</v>
      </c>
      <c r="D11" s="22" t="s">
        <v>14</v>
      </c>
      <c r="E11" s="84" t="s">
        <v>832</v>
      </c>
      <c r="F11" s="52">
        <v>2537.2611000000002</v>
      </c>
      <c r="G11" s="47">
        <v>0</v>
      </c>
      <c r="H11" s="47">
        <v>0</v>
      </c>
      <c r="I11" s="53">
        <v>2537.2611000000002</v>
      </c>
      <c r="J11" s="158"/>
      <c r="K11" s="52">
        <f t="shared" ref="K11" si="0">SUM(M11,O11,Q11)</f>
        <v>2537.2600000000002</v>
      </c>
      <c r="L11" s="159">
        <f t="shared" ref="L11" si="1">K11/F11</f>
        <v>0.99999956646164645</v>
      </c>
      <c r="M11" s="47">
        <f t="shared" ref="M11" si="2">ROUND(G11-(G11*$M$6*$F$6),2)</f>
        <v>0</v>
      </c>
      <c r="N11" s="159" t="e">
        <f t="shared" ref="N11" si="3">M11/G11</f>
        <v>#DIV/0!</v>
      </c>
      <c r="O11" s="47">
        <f t="shared" ref="O11" si="4">ROUND(H11-(H11*$O$6*$F$6),2)</f>
        <v>0</v>
      </c>
      <c r="P11" s="159" t="e">
        <f t="shared" ref="P11" si="5">O11/H11</f>
        <v>#DIV/0!</v>
      </c>
      <c r="Q11" s="47">
        <f t="shared" ref="Q11" si="6">ROUND((I11-(I11*$Q$6*$F$6)),2)</f>
        <v>2537.2600000000002</v>
      </c>
      <c r="R11" s="160">
        <f t="shared" ref="R11" si="7">Q11/I11</f>
        <v>0.99999956646164645</v>
      </c>
    </row>
    <row r="12" spans="1:18" s="3" customFormat="1" ht="132.75" customHeight="1" x14ac:dyDescent="0.25">
      <c r="A12" s="91" t="s">
        <v>15</v>
      </c>
      <c r="B12" s="20" t="s">
        <v>818</v>
      </c>
      <c r="C12" s="20" t="s">
        <v>923</v>
      </c>
      <c r="D12" s="19" t="s">
        <v>16</v>
      </c>
      <c r="E12" s="84" t="s">
        <v>723</v>
      </c>
      <c r="F12" s="52" t="s">
        <v>17</v>
      </c>
      <c r="G12" s="47"/>
      <c r="H12" s="47"/>
      <c r="I12" s="53"/>
      <c r="J12" s="158"/>
      <c r="K12" s="52" t="s">
        <v>17</v>
      </c>
      <c r="L12" s="159"/>
      <c r="M12" s="47"/>
      <c r="N12" s="159"/>
      <c r="O12" s="47"/>
      <c r="P12" s="159"/>
      <c r="Q12" s="47"/>
      <c r="R12" s="160"/>
    </row>
    <row r="13" spans="1:18" s="3" customFormat="1" ht="120" customHeight="1" x14ac:dyDescent="0.25">
      <c r="A13" s="91" t="s">
        <v>18</v>
      </c>
      <c r="B13" s="20" t="s">
        <v>19</v>
      </c>
      <c r="C13" s="20" t="s">
        <v>924</v>
      </c>
      <c r="D13" s="19" t="s">
        <v>826</v>
      </c>
      <c r="E13" s="84" t="s">
        <v>724</v>
      </c>
      <c r="F13" s="52" t="s">
        <v>17</v>
      </c>
      <c r="G13" s="47"/>
      <c r="H13" s="47"/>
      <c r="I13" s="53"/>
      <c r="J13" s="158"/>
      <c r="K13" s="52" t="s">
        <v>17</v>
      </c>
      <c r="L13" s="159"/>
      <c r="M13" s="47"/>
      <c r="N13" s="159"/>
      <c r="O13" s="47"/>
      <c r="P13" s="159"/>
      <c r="Q13" s="47"/>
      <c r="R13" s="160"/>
    </row>
    <row r="14" spans="1:18" s="3" customFormat="1" ht="114" customHeight="1" x14ac:dyDescent="0.25">
      <c r="A14" s="91" t="s">
        <v>20</v>
      </c>
      <c r="B14" s="20" t="s">
        <v>1073</v>
      </c>
      <c r="C14" s="20" t="s">
        <v>925</v>
      </c>
      <c r="D14" s="19" t="s">
        <v>21</v>
      </c>
      <c r="E14" s="84" t="s">
        <v>724</v>
      </c>
      <c r="F14" s="52" t="s">
        <v>17</v>
      </c>
      <c r="G14" s="47"/>
      <c r="H14" s="47"/>
      <c r="I14" s="53"/>
      <c r="J14" s="158"/>
      <c r="K14" s="52" t="s">
        <v>17</v>
      </c>
      <c r="L14" s="159"/>
      <c r="M14" s="47"/>
      <c r="N14" s="159"/>
      <c r="O14" s="47"/>
      <c r="P14" s="159"/>
      <c r="Q14" s="47"/>
      <c r="R14" s="160"/>
    </row>
    <row r="15" spans="1:18" s="3" customFormat="1" ht="144.75" customHeight="1" x14ac:dyDescent="0.25">
      <c r="A15" s="91" t="s">
        <v>22</v>
      </c>
      <c r="B15" s="20" t="s">
        <v>1074</v>
      </c>
      <c r="C15" s="20" t="s">
        <v>926</v>
      </c>
      <c r="D15" s="19" t="s">
        <v>23</v>
      </c>
      <c r="E15" s="84" t="s">
        <v>833</v>
      </c>
      <c r="F15" s="52" t="s">
        <v>17</v>
      </c>
      <c r="G15" s="47"/>
      <c r="H15" s="47"/>
      <c r="I15" s="53"/>
      <c r="J15" s="158"/>
      <c r="K15" s="52" t="s">
        <v>17</v>
      </c>
      <c r="L15" s="159"/>
      <c r="M15" s="47"/>
      <c r="N15" s="159"/>
      <c r="O15" s="47"/>
      <c r="P15" s="159"/>
      <c r="Q15" s="47"/>
      <c r="R15" s="160"/>
    </row>
    <row r="16" spans="1:18" s="3" customFormat="1" ht="310.5" customHeight="1" x14ac:dyDescent="0.25">
      <c r="A16" s="91" t="s">
        <v>24</v>
      </c>
      <c r="B16" s="20" t="s">
        <v>904</v>
      </c>
      <c r="C16" s="20" t="s">
        <v>927</v>
      </c>
      <c r="D16" s="19" t="s">
        <v>772</v>
      </c>
      <c r="E16" s="84" t="s">
        <v>725</v>
      </c>
      <c r="F16" s="52" t="s">
        <v>17</v>
      </c>
      <c r="G16" s="47"/>
      <c r="H16" s="47"/>
      <c r="I16" s="53"/>
      <c r="J16" s="158"/>
      <c r="K16" s="52" t="s">
        <v>17</v>
      </c>
      <c r="L16" s="159"/>
      <c r="M16" s="47"/>
      <c r="N16" s="159"/>
      <c r="O16" s="47"/>
      <c r="P16" s="159"/>
      <c r="Q16" s="47"/>
      <c r="R16" s="160"/>
    </row>
    <row r="17" spans="1:18" s="3" customFormat="1" ht="85.5" customHeight="1" x14ac:dyDescent="0.25">
      <c r="A17" s="91" t="s">
        <v>25</v>
      </c>
      <c r="B17" s="20" t="s">
        <v>1075</v>
      </c>
      <c r="C17" s="20" t="s">
        <v>928</v>
      </c>
      <c r="D17" s="19" t="s">
        <v>21</v>
      </c>
      <c r="E17" s="84" t="s">
        <v>838</v>
      </c>
      <c r="F17" s="52">
        <v>631.12571500000013</v>
      </c>
      <c r="G17" s="47">
        <v>97.363254999999995</v>
      </c>
      <c r="H17" s="47">
        <v>533.76246000000015</v>
      </c>
      <c r="I17" s="53">
        <v>0</v>
      </c>
      <c r="J17" s="158"/>
      <c r="K17" s="52">
        <f t="shared" ref="K17" si="8">SUM(M17,O17,Q17)</f>
        <v>631.12</v>
      </c>
      <c r="L17" s="159">
        <f t="shared" ref="L17" si="9">K17/F17</f>
        <v>0.9999909447517914</v>
      </c>
      <c r="M17" s="47">
        <f t="shared" ref="M17" si="10">ROUND(G17-(G17*$M$6*$F$6),2)</f>
        <v>97.36</v>
      </c>
      <c r="N17" s="159">
        <f t="shared" ref="N17" si="11">M17/G17</f>
        <v>0.99996656849650312</v>
      </c>
      <c r="O17" s="47">
        <f t="shared" ref="O17" si="12">ROUND(H17-(H17*$O$6*$F$6),2)</f>
        <v>533.76</v>
      </c>
      <c r="P17" s="159">
        <f t="shared" ref="P17" si="13">O17/H17</f>
        <v>0.99999539120829117</v>
      </c>
      <c r="Q17" s="47">
        <f t="shared" ref="Q17" si="14">ROUND((I17-(I17*$Q$6*$F$6)),2)</f>
        <v>0</v>
      </c>
      <c r="R17" s="160" t="e">
        <f t="shared" ref="R17" si="15">Q17/I17</f>
        <v>#DIV/0!</v>
      </c>
    </row>
    <row r="18" spans="1:18" s="3" customFormat="1" ht="86.25" customHeight="1" x14ac:dyDescent="0.25">
      <c r="A18" s="91" t="s">
        <v>26</v>
      </c>
      <c r="B18" s="20" t="s">
        <v>1076</v>
      </c>
      <c r="C18" s="20" t="s">
        <v>929</v>
      </c>
      <c r="D18" s="19" t="s">
        <v>21</v>
      </c>
      <c r="E18" s="84" t="s">
        <v>834</v>
      </c>
      <c r="F18" s="52">
        <v>1025.0236700000003</v>
      </c>
      <c r="G18" s="47">
        <v>194.72650999999999</v>
      </c>
      <c r="H18" s="47">
        <v>830.29716000000019</v>
      </c>
      <c r="I18" s="53">
        <v>0</v>
      </c>
      <c r="J18" s="158"/>
      <c r="K18" s="52">
        <f t="shared" ref="K18:K22" si="16">SUM(M18,O18,Q18)</f>
        <v>1025.03</v>
      </c>
      <c r="L18" s="159">
        <f t="shared" ref="L18:L22" si="17">K18/F18</f>
        <v>1.0000061754671477</v>
      </c>
      <c r="M18" s="47">
        <f t="shared" ref="M18:M22" si="18">ROUND(G18-(G18*$M$6*$F$6),2)</f>
        <v>194.73</v>
      </c>
      <c r="N18" s="159">
        <f t="shared" ref="N18:N22" si="19">M18/G18</f>
        <v>1.0000179225725352</v>
      </c>
      <c r="O18" s="47">
        <f t="shared" ref="O18:O22" si="20">ROUND(H18-(H18*$O$6*$F$6),2)</f>
        <v>830.3</v>
      </c>
      <c r="P18" s="159">
        <f t="shared" ref="P18:P22" si="21">O18/H18</f>
        <v>1.0000034204621389</v>
      </c>
      <c r="Q18" s="47">
        <f t="shared" ref="Q18:Q22" si="22">ROUND((I18-(I18*$Q$6*$F$6)),2)</f>
        <v>0</v>
      </c>
      <c r="R18" s="160" t="e">
        <f t="shared" ref="R18:R22" si="23">Q18/I18</f>
        <v>#DIV/0!</v>
      </c>
    </row>
    <row r="19" spans="1:18" s="3" customFormat="1" ht="86.25" customHeight="1" x14ac:dyDescent="0.25">
      <c r="A19" s="91" t="s">
        <v>27</v>
      </c>
      <c r="B19" s="20" t="s">
        <v>1077</v>
      </c>
      <c r="C19" s="20" t="s">
        <v>930</v>
      </c>
      <c r="D19" s="19" t="s">
        <v>21</v>
      </c>
      <c r="E19" s="84" t="s">
        <v>834</v>
      </c>
      <c r="F19" s="52">
        <v>2041.4188300000003</v>
      </c>
      <c r="G19" s="47">
        <v>440.13145000000009</v>
      </c>
      <c r="H19" s="47">
        <v>1601.2873800000002</v>
      </c>
      <c r="I19" s="53">
        <v>0</v>
      </c>
      <c r="J19" s="158"/>
      <c r="K19" s="52">
        <f t="shared" si="16"/>
        <v>2041.42</v>
      </c>
      <c r="L19" s="159">
        <f t="shared" si="17"/>
        <v>1.0000005731307964</v>
      </c>
      <c r="M19" s="47">
        <f t="shared" si="18"/>
        <v>440.13</v>
      </c>
      <c r="N19" s="159">
        <f t="shared" si="19"/>
        <v>0.99999670552967734</v>
      </c>
      <c r="O19" s="47">
        <f t="shared" si="20"/>
        <v>1601.29</v>
      </c>
      <c r="P19" s="159">
        <f t="shared" si="21"/>
        <v>1.0000016361835062</v>
      </c>
      <c r="Q19" s="47">
        <f t="shared" si="22"/>
        <v>0</v>
      </c>
      <c r="R19" s="160" t="e">
        <f t="shared" si="23"/>
        <v>#DIV/0!</v>
      </c>
    </row>
    <row r="20" spans="1:18" s="3" customFormat="1" ht="90.75" customHeight="1" x14ac:dyDescent="0.25">
      <c r="A20" s="91" t="s">
        <v>28</v>
      </c>
      <c r="B20" s="20" t="s">
        <v>1078</v>
      </c>
      <c r="C20" s="20" t="s">
        <v>931</v>
      </c>
      <c r="D20" s="19" t="s">
        <v>21</v>
      </c>
      <c r="E20" s="84" t="s">
        <v>834</v>
      </c>
      <c r="F20" s="52">
        <v>4177.4499800000012</v>
      </c>
      <c r="G20" s="47">
        <v>1508.6503850000004</v>
      </c>
      <c r="H20" s="47">
        <v>2668.7995950000009</v>
      </c>
      <c r="I20" s="53">
        <v>0</v>
      </c>
      <c r="J20" s="158"/>
      <c r="K20" s="52">
        <f t="shared" si="16"/>
        <v>4177.4500000000007</v>
      </c>
      <c r="L20" s="159">
        <f t="shared" si="17"/>
        <v>1.0000000047876096</v>
      </c>
      <c r="M20" s="47">
        <f t="shared" si="18"/>
        <v>1508.65</v>
      </c>
      <c r="N20" s="159">
        <f t="shared" si="19"/>
        <v>0.99999974480502296</v>
      </c>
      <c r="O20" s="47">
        <f t="shared" si="20"/>
        <v>2668.8</v>
      </c>
      <c r="P20" s="159">
        <f t="shared" si="21"/>
        <v>1.0000001517536199</v>
      </c>
      <c r="Q20" s="47">
        <f t="shared" si="22"/>
        <v>0</v>
      </c>
      <c r="R20" s="160" t="e">
        <f t="shared" si="23"/>
        <v>#DIV/0!</v>
      </c>
    </row>
    <row r="21" spans="1:18" s="3" customFormat="1" ht="87" customHeight="1" x14ac:dyDescent="0.25">
      <c r="A21" s="91" t="s">
        <v>29</v>
      </c>
      <c r="B21" s="20" t="s">
        <v>1079</v>
      </c>
      <c r="C21" s="20" t="s">
        <v>932</v>
      </c>
      <c r="D21" s="19" t="s">
        <v>21</v>
      </c>
      <c r="E21" s="84" t="s">
        <v>834</v>
      </c>
      <c r="F21" s="52">
        <v>6356.6224700000002</v>
      </c>
      <c r="G21" s="47">
        <v>2323.7632550000003</v>
      </c>
      <c r="H21" s="47">
        <v>4032.8592150000004</v>
      </c>
      <c r="I21" s="53">
        <v>0</v>
      </c>
      <c r="J21" s="158"/>
      <c r="K21" s="52">
        <f t="shared" si="16"/>
        <v>6356.6200000000008</v>
      </c>
      <c r="L21" s="159">
        <f t="shared" si="17"/>
        <v>0.99999961142886629</v>
      </c>
      <c r="M21" s="47">
        <f t="shared" si="18"/>
        <v>2323.7600000000002</v>
      </c>
      <c r="N21" s="159">
        <f t="shared" si="19"/>
        <v>0.99999859925489698</v>
      </c>
      <c r="O21" s="47">
        <f t="shared" si="20"/>
        <v>4032.86</v>
      </c>
      <c r="P21" s="159">
        <f t="shared" si="21"/>
        <v>1.0000001946509802</v>
      </c>
      <c r="Q21" s="47">
        <f t="shared" si="22"/>
        <v>0</v>
      </c>
      <c r="R21" s="160" t="e">
        <f t="shared" si="23"/>
        <v>#DIV/0!</v>
      </c>
    </row>
    <row r="22" spans="1:18" s="3" customFormat="1" ht="98.25" customHeight="1" x14ac:dyDescent="0.25">
      <c r="A22" s="105" t="s">
        <v>819</v>
      </c>
      <c r="B22" s="18" t="s">
        <v>1088</v>
      </c>
      <c r="C22" s="20" t="s">
        <v>1089</v>
      </c>
      <c r="D22" s="19" t="s">
        <v>21</v>
      </c>
      <c r="E22" s="84" t="s">
        <v>835</v>
      </c>
      <c r="F22" s="52">
        <v>3534.3125950000003</v>
      </c>
      <c r="G22" s="47">
        <v>3534.3125950000003</v>
      </c>
      <c r="H22" s="47">
        <v>0</v>
      </c>
      <c r="I22" s="53">
        <v>0</v>
      </c>
      <c r="J22" s="158"/>
      <c r="K22" s="52">
        <f t="shared" si="16"/>
        <v>3534.31</v>
      </c>
      <c r="L22" s="159">
        <f t="shared" si="17"/>
        <v>0.99999926576952924</v>
      </c>
      <c r="M22" s="47">
        <f t="shared" si="18"/>
        <v>3534.31</v>
      </c>
      <c r="N22" s="159">
        <f t="shared" si="19"/>
        <v>0.99999926576952924</v>
      </c>
      <c r="O22" s="47">
        <f t="shared" si="20"/>
        <v>0</v>
      </c>
      <c r="P22" s="159" t="e">
        <f t="shared" si="21"/>
        <v>#DIV/0!</v>
      </c>
      <c r="Q22" s="47">
        <f t="shared" si="22"/>
        <v>0</v>
      </c>
      <c r="R22" s="160" t="e">
        <f t="shared" si="23"/>
        <v>#DIV/0!</v>
      </c>
    </row>
    <row r="23" spans="1:18" s="3" customFormat="1" ht="55.5" customHeight="1" x14ac:dyDescent="0.25">
      <c r="A23" s="105" t="s">
        <v>820</v>
      </c>
      <c r="B23" s="18" t="s">
        <v>839</v>
      </c>
      <c r="C23" s="18" t="s">
        <v>827</v>
      </c>
      <c r="D23" s="19"/>
      <c r="E23" s="84" t="s">
        <v>836</v>
      </c>
      <c r="F23" s="52"/>
      <c r="G23" s="47"/>
      <c r="H23" s="47"/>
      <c r="I23" s="53"/>
      <c r="J23" s="158"/>
      <c r="K23" s="52"/>
      <c r="L23" s="159"/>
      <c r="M23" s="47"/>
      <c r="N23" s="159"/>
      <c r="O23" s="47"/>
      <c r="P23" s="159"/>
      <c r="Q23" s="47"/>
      <c r="R23" s="160"/>
    </row>
    <row r="24" spans="1:18" s="3" customFormat="1" ht="63.75" customHeight="1" x14ac:dyDescent="0.25">
      <c r="A24" s="105" t="s">
        <v>821</v>
      </c>
      <c r="B24" s="18" t="s">
        <v>840</v>
      </c>
      <c r="C24" s="18" t="s">
        <v>828</v>
      </c>
      <c r="D24" s="19"/>
      <c r="E24" s="84" t="s">
        <v>836</v>
      </c>
      <c r="F24" s="52"/>
      <c r="G24" s="47"/>
      <c r="H24" s="47"/>
      <c r="I24" s="53"/>
      <c r="J24" s="158"/>
      <c r="K24" s="52"/>
      <c r="L24" s="159"/>
      <c r="M24" s="47"/>
      <c r="N24" s="159"/>
      <c r="O24" s="47"/>
      <c r="P24" s="159"/>
      <c r="Q24" s="47"/>
      <c r="R24" s="160"/>
    </row>
    <row r="25" spans="1:18" s="3" customFormat="1" ht="89.25" customHeight="1" x14ac:dyDescent="0.25">
      <c r="A25" s="105" t="s">
        <v>822</v>
      </c>
      <c r="B25" s="18" t="s">
        <v>841</v>
      </c>
      <c r="C25" s="18" t="s">
        <v>829</v>
      </c>
      <c r="D25" s="19"/>
      <c r="E25" s="84" t="s">
        <v>836</v>
      </c>
      <c r="F25" s="52"/>
      <c r="G25" s="47"/>
      <c r="H25" s="47"/>
      <c r="I25" s="53"/>
      <c r="J25" s="158"/>
      <c r="K25" s="52"/>
      <c r="L25" s="159"/>
      <c r="M25" s="47"/>
      <c r="N25" s="159"/>
      <c r="O25" s="47"/>
      <c r="P25" s="159"/>
      <c r="Q25" s="47"/>
      <c r="R25" s="160"/>
    </row>
    <row r="26" spans="1:18" s="3" customFormat="1" ht="45" customHeight="1" x14ac:dyDescent="0.25">
      <c r="A26" s="91" t="s">
        <v>30</v>
      </c>
      <c r="B26" s="34" t="s">
        <v>31</v>
      </c>
      <c r="C26" s="34" t="s">
        <v>32</v>
      </c>
      <c r="D26" s="22" t="s">
        <v>33</v>
      </c>
      <c r="E26" s="84" t="s">
        <v>726</v>
      </c>
      <c r="F26" s="52">
        <v>66861.254955000011</v>
      </c>
      <c r="G26" s="47">
        <v>0</v>
      </c>
      <c r="H26" s="47">
        <v>0</v>
      </c>
      <c r="I26" s="53">
        <v>66861.254955000011</v>
      </c>
      <c r="J26" s="158"/>
      <c r="K26" s="52">
        <f t="shared" ref="K26" si="24">SUM(M26,O26,Q26)</f>
        <v>66861.25</v>
      </c>
      <c r="L26" s="159">
        <f t="shared" ref="L26" si="25">K26/F26</f>
        <v>0.99999992589131004</v>
      </c>
      <c r="M26" s="47">
        <f t="shared" ref="M26" si="26">ROUND(G26-(G26*$M$6*$F$6),2)</f>
        <v>0</v>
      </c>
      <c r="N26" s="159" t="e">
        <f t="shared" ref="N26" si="27">M26/G26</f>
        <v>#DIV/0!</v>
      </c>
      <c r="O26" s="47">
        <f t="shared" ref="O26" si="28">ROUND(H26-(H26*$O$6*$F$6),2)</f>
        <v>0</v>
      </c>
      <c r="P26" s="159" t="e">
        <f t="shared" ref="P26" si="29">O26/H26</f>
        <v>#DIV/0!</v>
      </c>
      <c r="Q26" s="47">
        <f t="shared" ref="Q26" si="30">ROUND((I26-(I26*$Q$6*$F$6)),2)</f>
        <v>66861.25</v>
      </c>
      <c r="R26" s="160">
        <f t="shared" ref="R26" si="31">Q26/I26</f>
        <v>0.99999992589131004</v>
      </c>
    </row>
    <row r="27" spans="1:18" s="3" customFormat="1" ht="96" customHeight="1" x14ac:dyDescent="0.25">
      <c r="A27" s="91" t="s">
        <v>34</v>
      </c>
      <c r="B27" s="34" t="s">
        <v>35</v>
      </c>
      <c r="C27" s="37" t="s">
        <v>933</v>
      </c>
      <c r="D27" s="21" t="s">
        <v>14</v>
      </c>
      <c r="E27" s="84"/>
      <c r="F27" s="52" t="s">
        <v>17</v>
      </c>
      <c r="G27" s="47"/>
      <c r="H27" s="47"/>
      <c r="I27" s="53"/>
      <c r="J27" s="158"/>
      <c r="K27" s="52" t="s">
        <v>17</v>
      </c>
      <c r="L27" s="159"/>
      <c r="M27" s="47"/>
      <c r="N27" s="159"/>
      <c r="O27" s="47"/>
      <c r="P27" s="159"/>
      <c r="Q27" s="47"/>
      <c r="R27" s="160"/>
    </row>
    <row r="28" spans="1:18" s="3" customFormat="1" ht="115.5" customHeight="1" x14ac:dyDescent="0.25">
      <c r="A28" s="91" t="s">
        <v>36</v>
      </c>
      <c r="B28" s="34" t="s">
        <v>37</v>
      </c>
      <c r="C28" s="37" t="s">
        <v>934</v>
      </c>
      <c r="D28" s="21" t="s">
        <v>14</v>
      </c>
      <c r="E28" s="84"/>
      <c r="F28" s="52" t="s">
        <v>17</v>
      </c>
      <c r="G28" s="47"/>
      <c r="H28" s="47"/>
      <c r="I28" s="53"/>
      <c r="J28" s="158"/>
      <c r="K28" s="52" t="s">
        <v>17</v>
      </c>
      <c r="L28" s="159"/>
      <c r="M28" s="47"/>
      <c r="N28" s="159"/>
      <c r="O28" s="47"/>
      <c r="P28" s="159"/>
      <c r="Q28" s="47"/>
      <c r="R28" s="160"/>
    </row>
    <row r="29" spans="1:18" s="3" customFormat="1" ht="269.25" customHeight="1" x14ac:dyDescent="0.25">
      <c r="A29" s="88" t="s">
        <v>38</v>
      </c>
      <c r="B29" s="39" t="s">
        <v>39</v>
      </c>
      <c r="C29" s="34" t="s">
        <v>935</v>
      </c>
      <c r="D29" s="22"/>
      <c r="E29" s="92" t="s">
        <v>1090</v>
      </c>
      <c r="F29" s="52"/>
      <c r="G29" s="47"/>
      <c r="H29" s="47"/>
      <c r="I29" s="53"/>
      <c r="J29" s="158"/>
      <c r="K29" s="52"/>
      <c r="L29" s="159"/>
      <c r="M29" s="47"/>
      <c r="N29" s="159"/>
      <c r="O29" s="47"/>
      <c r="P29" s="159"/>
      <c r="Q29" s="47"/>
      <c r="R29" s="160"/>
    </row>
    <row r="30" spans="1:18" s="3" customFormat="1" ht="31.5" customHeight="1" x14ac:dyDescent="0.25">
      <c r="A30" s="89" t="s">
        <v>40</v>
      </c>
      <c r="B30" s="34" t="s">
        <v>41</v>
      </c>
      <c r="C30" s="34"/>
      <c r="D30" s="22" t="s">
        <v>42</v>
      </c>
      <c r="E30" s="84"/>
      <c r="F30" s="52">
        <v>225663.78818500001</v>
      </c>
      <c r="G30" s="47">
        <v>105286.12204</v>
      </c>
      <c r="H30" s="47">
        <v>87301.391100000023</v>
      </c>
      <c r="I30" s="53">
        <v>33076.275045000002</v>
      </c>
      <c r="J30" s="158"/>
      <c r="K30" s="52">
        <f t="shared" ref="K30" si="32">SUM(M30,O30,Q30)</f>
        <v>225663.79</v>
      </c>
      <c r="L30" s="159">
        <f t="shared" ref="L30" si="33">K30/F30</f>
        <v>1.0000000080429385</v>
      </c>
      <c r="M30" s="47">
        <f t="shared" ref="M30" si="34">ROUND(G30-(G30*$M$6*$F$6),2)</f>
        <v>105286.12</v>
      </c>
      <c r="N30" s="159">
        <f t="shared" ref="N30" si="35">M30/G30</f>
        <v>0.9999999806242269</v>
      </c>
      <c r="O30" s="47">
        <f t="shared" ref="O30" si="36">ROUND(H30-(H30*$O$6*$F$6),2)</f>
        <v>87301.39</v>
      </c>
      <c r="P30" s="159">
        <f t="shared" ref="P30" si="37">O30/H30</f>
        <v>0.99999998739997142</v>
      </c>
      <c r="Q30" s="47">
        <f t="shared" ref="Q30" si="38">ROUND((I30-(I30*$Q$6*$F$6)),2)</f>
        <v>33076.28</v>
      </c>
      <c r="R30" s="160">
        <f t="shared" ref="R30" si="39">Q30/I30</f>
        <v>1.0000001498052604</v>
      </c>
    </row>
    <row r="31" spans="1:18" s="3" customFormat="1" ht="31.5" customHeight="1" x14ac:dyDescent="0.25">
      <c r="A31" s="89" t="s">
        <v>43</v>
      </c>
      <c r="B31" s="34" t="s">
        <v>8</v>
      </c>
      <c r="C31" s="34"/>
      <c r="D31" s="22" t="s">
        <v>42</v>
      </c>
      <c r="E31" s="84"/>
      <c r="F31" s="52">
        <v>238315.05995000002</v>
      </c>
      <c r="G31" s="47">
        <v>108326.92524500001</v>
      </c>
      <c r="H31" s="47">
        <v>96911.859660000031</v>
      </c>
      <c r="I31" s="53">
        <v>33076.275045000002</v>
      </c>
      <c r="J31" s="158"/>
      <c r="K31" s="52">
        <f t="shared" ref="K31:K82" si="40">SUM(M31,O31,Q31)</f>
        <v>238315.06999999998</v>
      </c>
      <c r="L31" s="159">
        <f t="shared" ref="L31:L82" si="41">K31/F31</f>
        <v>1.0000000421710653</v>
      </c>
      <c r="M31" s="47">
        <f t="shared" ref="M31:M82" si="42">ROUND(G31-(G31*$M$6*$F$6),2)</f>
        <v>108326.93</v>
      </c>
      <c r="N31" s="159">
        <f t="shared" ref="N31:N82" si="43">M31/G31</f>
        <v>1.0000000438949039</v>
      </c>
      <c r="O31" s="47">
        <f t="shared" ref="O31:O82" si="44">ROUND(H31-(H31*$O$6*$F$6),2)</f>
        <v>96911.86</v>
      </c>
      <c r="P31" s="159">
        <f t="shared" ref="P31:P82" si="45">O31/H31</f>
        <v>1.0000000035083423</v>
      </c>
      <c r="Q31" s="47">
        <f t="shared" ref="Q31:Q82" si="46">ROUND((I31-(I31*$Q$6*$F$6)),2)</f>
        <v>33076.28</v>
      </c>
      <c r="R31" s="160">
        <f t="shared" ref="R31:R82" si="47">Q31/I31</f>
        <v>1.0000001498052604</v>
      </c>
    </row>
    <row r="32" spans="1:18" s="3" customFormat="1" ht="31.5" customHeight="1" x14ac:dyDescent="0.25">
      <c r="A32" s="89" t="s">
        <v>44</v>
      </c>
      <c r="B32" s="34" t="s">
        <v>45</v>
      </c>
      <c r="C32" s="34"/>
      <c r="D32" s="22" t="s">
        <v>42</v>
      </c>
      <c r="E32" s="84"/>
      <c r="F32" s="52">
        <v>247879.63018500007</v>
      </c>
      <c r="G32" s="47">
        <v>110211.183225</v>
      </c>
      <c r="H32" s="47">
        <v>104592.17191500004</v>
      </c>
      <c r="I32" s="53">
        <v>33076.275045000002</v>
      </c>
      <c r="J32" s="158"/>
      <c r="K32" s="52">
        <f t="shared" si="40"/>
        <v>247879.62999999998</v>
      </c>
      <c r="L32" s="159">
        <f t="shared" si="41"/>
        <v>0.99999999925366967</v>
      </c>
      <c r="M32" s="47">
        <f t="shared" si="42"/>
        <v>110211.18</v>
      </c>
      <c r="N32" s="159">
        <f t="shared" si="43"/>
        <v>0.99999997073799674</v>
      </c>
      <c r="O32" s="47">
        <f t="shared" si="44"/>
        <v>104592.17</v>
      </c>
      <c r="P32" s="159">
        <f t="shared" si="45"/>
        <v>0.99999998169078996</v>
      </c>
      <c r="Q32" s="47">
        <f t="shared" si="46"/>
        <v>33076.28</v>
      </c>
      <c r="R32" s="160">
        <f t="shared" si="47"/>
        <v>1.0000001498052604</v>
      </c>
    </row>
    <row r="33" spans="1:18" s="3" customFormat="1" ht="31.5" customHeight="1" x14ac:dyDescent="0.25">
      <c r="A33" s="89" t="s">
        <v>46</v>
      </c>
      <c r="B33" s="34" t="s">
        <v>47</v>
      </c>
      <c r="C33" s="34"/>
      <c r="D33" s="22" t="s">
        <v>42</v>
      </c>
      <c r="E33" s="84"/>
      <c r="F33" s="52">
        <v>258832.04743000004</v>
      </c>
      <c r="G33" s="47">
        <v>111490.30568500001</v>
      </c>
      <c r="H33" s="47">
        <v>114265.46670000002</v>
      </c>
      <c r="I33" s="53">
        <v>33076.275045000002</v>
      </c>
      <c r="J33" s="158"/>
      <c r="K33" s="52">
        <f t="shared" si="40"/>
        <v>258832.06</v>
      </c>
      <c r="L33" s="159">
        <f t="shared" si="41"/>
        <v>1.0000000485643106</v>
      </c>
      <c r="M33" s="47">
        <f t="shared" si="42"/>
        <v>111490.31</v>
      </c>
      <c r="N33" s="159">
        <f t="shared" si="43"/>
        <v>1.0000000387029164</v>
      </c>
      <c r="O33" s="47">
        <f t="shared" si="44"/>
        <v>114265.47</v>
      </c>
      <c r="P33" s="159">
        <f t="shared" si="45"/>
        <v>1.0000000288801165</v>
      </c>
      <c r="Q33" s="47">
        <f t="shared" si="46"/>
        <v>33076.28</v>
      </c>
      <c r="R33" s="160">
        <f t="shared" si="47"/>
        <v>1.0000001498052604</v>
      </c>
    </row>
    <row r="34" spans="1:18" s="3" customFormat="1" ht="31.5" customHeight="1" x14ac:dyDescent="0.25">
      <c r="A34" s="89" t="s">
        <v>48</v>
      </c>
      <c r="B34" s="34" t="s">
        <v>49</v>
      </c>
      <c r="C34" s="34"/>
      <c r="D34" s="22" t="s">
        <v>42</v>
      </c>
      <c r="E34" s="84"/>
      <c r="F34" s="52">
        <v>285015.46188500006</v>
      </c>
      <c r="G34" s="47">
        <v>117232.59482000001</v>
      </c>
      <c r="H34" s="47">
        <v>134706.59202000004</v>
      </c>
      <c r="I34" s="53">
        <v>33076.275045000002</v>
      </c>
      <c r="J34" s="158"/>
      <c r="K34" s="52">
        <f t="shared" si="40"/>
        <v>285015.45999999996</v>
      </c>
      <c r="L34" s="159">
        <f t="shared" si="41"/>
        <v>0.99999999338632339</v>
      </c>
      <c r="M34" s="47">
        <f t="shared" si="42"/>
        <v>117232.59</v>
      </c>
      <c r="N34" s="159">
        <f t="shared" si="43"/>
        <v>0.99999995888515458</v>
      </c>
      <c r="O34" s="47">
        <f t="shared" si="44"/>
        <v>134706.59</v>
      </c>
      <c r="P34" s="159">
        <f t="shared" si="45"/>
        <v>0.99999998500444554</v>
      </c>
      <c r="Q34" s="47">
        <f t="shared" si="46"/>
        <v>33076.28</v>
      </c>
      <c r="R34" s="160">
        <f t="shared" si="47"/>
        <v>1.0000001498052604</v>
      </c>
    </row>
    <row r="35" spans="1:18" s="3" customFormat="1" ht="31.5" customHeight="1" x14ac:dyDescent="0.25">
      <c r="A35" s="89" t="s">
        <v>50</v>
      </c>
      <c r="B35" s="34" t="s">
        <v>773</v>
      </c>
      <c r="C35" s="34"/>
      <c r="D35" s="22" t="s">
        <v>42</v>
      </c>
      <c r="E35" s="84"/>
      <c r="F35" s="52">
        <v>309954.3544350001</v>
      </c>
      <c r="G35" s="47">
        <v>123674.69713500001</v>
      </c>
      <c r="H35" s="47">
        <v>153203.38225500006</v>
      </c>
      <c r="I35" s="53">
        <v>33076.275045000002</v>
      </c>
      <c r="J35" s="158"/>
      <c r="K35" s="52">
        <f t="shared" si="40"/>
        <v>309954.36</v>
      </c>
      <c r="L35" s="159">
        <f t="shared" si="41"/>
        <v>1.0000000179542561</v>
      </c>
      <c r="M35" s="47">
        <f t="shared" si="42"/>
        <v>123674.7</v>
      </c>
      <c r="N35" s="159">
        <f t="shared" si="43"/>
        <v>1.0000000231656114</v>
      </c>
      <c r="O35" s="47">
        <f t="shared" si="44"/>
        <v>153203.38</v>
      </c>
      <c r="P35" s="159">
        <f t="shared" si="45"/>
        <v>0.99999998528100342</v>
      </c>
      <c r="Q35" s="47">
        <f t="shared" si="46"/>
        <v>33076.28</v>
      </c>
      <c r="R35" s="160">
        <f t="shared" si="47"/>
        <v>1.0000001498052604</v>
      </c>
    </row>
    <row r="36" spans="1:18" s="3" customFormat="1" ht="31.5" customHeight="1" x14ac:dyDescent="0.25">
      <c r="A36" s="89" t="s">
        <v>51</v>
      </c>
      <c r="B36" s="34" t="s">
        <v>52</v>
      </c>
      <c r="C36" s="34"/>
      <c r="D36" s="22" t="s">
        <v>42</v>
      </c>
      <c r="E36" s="84"/>
      <c r="F36" s="52">
        <v>351410.54558500007</v>
      </c>
      <c r="G36" s="47">
        <v>130470.79705000001</v>
      </c>
      <c r="H36" s="47">
        <v>187863.47349000003</v>
      </c>
      <c r="I36" s="53">
        <v>33076.275045000002</v>
      </c>
      <c r="J36" s="158"/>
      <c r="K36" s="52">
        <f t="shared" si="40"/>
        <v>351410.55000000005</v>
      </c>
      <c r="L36" s="159">
        <f t="shared" si="41"/>
        <v>1.0000000125636526</v>
      </c>
      <c r="M36" s="47">
        <f t="shared" si="42"/>
        <v>130470.8</v>
      </c>
      <c r="N36" s="159">
        <f t="shared" si="43"/>
        <v>1.0000000226104238</v>
      </c>
      <c r="O36" s="47">
        <f t="shared" si="44"/>
        <v>187863.47</v>
      </c>
      <c r="P36" s="159">
        <f t="shared" si="45"/>
        <v>0.9999999814226791</v>
      </c>
      <c r="Q36" s="47">
        <f t="shared" si="46"/>
        <v>33076.28</v>
      </c>
      <c r="R36" s="160">
        <f t="shared" si="47"/>
        <v>1.0000001498052604</v>
      </c>
    </row>
    <row r="37" spans="1:18" s="3" customFormat="1" ht="31.5" customHeight="1" x14ac:dyDescent="0.25">
      <c r="A37" s="89" t="s">
        <v>53</v>
      </c>
      <c r="B37" s="34" t="s">
        <v>54</v>
      </c>
      <c r="C37" s="34"/>
      <c r="D37" s="22" t="s">
        <v>42</v>
      </c>
      <c r="E37" s="84"/>
      <c r="F37" s="52">
        <v>441093.41633500007</v>
      </c>
      <c r="G37" s="47">
        <v>161767.94194000002</v>
      </c>
      <c r="H37" s="47">
        <v>246249.19935000007</v>
      </c>
      <c r="I37" s="53">
        <v>33076.275045000002</v>
      </c>
      <c r="J37" s="158"/>
      <c r="K37" s="52">
        <f t="shared" si="40"/>
        <v>441093.42000000004</v>
      </c>
      <c r="L37" s="159">
        <f t="shared" si="41"/>
        <v>1.0000000083088976</v>
      </c>
      <c r="M37" s="47">
        <f t="shared" si="42"/>
        <v>161767.94</v>
      </c>
      <c r="N37" s="159">
        <f t="shared" si="43"/>
        <v>0.99999998800751255</v>
      </c>
      <c r="O37" s="47">
        <f t="shared" si="44"/>
        <v>246249.2</v>
      </c>
      <c r="P37" s="159">
        <f t="shared" si="45"/>
        <v>1.0000000026396023</v>
      </c>
      <c r="Q37" s="47">
        <f t="shared" si="46"/>
        <v>33076.28</v>
      </c>
      <c r="R37" s="160">
        <f t="shared" si="47"/>
        <v>1.0000001498052604</v>
      </c>
    </row>
    <row r="38" spans="1:18" s="3" customFormat="1" ht="31.5" customHeight="1" x14ac:dyDescent="0.25">
      <c r="A38" s="89" t="s">
        <v>55</v>
      </c>
      <c r="B38" s="34" t="s">
        <v>56</v>
      </c>
      <c r="C38" s="34"/>
      <c r="D38" s="22" t="s">
        <v>42</v>
      </c>
      <c r="E38" s="84"/>
      <c r="F38" s="52">
        <v>580817.45848500007</v>
      </c>
      <c r="G38" s="47">
        <v>170657.31705000001</v>
      </c>
      <c r="H38" s="47">
        <v>377083.8663900001</v>
      </c>
      <c r="I38" s="53">
        <v>33076.275045000002</v>
      </c>
      <c r="J38" s="158"/>
      <c r="K38" s="52">
        <f t="shared" si="40"/>
        <v>580817.47</v>
      </c>
      <c r="L38" s="159">
        <f t="shared" si="41"/>
        <v>1.0000000198255059</v>
      </c>
      <c r="M38" s="47">
        <f t="shared" si="42"/>
        <v>170657.32</v>
      </c>
      <c r="N38" s="159">
        <f t="shared" si="43"/>
        <v>1.0000000172861032</v>
      </c>
      <c r="O38" s="47">
        <f t="shared" si="44"/>
        <v>377083.87</v>
      </c>
      <c r="P38" s="159">
        <f t="shared" si="45"/>
        <v>1.0000000095734669</v>
      </c>
      <c r="Q38" s="47">
        <f t="shared" si="46"/>
        <v>33076.28</v>
      </c>
      <c r="R38" s="160">
        <f t="shared" si="47"/>
        <v>1.0000001498052604</v>
      </c>
    </row>
    <row r="39" spans="1:18" s="3" customFormat="1" ht="31.5" customHeight="1" x14ac:dyDescent="0.25">
      <c r="A39" s="89" t="s">
        <v>57</v>
      </c>
      <c r="B39" s="34" t="s">
        <v>58</v>
      </c>
      <c r="C39" s="34"/>
      <c r="D39" s="22" t="s">
        <v>42</v>
      </c>
      <c r="E39" s="84"/>
      <c r="F39" s="52">
        <v>752792.44859500008</v>
      </c>
      <c r="G39" s="47">
        <v>180035.178235</v>
      </c>
      <c r="H39" s="47">
        <v>539680.99531500007</v>
      </c>
      <c r="I39" s="53">
        <v>33076.275045000002</v>
      </c>
      <c r="J39" s="158"/>
      <c r="K39" s="52">
        <f t="shared" si="40"/>
        <v>752792.46</v>
      </c>
      <c r="L39" s="159">
        <f t="shared" si="41"/>
        <v>1.0000000151502582</v>
      </c>
      <c r="M39" s="47">
        <f t="shared" si="42"/>
        <v>180035.18</v>
      </c>
      <c r="N39" s="159">
        <f t="shared" si="43"/>
        <v>1.0000000098036395</v>
      </c>
      <c r="O39" s="47">
        <f t="shared" si="44"/>
        <v>539681</v>
      </c>
      <c r="P39" s="159">
        <f t="shared" si="45"/>
        <v>1.0000000086810541</v>
      </c>
      <c r="Q39" s="47">
        <f t="shared" si="46"/>
        <v>33076.28</v>
      </c>
      <c r="R39" s="160">
        <f t="shared" si="47"/>
        <v>1.0000001498052604</v>
      </c>
    </row>
    <row r="40" spans="1:18" s="3" customFormat="1" ht="31.5" customHeight="1" x14ac:dyDescent="0.25">
      <c r="A40" s="89" t="s">
        <v>59</v>
      </c>
      <c r="B40" s="34" t="s">
        <v>60</v>
      </c>
      <c r="C40" s="34"/>
      <c r="D40" s="22" t="s">
        <v>42</v>
      </c>
      <c r="E40" s="84"/>
      <c r="F40" s="52">
        <v>801651.96182500012</v>
      </c>
      <c r="G40" s="47">
        <v>189928.36753000002</v>
      </c>
      <c r="H40" s="47">
        <v>578647.31925000006</v>
      </c>
      <c r="I40" s="53">
        <v>33076.275045000002</v>
      </c>
      <c r="J40" s="158"/>
      <c r="K40" s="52">
        <f t="shared" si="40"/>
        <v>801651.97</v>
      </c>
      <c r="L40" s="159">
        <f t="shared" si="41"/>
        <v>1.000000010197692</v>
      </c>
      <c r="M40" s="47">
        <f t="shared" si="42"/>
        <v>189928.37</v>
      </c>
      <c r="N40" s="159">
        <f t="shared" si="43"/>
        <v>1.0000000130049029</v>
      </c>
      <c r="O40" s="47">
        <f t="shared" si="44"/>
        <v>578647.31999999995</v>
      </c>
      <c r="P40" s="159">
        <f t="shared" si="45"/>
        <v>1.0000000012961261</v>
      </c>
      <c r="Q40" s="47">
        <f t="shared" si="46"/>
        <v>33076.28</v>
      </c>
      <c r="R40" s="160">
        <f t="shared" si="47"/>
        <v>1.0000001498052604</v>
      </c>
    </row>
    <row r="41" spans="1:18" s="3" customFormat="1" ht="330" customHeight="1" x14ac:dyDescent="0.25">
      <c r="A41" s="88" t="s">
        <v>61</v>
      </c>
      <c r="B41" s="39" t="s">
        <v>62</v>
      </c>
      <c r="C41" s="34" t="s">
        <v>936</v>
      </c>
      <c r="D41" s="22"/>
      <c r="E41" s="92" t="s">
        <v>1091</v>
      </c>
      <c r="F41" s="52"/>
      <c r="G41" s="47"/>
      <c r="H41" s="47"/>
      <c r="I41" s="53"/>
      <c r="J41" s="158"/>
      <c r="K41" s="52"/>
      <c r="L41" s="159"/>
      <c r="M41" s="47"/>
      <c r="N41" s="159"/>
      <c r="O41" s="47"/>
      <c r="P41" s="159"/>
      <c r="Q41" s="47"/>
      <c r="R41" s="160"/>
    </row>
    <row r="42" spans="1:18" s="3" customFormat="1" ht="31.5" customHeight="1" x14ac:dyDescent="0.25">
      <c r="A42" s="89" t="s">
        <v>63</v>
      </c>
      <c r="B42" s="34" t="s">
        <v>41</v>
      </c>
      <c r="C42" s="115"/>
      <c r="D42" s="22" t="s">
        <v>42</v>
      </c>
      <c r="E42" s="84"/>
      <c r="F42" s="52">
        <v>465951.10215500009</v>
      </c>
      <c r="G42" s="47">
        <v>236538.07936000003</v>
      </c>
      <c r="H42" s="47">
        <v>141925.96687500004</v>
      </c>
      <c r="I42" s="53">
        <v>87487.055919999999</v>
      </c>
      <c r="J42" s="158"/>
      <c r="K42" s="52">
        <f t="shared" si="40"/>
        <v>465951.11</v>
      </c>
      <c r="L42" s="159">
        <f t="shared" si="41"/>
        <v>1.0000000168365304</v>
      </c>
      <c r="M42" s="47">
        <f t="shared" si="42"/>
        <v>236538.08</v>
      </c>
      <c r="N42" s="159">
        <f t="shared" si="43"/>
        <v>1.0000000027056952</v>
      </c>
      <c r="O42" s="47">
        <f t="shared" si="44"/>
        <v>141925.97</v>
      </c>
      <c r="P42" s="159">
        <f t="shared" si="45"/>
        <v>1.0000000220185215</v>
      </c>
      <c r="Q42" s="47">
        <f t="shared" si="46"/>
        <v>87487.06</v>
      </c>
      <c r="R42" s="160">
        <f t="shared" si="47"/>
        <v>1.0000000466354704</v>
      </c>
    </row>
    <row r="43" spans="1:18" s="3" customFormat="1" ht="31.5" customHeight="1" x14ac:dyDescent="0.25">
      <c r="A43" s="89" t="s">
        <v>64</v>
      </c>
      <c r="B43" s="34" t="s">
        <v>8</v>
      </c>
      <c r="C43" s="115"/>
      <c r="D43" s="22" t="s">
        <v>42</v>
      </c>
      <c r="E43" s="84"/>
      <c r="F43" s="52">
        <v>486530.89892000007</v>
      </c>
      <c r="G43" s="47">
        <v>247424.50744000002</v>
      </c>
      <c r="H43" s="47">
        <v>151619.33556000004</v>
      </c>
      <c r="I43" s="53">
        <v>87487.055919999999</v>
      </c>
      <c r="J43" s="158"/>
      <c r="K43" s="52">
        <f t="shared" si="40"/>
        <v>486530.91</v>
      </c>
      <c r="L43" s="159">
        <f t="shared" si="41"/>
        <v>1.0000000227734764</v>
      </c>
      <c r="M43" s="47">
        <f t="shared" si="42"/>
        <v>247424.51</v>
      </c>
      <c r="N43" s="159">
        <f t="shared" si="43"/>
        <v>1.0000000103465903</v>
      </c>
      <c r="O43" s="47">
        <f t="shared" si="44"/>
        <v>151619.34</v>
      </c>
      <c r="P43" s="159">
        <f t="shared" si="45"/>
        <v>1.0000000292838638</v>
      </c>
      <c r="Q43" s="47">
        <f t="shared" si="46"/>
        <v>87487.06</v>
      </c>
      <c r="R43" s="160">
        <f t="shared" si="47"/>
        <v>1.0000000466354704</v>
      </c>
    </row>
    <row r="44" spans="1:18" s="3" customFormat="1" ht="31.5" customHeight="1" x14ac:dyDescent="0.25">
      <c r="A44" s="89" t="s">
        <v>65</v>
      </c>
      <c r="B44" s="34" t="s">
        <v>45</v>
      </c>
      <c r="C44" s="115"/>
      <c r="D44" s="22" t="s">
        <v>42</v>
      </c>
      <c r="E44" s="84"/>
      <c r="F44" s="52">
        <v>500495.95722500008</v>
      </c>
      <c r="G44" s="47">
        <v>248335.80079000004</v>
      </c>
      <c r="H44" s="47">
        <v>164673.10051500003</v>
      </c>
      <c r="I44" s="53">
        <v>87487.055919999999</v>
      </c>
      <c r="J44" s="158"/>
      <c r="K44" s="52">
        <f t="shared" si="40"/>
        <v>500495.96</v>
      </c>
      <c r="L44" s="159">
        <f t="shared" si="41"/>
        <v>1.0000000055445002</v>
      </c>
      <c r="M44" s="47">
        <f t="shared" si="42"/>
        <v>248335.8</v>
      </c>
      <c r="N44" s="159">
        <f t="shared" si="43"/>
        <v>0.99999999681882334</v>
      </c>
      <c r="O44" s="47">
        <f t="shared" si="44"/>
        <v>164673.1</v>
      </c>
      <c r="P44" s="159">
        <f t="shared" si="45"/>
        <v>0.99999999687259167</v>
      </c>
      <c r="Q44" s="47">
        <f t="shared" si="46"/>
        <v>87487.06</v>
      </c>
      <c r="R44" s="160">
        <f t="shared" si="47"/>
        <v>1.0000000466354704</v>
      </c>
    </row>
    <row r="45" spans="1:18" s="3" customFormat="1" ht="31.5" customHeight="1" x14ac:dyDescent="0.25">
      <c r="A45" s="89" t="s">
        <v>66</v>
      </c>
      <c r="B45" s="34" t="s">
        <v>47</v>
      </c>
      <c r="C45" s="115"/>
      <c r="D45" s="22" t="s">
        <v>42</v>
      </c>
      <c r="E45" s="84"/>
      <c r="F45" s="52">
        <v>512888.20913000003</v>
      </c>
      <c r="G45" s="47">
        <v>249491.63634999999</v>
      </c>
      <c r="H45" s="47">
        <v>175909.51686000003</v>
      </c>
      <c r="I45" s="53">
        <v>87487.055919999999</v>
      </c>
      <c r="J45" s="158"/>
      <c r="K45" s="52">
        <f t="shared" si="40"/>
        <v>512888.22000000003</v>
      </c>
      <c r="L45" s="159">
        <f t="shared" si="41"/>
        <v>1.0000000211937023</v>
      </c>
      <c r="M45" s="47">
        <f t="shared" si="42"/>
        <v>249491.64</v>
      </c>
      <c r="N45" s="159">
        <f t="shared" si="43"/>
        <v>1.000000014629749</v>
      </c>
      <c r="O45" s="47">
        <f t="shared" si="44"/>
        <v>175909.52</v>
      </c>
      <c r="P45" s="159">
        <f t="shared" si="45"/>
        <v>1.0000000178500856</v>
      </c>
      <c r="Q45" s="47">
        <f t="shared" si="46"/>
        <v>87487.06</v>
      </c>
      <c r="R45" s="160">
        <f t="shared" si="47"/>
        <v>1.0000000466354704</v>
      </c>
    </row>
    <row r="46" spans="1:18" s="3" customFormat="1" ht="31.5" customHeight="1" x14ac:dyDescent="0.25">
      <c r="A46" s="89" t="s">
        <v>67</v>
      </c>
      <c r="B46" s="34" t="s">
        <v>49</v>
      </c>
      <c r="C46" s="115"/>
      <c r="D46" s="22" t="s">
        <v>42</v>
      </c>
      <c r="E46" s="84"/>
      <c r="F46" s="52">
        <v>540249.08608000004</v>
      </c>
      <c r="G46" s="47">
        <v>252562.21765500004</v>
      </c>
      <c r="H46" s="47">
        <v>200199.81250500004</v>
      </c>
      <c r="I46" s="53">
        <v>87487.055919999999</v>
      </c>
      <c r="J46" s="158"/>
      <c r="K46" s="52">
        <f t="shared" si="40"/>
        <v>540249.09000000008</v>
      </c>
      <c r="L46" s="159">
        <f t="shared" si="41"/>
        <v>1.0000000072559123</v>
      </c>
      <c r="M46" s="47">
        <f t="shared" si="42"/>
        <v>252562.22</v>
      </c>
      <c r="N46" s="159">
        <f t="shared" si="43"/>
        <v>1.0000000092848407</v>
      </c>
      <c r="O46" s="47">
        <f t="shared" si="44"/>
        <v>200199.81</v>
      </c>
      <c r="P46" s="159">
        <f t="shared" si="45"/>
        <v>0.99999998748750052</v>
      </c>
      <c r="Q46" s="47">
        <f t="shared" si="46"/>
        <v>87487.06</v>
      </c>
      <c r="R46" s="160">
        <f t="shared" si="47"/>
        <v>1.0000000466354704</v>
      </c>
    </row>
    <row r="47" spans="1:18" s="3" customFormat="1" ht="31.5" customHeight="1" x14ac:dyDescent="0.25">
      <c r="A47" s="89" t="s">
        <v>68</v>
      </c>
      <c r="B47" s="34" t="s">
        <v>773</v>
      </c>
      <c r="C47" s="34"/>
      <c r="D47" s="22" t="s">
        <v>42</v>
      </c>
      <c r="E47" s="84"/>
      <c r="F47" s="52">
        <v>578948.81434500008</v>
      </c>
      <c r="G47" s="47">
        <v>255670.57818500008</v>
      </c>
      <c r="H47" s="47">
        <v>235791.18024000005</v>
      </c>
      <c r="I47" s="53">
        <v>87487.055919999999</v>
      </c>
      <c r="J47" s="158"/>
      <c r="K47" s="52">
        <f t="shared" si="40"/>
        <v>578948.82000000007</v>
      </c>
      <c r="L47" s="159">
        <f t="shared" si="41"/>
        <v>1.0000000097677029</v>
      </c>
      <c r="M47" s="47">
        <f t="shared" si="42"/>
        <v>255670.58</v>
      </c>
      <c r="N47" s="159">
        <f t="shared" si="43"/>
        <v>1.0000000070989783</v>
      </c>
      <c r="O47" s="47">
        <f t="shared" si="44"/>
        <v>235791.18</v>
      </c>
      <c r="P47" s="159">
        <f t="shared" si="45"/>
        <v>0.99999999898214997</v>
      </c>
      <c r="Q47" s="47">
        <f t="shared" si="46"/>
        <v>87487.06</v>
      </c>
      <c r="R47" s="160">
        <f t="shared" si="47"/>
        <v>1.0000000466354704</v>
      </c>
    </row>
    <row r="48" spans="1:18" s="3" customFormat="1" ht="31.5" customHeight="1" x14ac:dyDescent="0.25">
      <c r="A48" s="89" t="s">
        <v>69</v>
      </c>
      <c r="B48" s="34" t="s">
        <v>52</v>
      </c>
      <c r="C48" s="34"/>
      <c r="D48" s="22" t="s">
        <v>42</v>
      </c>
      <c r="E48" s="84"/>
      <c r="F48" s="52">
        <v>591237.2972550001</v>
      </c>
      <c r="G48" s="47">
        <v>258817.19105000005</v>
      </c>
      <c r="H48" s="47">
        <v>244933.05028500003</v>
      </c>
      <c r="I48" s="53">
        <v>87487.055919999999</v>
      </c>
      <c r="J48" s="158"/>
      <c r="K48" s="52">
        <f t="shared" si="40"/>
        <v>591237.30000000005</v>
      </c>
      <c r="L48" s="159">
        <f t="shared" si="41"/>
        <v>1.0000000046428057</v>
      </c>
      <c r="M48" s="47">
        <f t="shared" si="42"/>
        <v>258817.19</v>
      </c>
      <c r="N48" s="159">
        <f t="shared" si="43"/>
        <v>0.99999999594308231</v>
      </c>
      <c r="O48" s="47">
        <f t="shared" si="44"/>
        <v>244933.05</v>
      </c>
      <c r="P48" s="159">
        <f t="shared" si="45"/>
        <v>0.99999999883641655</v>
      </c>
      <c r="Q48" s="47">
        <f t="shared" si="46"/>
        <v>87487.06</v>
      </c>
      <c r="R48" s="160">
        <f t="shared" si="47"/>
        <v>1.0000000466354704</v>
      </c>
    </row>
    <row r="49" spans="1:18" s="3" customFormat="1" ht="31.5" customHeight="1" x14ac:dyDescent="0.25">
      <c r="A49" s="89" t="s">
        <v>70</v>
      </c>
      <c r="B49" s="34" t="s">
        <v>54</v>
      </c>
      <c r="C49" s="34"/>
      <c r="D49" s="22" t="s">
        <v>42</v>
      </c>
      <c r="E49" s="84"/>
      <c r="F49" s="52">
        <v>655235.05575000006</v>
      </c>
      <c r="G49" s="47">
        <v>262002.54327500003</v>
      </c>
      <c r="H49" s="47">
        <v>305745.4565550001</v>
      </c>
      <c r="I49" s="53">
        <v>87487.055919999999</v>
      </c>
      <c r="J49" s="158"/>
      <c r="K49" s="52">
        <f t="shared" si="40"/>
        <v>655235.06000000006</v>
      </c>
      <c r="L49" s="159">
        <f t="shared" si="41"/>
        <v>1.000000006486222</v>
      </c>
      <c r="M49" s="47">
        <f t="shared" si="42"/>
        <v>262002.54</v>
      </c>
      <c r="N49" s="159">
        <f t="shared" si="43"/>
        <v>0.9999999875001212</v>
      </c>
      <c r="O49" s="47">
        <f t="shared" si="44"/>
        <v>305745.46000000002</v>
      </c>
      <c r="P49" s="159">
        <f t="shared" si="45"/>
        <v>1.0000000112675425</v>
      </c>
      <c r="Q49" s="47">
        <f t="shared" si="46"/>
        <v>87487.06</v>
      </c>
      <c r="R49" s="160">
        <f t="shared" si="47"/>
        <v>1.0000000466354704</v>
      </c>
    </row>
    <row r="50" spans="1:18" s="3" customFormat="1" ht="31.5" customHeight="1" x14ac:dyDescent="0.25">
      <c r="A50" s="89" t="s">
        <v>71</v>
      </c>
      <c r="B50" s="34" t="s">
        <v>56</v>
      </c>
      <c r="C50" s="34"/>
      <c r="D50" s="22" t="s">
        <v>42</v>
      </c>
      <c r="E50" s="84"/>
      <c r="F50" s="52">
        <v>855021.07426999998</v>
      </c>
      <c r="G50" s="47">
        <v>265227.08013999998</v>
      </c>
      <c r="H50" s="47">
        <v>502306.93821000011</v>
      </c>
      <c r="I50" s="53">
        <v>87487.055919999999</v>
      </c>
      <c r="J50" s="158"/>
      <c r="K50" s="52">
        <f t="shared" si="40"/>
        <v>855021.08000000007</v>
      </c>
      <c r="L50" s="159">
        <f t="shared" si="41"/>
        <v>1.0000000067015893</v>
      </c>
      <c r="M50" s="47">
        <f t="shared" si="42"/>
        <v>265227.08</v>
      </c>
      <c r="N50" s="159">
        <f t="shared" si="43"/>
        <v>0.99999999947215057</v>
      </c>
      <c r="O50" s="47">
        <f t="shared" si="44"/>
        <v>502306.94</v>
      </c>
      <c r="P50" s="159">
        <f t="shared" si="45"/>
        <v>1.0000000035635579</v>
      </c>
      <c r="Q50" s="47">
        <f t="shared" si="46"/>
        <v>87487.06</v>
      </c>
      <c r="R50" s="160">
        <f t="shared" si="47"/>
        <v>1.0000000466354704</v>
      </c>
    </row>
    <row r="51" spans="1:18" s="3" customFormat="1" ht="31.5" customHeight="1" x14ac:dyDescent="0.25">
      <c r="A51" s="89" t="s">
        <v>72</v>
      </c>
      <c r="B51" s="34" t="s">
        <v>58</v>
      </c>
      <c r="C51" s="34"/>
      <c r="D51" s="22" t="s">
        <v>42</v>
      </c>
      <c r="E51" s="84"/>
      <c r="F51" s="52">
        <v>1102809.6029500002</v>
      </c>
      <c r="G51" s="47">
        <v>268491.31650000002</v>
      </c>
      <c r="H51" s="47">
        <v>746831.23053000018</v>
      </c>
      <c r="I51" s="53">
        <v>87487.055919999999</v>
      </c>
      <c r="J51" s="158"/>
      <c r="K51" s="52">
        <f t="shared" si="40"/>
        <v>1102809.6100000001</v>
      </c>
      <c r="L51" s="159">
        <f t="shared" si="41"/>
        <v>1.0000000063927625</v>
      </c>
      <c r="M51" s="47">
        <f t="shared" si="42"/>
        <v>268491.32</v>
      </c>
      <c r="N51" s="159">
        <f t="shared" si="43"/>
        <v>1.0000000130358033</v>
      </c>
      <c r="O51" s="47">
        <f t="shared" si="44"/>
        <v>746831.23</v>
      </c>
      <c r="P51" s="159">
        <f t="shared" si="45"/>
        <v>0.99999999929033467</v>
      </c>
      <c r="Q51" s="47">
        <f t="shared" si="46"/>
        <v>87487.06</v>
      </c>
      <c r="R51" s="160">
        <f t="shared" si="47"/>
        <v>1.0000000466354704</v>
      </c>
    </row>
    <row r="52" spans="1:18" s="3" customFormat="1" ht="31.5" customHeight="1" x14ac:dyDescent="0.25">
      <c r="A52" s="89" t="s">
        <v>73</v>
      </c>
      <c r="B52" s="34" t="s">
        <v>60</v>
      </c>
      <c r="C52" s="34"/>
      <c r="D52" s="22" t="s">
        <v>42</v>
      </c>
      <c r="E52" s="84"/>
      <c r="F52" s="52">
        <v>1151307.0309400002</v>
      </c>
      <c r="G52" s="47">
        <v>271795.72546500002</v>
      </c>
      <c r="H52" s="47">
        <v>792024.2495550001</v>
      </c>
      <c r="I52" s="53">
        <v>87487.055919999999</v>
      </c>
      <c r="J52" s="158"/>
      <c r="K52" s="52">
        <f t="shared" si="40"/>
        <v>1151307.04</v>
      </c>
      <c r="L52" s="159">
        <f t="shared" si="41"/>
        <v>1.000000007869317</v>
      </c>
      <c r="M52" s="47">
        <f t="shared" si="42"/>
        <v>271795.73</v>
      </c>
      <c r="N52" s="159">
        <f t="shared" si="43"/>
        <v>1.0000000166853249</v>
      </c>
      <c r="O52" s="47">
        <f t="shared" si="44"/>
        <v>792024.25</v>
      </c>
      <c r="P52" s="159">
        <f t="shared" si="45"/>
        <v>1.0000000005618515</v>
      </c>
      <c r="Q52" s="47">
        <f t="shared" si="46"/>
        <v>87487.06</v>
      </c>
      <c r="R52" s="160">
        <f t="shared" si="47"/>
        <v>1.0000000466354704</v>
      </c>
    </row>
    <row r="53" spans="1:18" s="3" customFormat="1" ht="207.75" customHeight="1" x14ac:dyDescent="0.25">
      <c r="A53" s="88" t="s">
        <v>74</v>
      </c>
      <c r="B53" s="39" t="s">
        <v>75</v>
      </c>
      <c r="C53" s="34" t="s">
        <v>937</v>
      </c>
      <c r="D53" s="22"/>
      <c r="E53" s="92" t="s">
        <v>1092</v>
      </c>
      <c r="F53" s="52"/>
      <c r="G53" s="47"/>
      <c r="H53" s="47"/>
      <c r="I53" s="53"/>
      <c r="J53" s="158"/>
      <c r="K53" s="52"/>
      <c r="L53" s="159"/>
      <c r="M53" s="47"/>
      <c r="N53" s="159"/>
      <c r="O53" s="47"/>
      <c r="P53" s="159"/>
      <c r="Q53" s="47"/>
      <c r="R53" s="160"/>
    </row>
    <row r="54" spans="1:18" s="3" customFormat="1" ht="31.5" customHeight="1" x14ac:dyDescent="0.25">
      <c r="A54" s="89" t="s">
        <v>76</v>
      </c>
      <c r="B54" s="34" t="s">
        <v>41</v>
      </c>
      <c r="C54" s="34"/>
      <c r="D54" s="22" t="s">
        <v>42</v>
      </c>
      <c r="E54" s="84"/>
      <c r="F54" s="52">
        <v>262653.47790000006</v>
      </c>
      <c r="G54" s="47">
        <v>110023.17765999999</v>
      </c>
      <c r="H54" s="47">
        <v>111343.50727500003</v>
      </c>
      <c r="I54" s="53">
        <v>41286.792965000001</v>
      </c>
      <c r="J54" s="158"/>
      <c r="K54" s="52">
        <f t="shared" si="40"/>
        <v>262653.48</v>
      </c>
      <c r="L54" s="159">
        <f t="shared" si="41"/>
        <v>1.0000000079953251</v>
      </c>
      <c r="M54" s="47">
        <f t="shared" si="42"/>
        <v>110023.18</v>
      </c>
      <c r="N54" s="159">
        <f t="shared" si="43"/>
        <v>1.0000000212682461</v>
      </c>
      <c r="O54" s="47">
        <f t="shared" si="44"/>
        <v>111343.51</v>
      </c>
      <c r="P54" s="159">
        <f t="shared" si="45"/>
        <v>1.0000000244738112</v>
      </c>
      <c r="Q54" s="47">
        <f t="shared" si="46"/>
        <v>41286.79</v>
      </c>
      <c r="R54" s="160">
        <f t="shared" si="47"/>
        <v>0.99999992818526728</v>
      </c>
    </row>
    <row r="55" spans="1:18" s="3" customFormat="1" ht="31.5" customHeight="1" x14ac:dyDescent="0.25">
      <c r="A55" s="89" t="s">
        <v>77</v>
      </c>
      <c r="B55" s="34" t="s">
        <v>8</v>
      </c>
      <c r="C55" s="116"/>
      <c r="D55" s="22" t="s">
        <v>42</v>
      </c>
      <c r="E55" s="84"/>
      <c r="F55" s="52">
        <v>278939.70340500004</v>
      </c>
      <c r="G55" s="47">
        <v>114953.47088500002</v>
      </c>
      <c r="H55" s="47">
        <v>122699.43955500005</v>
      </c>
      <c r="I55" s="53">
        <v>41286.792965000001</v>
      </c>
      <c r="J55" s="158"/>
      <c r="K55" s="52">
        <f t="shared" si="40"/>
        <v>278939.7</v>
      </c>
      <c r="L55" s="159">
        <f t="shared" si="41"/>
        <v>0.99999998779306076</v>
      </c>
      <c r="M55" s="47">
        <f t="shared" si="42"/>
        <v>114953.47</v>
      </c>
      <c r="N55" s="159">
        <f t="shared" si="43"/>
        <v>0.99999999230123271</v>
      </c>
      <c r="O55" s="47">
        <f t="shared" si="44"/>
        <v>122699.44</v>
      </c>
      <c r="P55" s="159">
        <f t="shared" si="45"/>
        <v>1.000000003626748</v>
      </c>
      <c r="Q55" s="47">
        <f t="shared" si="46"/>
        <v>41286.79</v>
      </c>
      <c r="R55" s="160">
        <f t="shared" si="47"/>
        <v>0.99999992818526728</v>
      </c>
    </row>
    <row r="56" spans="1:18" s="3" customFormat="1" ht="31.5" customHeight="1" x14ac:dyDescent="0.25">
      <c r="A56" s="89" t="s">
        <v>78</v>
      </c>
      <c r="B56" s="34" t="s">
        <v>45</v>
      </c>
      <c r="C56" s="115"/>
      <c r="D56" s="22" t="s">
        <v>42</v>
      </c>
      <c r="E56" s="84"/>
      <c r="F56" s="52">
        <v>285808.02126250009</v>
      </c>
      <c r="G56" s="47">
        <v>118427.62893500002</v>
      </c>
      <c r="H56" s="47">
        <v>126093.59936250003</v>
      </c>
      <c r="I56" s="53">
        <v>41286.792965000001</v>
      </c>
      <c r="J56" s="158"/>
      <c r="K56" s="52">
        <f t="shared" si="40"/>
        <v>285808.02</v>
      </c>
      <c r="L56" s="159">
        <f t="shared" si="41"/>
        <v>0.99999999558269892</v>
      </c>
      <c r="M56" s="47">
        <f t="shared" si="42"/>
        <v>118427.63</v>
      </c>
      <c r="N56" s="159">
        <f t="shared" si="43"/>
        <v>1.0000000089928338</v>
      </c>
      <c r="O56" s="47">
        <f t="shared" si="44"/>
        <v>126093.6</v>
      </c>
      <c r="P56" s="159">
        <f t="shared" si="45"/>
        <v>1.000000005055768</v>
      </c>
      <c r="Q56" s="47">
        <f t="shared" si="46"/>
        <v>41286.79</v>
      </c>
      <c r="R56" s="160">
        <f t="shared" si="47"/>
        <v>0.99999992818526728</v>
      </c>
    </row>
    <row r="57" spans="1:18" s="3" customFormat="1" ht="31.5" customHeight="1" x14ac:dyDescent="0.25">
      <c r="A57" s="89" t="s">
        <v>79</v>
      </c>
      <c r="B57" s="34" t="s">
        <v>47</v>
      </c>
      <c r="C57" s="116"/>
      <c r="D57" s="22" t="s">
        <v>42</v>
      </c>
      <c r="E57" s="84"/>
      <c r="F57" s="52">
        <v>292806.56627750007</v>
      </c>
      <c r="G57" s="47">
        <v>121373.83797000001</v>
      </c>
      <c r="H57" s="47">
        <v>130145.93534250006</v>
      </c>
      <c r="I57" s="53">
        <v>41286.792965000001</v>
      </c>
      <c r="J57" s="158"/>
      <c r="K57" s="52">
        <f t="shared" si="40"/>
        <v>292806.57</v>
      </c>
      <c r="L57" s="159">
        <f t="shared" si="41"/>
        <v>1.000000012713171</v>
      </c>
      <c r="M57" s="47">
        <f t="shared" si="42"/>
        <v>121373.84</v>
      </c>
      <c r="N57" s="159">
        <f t="shared" si="43"/>
        <v>1.0000000167251857</v>
      </c>
      <c r="O57" s="47">
        <f t="shared" si="44"/>
        <v>130145.94</v>
      </c>
      <c r="P57" s="159">
        <f t="shared" si="45"/>
        <v>1.0000000357867491</v>
      </c>
      <c r="Q57" s="47">
        <f t="shared" si="46"/>
        <v>41286.79</v>
      </c>
      <c r="R57" s="160">
        <f t="shared" si="47"/>
        <v>0.99999992818526728</v>
      </c>
    </row>
    <row r="58" spans="1:18" s="3" customFormat="1" ht="31.5" customHeight="1" x14ac:dyDescent="0.25">
      <c r="A58" s="89" t="s">
        <v>80</v>
      </c>
      <c r="B58" s="34" t="s">
        <v>49</v>
      </c>
      <c r="C58" s="117"/>
      <c r="D58" s="22" t="s">
        <v>42</v>
      </c>
      <c r="E58" s="84"/>
      <c r="F58" s="52">
        <v>322041.38831700012</v>
      </c>
      <c r="G58" s="47">
        <v>126631.46765500001</v>
      </c>
      <c r="H58" s="47">
        <v>154123.12769700005</v>
      </c>
      <c r="I58" s="53">
        <v>41286.792965000001</v>
      </c>
      <c r="J58" s="158"/>
      <c r="K58" s="52">
        <f t="shared" si="40"/>
        <v>322041.38999999996</v>
      </c>
      <c r="L58" s="159">
        <f t="shared" si="41"/>
        <v>1.0000000052260358</v>
      </c>
      <c r="M58" s="47">
        <f t="shared" si="42"/>
        <v>126631.47</v>
      </c>
      <c r="N58" s="159">
        <f t="shared" si="43"/>
        <v>1.0000000185183038</v>
      </c>
      <c r="O58" s="47">
        <f t="shared" si="44"/>
        <v>154123.13</v>
      </c>
      <c r="P58" s="159">
        <f t="shared" si="45"/>
        <v>1.000000014942598</v>
      </c>
      <c r="Q58" s="47">
        <f t="shared" si="46"/>
        <v>41286.79</v>
      </c>
      <c r="R58" s="160">
        <f t="shared" si="47"/>
        <v>0.99999992818526728</v>
      </c>
    </row>
    <row r="59" spans="1:18" s="3" customFormat="1" ht="31.5" customHeight="1" x14ac:dyDescent="0.25">
      <c r="A59" s="89" t="s">
        <v>81</v>
      </c>
      <c r="B59" s="34" t="s">
        <v>773</v>
      </c>
      <c r="C59" s="117"/>
      <c r="D59" s="22" t="s">
        <v>42</v>
      </c>
      <c r="E59" s="84"/>
      <c r="F59" s="52">
        <v>336411.17183850007</v>
      </c>
      <c r="G59" s="47">
        <v>132116.84414500001</v>
      </c>
      <c r="H59" s="47">
        <v>163007.53472850006</v>
      </c>
      <c r="I59" s="53">
        <v>41286.792965000001</v>
      </c>
      <c r="J59" s="158"/>
      <c r="K59" s="52">
        <f t="shared" si="40"/>
        <v>336411.16</v>
      </c>
      <c r="L59" s="159">
        <f t="shared" si="41"/>
        <v>0.99999996480943232</v>
      </c>
      <c r="M59" s="47">
        <f t="shared" si="42"/>
        <v>132116.84</v>
      </c>
      <c r="N59" s="159">
        <f t="shared" si="43"/>
        <v>0.99999996862625629</v>
      </c>
      <c r="O59" s="47">
        <f t="shared" si="44"/>
        <v>163007.53</v>
      </c>
      <c r="P59" s="159">
        <f t="shared" si="45"/>
        <v>0.99999997099213811</v>
      </c>
      <c r="Q59" s="47">
        <f t="shared" si="46"/>
        <v>41286.79</v>
      </c>
      <c r="R59" s="160">
        <f t="shared" si="47"/>
        <v>0.99999992818526728</v>
      </c>
    </row>
    <row r="60" spans="1:18" s="3" customFormat="1" ht="31.5" customHeight="1" x14ac:dyDescent="0.25">
      <c r="A60" s="89" t="s">
        <v>82</v>
      </c>
      <c r="B60" s="34" t="s">
        <v>83</v>
      </c>
      <c r="C60" s="117"/>
      <c r="D60" s="22" t="s">
        <v>42</v>
      </c>
      <c r="E60" s="84"/>
      <c r="F60" s="52">
        <v>384223.85284250008</v>
      </c>
      <c r="G60" s="47">
        <v>137839.81926000002</v>
      </c>
      <c r="H60" s="47">
        <v>205097.24061750007</v>
      </c>
      <c r="I60" s="53">
        <v>41286.792965000001</v>
      </c>
      <c r="J60" s="158"/>
      <c r="K60" s="52">
        <f t="shared" si="40"/>
        <v>384223.85</v>
      </c>
      <c r="L60" s="159">
        <f t="shared" si="41"/>
        <v>0.9999999926019687</v>
      </c>
      <c r="M60" s="47">
        <f t="shared" si="42"/>
        <v>137839.82</v>
      </c>
      <c r="N60" s="159">
        <f t="shared" si="43"/>
        <v>1.0000000053685503</v>
      </c>
      <c r="O60" s="47">
        <f t="shared" si="44"/>
        <v>205097.24</v>
      </c>
      <c r="P60" s="159">
        <f t="shared" si="45"/>
        <v>0.9999999969892327</v>
      </c>
      <c r="Q60" s="47">
        <f t="shared" si="46"/>
        <v>41286.79</v>
      </c>
      <c r="R60" s="160">
        <f t="shared" si="47"/>
        <v>0.99999992818526728</v>
      </c>
    </row>
    <row r="61" spans="1:18" s="3" customFormat="1" ht="31.5" customHeight="1" x14ac:dyDescent="0.25">
      <c r="A61" s="89" t="s">
        <v>84</v>
      </c>
      <c r="B61" s="34" t="s">
        <v>85</v>
      </c>
      <c r="C61" s="117"/>
      <c r="D61" s="22" t="s">
        <v>42</v>
      </c>
      <c r="E61" s="84"/>
      <c r="F61" s="52">
        <v>461211.39578800008</v>
      </c>
      <c r="G61" s="47">
        <v>158435.78646500001</v>
      </c>
      <c r="H61" s="47">
        <v>261488.81635800004</v>
      </c>
      <c r="I61" s="53">
        <v>41286.792965000001</v>
      </c>
      <c r="J61" s="158"/>
      <c r="K61" s="52">
        <f t="shared" si="40"/>
        <v>461211.39999999997</v>
      </c>
      <c r="L61" s="159">
        <f t="shared" si="41"/>
        <v>1.0000000091324714</v>
      </c>
      <c r="M61" s="47">
        <f t="shared" si="42"/>
        <v>158435.79</v>
      </c>
      <c r="N61" s="159">
        <f t="shared" si="43"/>
        <v>1.0000000223118783</v>
      </c>
      <c r="O61" s="47">
        <f t="shared" si="44"/>
        <v>261488.82</v>
      </c>
      <c r="P61" s="159">
        <f t="shared" si="45"/>
        <v>1.0000000139279377</v>
      </c>
      <c r="Q61" s="47">
        <f t="shared" si="46"/>
        <v>41286.79</v>
      </c>
      <c r="R61" s="160">
        <f t="shared" si="47"/>
        <v>0.99999992818526728</v>
      </c>
    </row>
    <row r="62" spans="1:18" s="3" customFormat="1" ht="182.25" customHeight="1" x14ac:dyDescent="0.25">
      <c r="A62" s="88" t="s">
        <v>86</v>
      </c>
      <c r="B62" s="39" t="s">
        <v>1080</v>
      </c>
      <c r="C62" s="34" t="s">
        <v>938</v>
      </c>
      <c r="D62" s="22"/>
      <c r="E62" s="92" t="s">
        <v>1093</v>
      </c>
      <c r="F62" s="52"/>
      <c r="G62" s="47"/>
      <c r="H62" s="47"/>
      <c r="I62" s="53"/>
      <c r="J62" s="158"/>
      <c r="K62" s="52"/>
      <c r="L62" s="159"/>
      <c r="M62" s="47"/>
      <c r="N62" s="159"/>
      <c r="O62" s="47"/>
      <c r="P62" s="159"/>
      <c r="Q62" s="47"/>
      <c r="R62" s="160"/>
    </row>
    <row r="63" spans="1:18" s="3" customFormat="1" ht="31.5" customHeight="1" x14ac:dyDescent="0.25">
      <c r="A63" s="89" t="s">
        <v>87</v>
      </c>
      <c r="B63" s="34" t="s">
        <v>41</v>
      </c>
      <c r="C63" s="34"/>
      <c r="D63" s="22" t="s">
        <v>42</v>
      </c>
      <c r="E63" s="84"/>
      <c r="F63" s="52">
        <v>396355.12613950006</v>
      </c>
      <c r="G63" s="47">
        <v>132027.815975</v>
      </c>
      <c r="H63" s="47">
        <v>223040.51719950003</v>
      </c>
      <c r="I63" s="53">
        <v>41286.792965000001</v>
      </c>
      <c r="J63" s="158"/>
      <c r="K63" s="52">
        <f t="shared" si="40"/>
        <v>396355.12999999995</v>
      </c>
      <c r="L63" s="159">
        <f t="shared" si="41"/>
        <v>1.0000000097400024</v>
      </c>
      <c r="M63" s="47">
        <f t="shared" si="42"/>
        <v>132027.82</v>
      </c>
      <c r="N63" s="159">
        <f t="shared" si="43"/>
        <v>1.0000000304859999</v>
      </c>
      <c r="O63" s="47">
        <f t="shared" si="44"/>
        <v>223040.52</v>
      </c>
      <c r="P63" s="159">
        <f t="shared" si="45"/>
        <v>1.0000000125560145</v>
      </c>
      <c r="Q63" s="47">
        <f t="shared" si="46"/>
        <v>41286.79</v>
      </c>
      <c r="R63" s="160">
        <f t="shared" si="47"/>
        <v>0.99999992818526728</v>
      </c>
    </row>
    <row r="64" spans="1:18" s="3" customFormat="1" ht="31.5" customHeight="1" x14ac:dyDescent="0.25">
      <c r="A64" s="89" t="s">
        <v>88</v>
      </c>
      <c r="B64" s="34" t="s">
        <v>8</v>
      </c>
      <c r="C64" s="34"/>
      <c r="D64" s="22" t="s">
        <v>42</v>
      </c>
      <c r="E64" s="84"/>
      <c r="F64" s="52">
        <v>413041.37824950006</v>
      </c>
      <c r="G64" s="47">
        <v>137944.15393</v>
      </c>
      <c r="H64" s="47">
        <v>233810.43135450006</v>
      </c>
      <c r="I64" s="53">
        <v>41286.792965000001</v>
      </c>
      <c r="J64" s="158"/>
      <c r="K64" s="52">
        <f t="shared" si="40"/>
        <v>413041.36999999994</v>
      </c>
      <c r="L64" s="159">
        <f t="shared" si="41"/>
        <v>0.99999998002742452</v>
      </c>
      <c r="M64" s="47">
        <f t="shared" si="42"/>
        <v>137944.15</v>
      </c>
      <c r="N64" s="159">
        <f t="shared" si="43"/>
        <v>0.99999997151020981</v>
      </c>
      <c r="O64" s="47">
        <f t="shared" si="44"/>
        <v>233810.43</v>
      </c>
      <c r="P64" s="159">
        <f t="shared" si="45"/>
        <v>0.99999999420684504</v>
      </c>
      <c r="Q64" s="47">
        <f t="shared" si="46"/>
        <v>41286.79</v>
      </c>
      <c r="R64" s="160">
        <f t="shared" si="47"/>
        <v>0.99999992818526728</v>
      </c>
    </row>
    <row r="65" spans="1:18" s="3" customFormat="1" ht="31.5" customHeight="1" x14ac:dyDescent="0.25">
      <c r="A65" s="89" t="s">
        <v>89</v>
      </c>
      <c r="B65" s="34" t="s">
        <v>45</v>
      </c>
      <c r="C65" s="34"/>
      <c r="D65" s="22" t="s">
        <v>42</v>
      </c>
      <c r="E65" s="84"/>
      <c r="F65" s="52">
        <v>425741.52003900008</v>
      </c>
      <c r="G65" s="47">
        <v>142113.14359000002</v>
      </c>
      <c r="H65" s="47">
        <v>242341.58348400006</v>
      </c>
      <c r="I65" s="53">
        <v>41286.792965000001</v>
      </c>
      <c r="J65" s="158"/>
      <c r="K65" s="52">
        <f t="shared" si="40"/>
        <v>425741.50999999995</v>
      </c>
      <c r="L65" s="159">
        <f t="shared" si="41"/>
        <v>0.99999997641996452</v>
      </c>
      <c r="M65" s="47">
        <f t="shared" si="42"/>
        <v>142113.14000000001</v>
      </c>
      <c r="N65" s="159">
        <f t="shared" si="43"/>
        <v>0.99999997473843782</v>
      </c>
      <c r="O65" s="47">
        <f t="shared" si="44"/>
        <v>242341.58</v>
      </c>
      <c r="P65" s="159">
        <f t="shared" si="45"/>
        <v>0.99999998562359782</v>
      </c>
      <c r="Q65" s="47">
        <f t="shared" si="46"/>
        <v>41286.79</v>
      </c>
      <c r="R65" s="160">
        <f t="shared" si="47"/>
        <v>0.99999992818526728</v>
      </c>
    </row>
    <row r="66" spans="1:18" s="3" customFormat="1" ht="31.5" customHeight="1" x14ac:dyDescent="0.25">
      <c r="A66" s="89" t="s">
        <v>90</v>
      </c>
      <c r="B66" s="34" t="s">
        <v>47</v>
      </c>
      <c r="C66" s="34"/>
      <c r="D66" s="22" t="s">
        <v>42</v>
      </c>
      <c r="E66" s="84"/>
      <c r="F66" s="52">
        <v>440582.44924650015</v>
      </c>
      <c r="G66" s="47">
        <v>145648.61113</v>
      </c>
      <c r="H66" s="47">
        <v>253647.04515150009</v>
      </c>
      <c r="I66" s="53">
        <v>41286.792965000001</v>
      </c>
      <c r="J66" s="158"/>
      <c r="K66" s="52">
        <f t="shared" si="40"/>
        <v>440582.44999999995</v>
      </c>
      <c r="L66" s="159">
        <f t="shared" si="41"/>
        <v>1.0000000017102357</v>
      </c>
      <c r="M66" s="47">
        <f t="shared" si="42"/>
        <v>145648.60999999999</v>
      </c>
      <c r="N66" s="159">
        <f t="shared" si="43"/>
        <v>0.99999999224160119</v>
      </c>
      <c r="O66" s="47">
        <f t="shared" si="44"/>
        <v>253647.05</v>
      </c>
      <c r="P66" s="159">
        <f t="shared" si="45"/>
        <v>1.0000000191151444</v>
      </c>
      <c r="Q66" s="47">
        <f t="shared" si="46"/>
        <v>41286.79</v>
      </c>
      <c r="R66" s="160">
        <f t="shared" si="47"/>
        <v>0.99999992818526728</v>
      </c>
    </row>
    <row r="67" spans="1:18" s="3" customFormat="1" ht="31.5" customHeight="1" x14ac:dyDescent="0.25">
      <c r="A67" s="89" t="s">
        <v>91</v>
      </c>
      <c r="B67" s="34" t="s">
        <v>49</v>
      </c>
      <c r="C67" s="34"/>
      <c r="D67" s="22" t="s">
        <v>42</v>
      </c>
      <c r="E67" s="84"/>
      <c r="F67" s="52">
        <v>466450.87898200005</v>
      </c>
      <c r="G67" s="47">
        <v>151957.75562000001</v>
      </c>
      <c r="H67" s="47">
        <v>273206.33039700001</v>
      </c>
      <c r="I67" s="53">
        <v>41286.792965000001</v>
      </c>
      <c r="J67" s="158"/>
      <c r="K67" s="52">
        <f t="shared" si="40"/>
        <v>466450.88</v>
      </c>
      <c r="L67" s="159">
        <f t="shared" si="41"/>
        <v>1.0000000021824376</v>
      </c>
      <c r="M67" s="47">
        <f t="shared" si="42"/>
        <v>151957.76000000001</v>
      </c>
      <c r="N67" s="159">
        <f t="shared" si="43"/>
        <v>1.0000000288238002</v>
      </c>
      <c r="O67" s="47">
        <f t="shared" si="44"/>
        <v>273206.33</v>
      </c>
      <c r="P67" s="159">
        <f t="shared" si="45"/>
        <v>0.99999999854688582</v>
      </c>
      <c r="Q67" s="47">
        <f t="shared" si="46"/>
        <v>41286.79</v>
      </c>
      <c r="R67" s="160">
        <f t="shared" si="47"/>
        <v>0.99999992818526728</v>
      </c>
    </row>
    <row r="68" spans="1:18" s="3" customFormat="1" ht="31.5" customHeight="1" x14ac:dyDescent="0.25">
      <c r="A68" s="89" t="s">
        <v>92</v>
      </c>
      <c r="B68" s="34" t="s">
        <v>93</v>
      </c>
      <c r="C68" s="34"/>
      <c r="D68" s="22" t="s">
        <v>42</v>
      </c>
      <c r="E68" s="84"/>
      <c r="F68" s="52">
        <v>511514.85707300017</v>
      </c>
      <c r="G68" s="47">
        <v>158540.20462500001</v>
      </c>
      <c r="H68" s="47">
        <v>311687.85948300012</v>
      </c>
      <c r="I68" s="53">
        <v>41286.792965000001</v>
      </c>
      <c r="J68" s="158"/>
      <c r="K68" s="52">
        <f t="shared" si="40"/>
        <v>511514.85</v>
      </c>
      <c r="L68" s="159">
        <f t="shared" si="41"/>
        <v>0.99999998617244423</v>
      </c>
      <c r="M68" s="47">
        <f t="shared" si="42"/>
        <v>158540.20000000001</v>
      </c>
      <c r="N68" s="159">
        <f t="shared" si="43"/>
        <v>0.99999997082758907</v>
      </c>
      <c r="O68" s="47">
        <f t="shared" si="44"/>
        <v>311687.86</v>
      </c>
      <c r="P68" s="159">
        <f t="shared" si="45"/>
        <v>1.0000000016587103</v>
      </c>
      <c r="Q68" s="47">
        <f t="shared" si="46"/>
        <v>41286.79</v>
      </c>
      <c r="R68" s="160">
        <f t="shared" si="47"/>
        <v>0.99999992818526728</v>
      </c>
    </row>
    <row r="69" spans="1:18" s="3" customFormat="1" ht="31.5" customHeight="1" x14ac:dyDescent="0.25">
      <c r="A69" s="89" t="s">
        <v>94</v>
      </c>
      <c r="B69" s="34" t="s">
        <v>83</v>
      </c>
      <c r="C69" s="34"/>
      <c r="D69" s="22" t="s">
        <v>42</v>
      </c>
      <c r="E69" s="84"/>
      <c r="F69" s="52">
        <v>562168.78644850012</v>
      </c>
      <c r="G69" s="47">
        <v>165407.78589500004</v>
      </c>
      <c r="H69" s="47">
        <v>355474.20758850005</v>
      </c>
      <c r="I69" s="53">
        <v>41286.792965000001</v>
      </c>
      <c r="J69" s="158"/>
      <c r="K69" s="52">
        <f t="shared" si="40"/>
        <v>562168.79</v>
      </c>
      <c r="L69" s="159">
        <f t="shared" si="41"/>
        <v>1.0000000063174976</v>
      </c>
      <c r="M69" s="47">
        <f t="shared" si="42"/>
        <v>165407.79</v>
      </c>
      <c r="N69" s="159">
        <f t="shared" si="43"/>
        <v>1.0000000248174532</v>
      </c>
      <c r="O69" s="47">
        <f t="shared" si="44"/>
        <v>355474.21</v>
      </c>
      <c r="P69" s="159">
        <f t="shared" si="45"/>
        <v>1.0000000067838957</v>
      </c>
      <c r="Q69" s="47">
        <f t="shared" si="46"/>
        <v>41286.79</v>
      </c>
      <c r="R69" s="160">
        <f t="shared" si="47"/>
        <v>0.99999992818526728</v>
      </c>
    </row>
    <row r="70" spans="1:18" s="3" customFormat="1" ht="63.75" customHeight="1" x14ac:dyDescent="0.25">
      <c r="A70" s="88" t="s">
        <v>95</v>
      </c>
      <c r="B70" s="39" t="s">
        <v>96</v>
      </c>
      <c r="C70" s="34" t="s">
        <v>939</v>
      </c>
      <c r="D70" s="22"/>
      <c r="E70" s="92" t="s">
        <v>727</v>
      </c>
      <c r="F70" s="52"/>
      <c r="G70" s="47"/>
      <c r="H70" s="47"/>
      <c r="I70" s="53"/>
      <c r="J70" s="158"/>
      <c r="K70" s="52"/>
      <c r="L70" s="159"/>
      <c r="M70" s="47"/>
      <c r="N70" s="159"/>
      <c r="O70" s="47"/>
      <c r="P70" s="159"/>
      <c r="Q70" s="47"/>
      <c r="R70" s="160"/>
    </row>
    <row r="71" spans="1:18" s="3" customFormat="1" ht="31.5" customHeight="1" x14ac:dyDescent="0.25">
      <c r="A71" s="89" t="s">
        <v>97</v>
      </c>
      <c r="B71" s="34" t="s">
        <v>98</v>
      </c>
      <c r="C71" s="34"/>
      <c r="D71" s="22" t="s">
        <v>99</v>
      </c>
      <c r="E71" s="94"/>
      <c r="F71" s="52">
        <v>4136.8490954999997</v>
      </c>
      <c r="G71" s="47">
        <v>1194.2687899999999</v>
      </c>
      <c r="H71" s="47">
        <v>1951.8323055000005</v>
      </c>
      <c r="I71" s="53">
        <v>990.74800000000005</v>
      </c>
      <c r="J71" s="158"/>
      <c r="K71" s="52">
        <f t="shared" si="40"/>
        <v>4136.8500000000004</v>
      </c>
      <c r="L71" s="159">
        <f t="shared" si="41"/>
        <v>1.0000002186446688</v>
      </c>
      <c r="M71" s="47">
        <f t="shared" si="42"/>
        <v>1194.27</v>
      </c>
      <c r="N71" s="159">
        <f t="shared" si="43"/>
        <v>1.0000010131722525</v>
      </c>
      <c r="O71" s="47">
        <f t="shared" si="44"/>
        <v>1951.83</v>
      </c>
      <c r="P71" s="159">
        <f t="shared" si="45"/>
        <v>0.99999881880221264</v>
      </c>
      <c r="Q71" s="47">
        <f t="shared" si="46"/>
        <v>990.75</v>
      </c>
      <c r="R71" s="160">
        <f t="shared" si="47"/>
        <v>1.0000020186767977</v>
      </c>
    </row>
    <row r="72" spans="1:18" s="3" customFormat="1" ht="31.5" customHeight="1" x14ac:dyDescent="0.25">
      <c r="A72" s="89" t="s">
        <v>100</v>
      </c>
      <c r="B72" s="34" t="s">
        <v>101</v>
      </c>
      <c r="C72" s="34"/>
      <c r="D72" s="22" t="s">
        <v>99</v>
      </c>
      <c r="E72" s="94"/>
      <c r="F72" s="52">
        <v>5922.0082570000013</v>
      </c>
      <c r="G72" s="47">
        <v>2052.810375</v>
      </c>
      <c r="H72" s="47">
        <v>2878.4498820000008</v>
      </c>
      <c r="I72" s="53">
        <v>990.74800000000005</v>
      </c>
      <c r="J72" s="158"/>
      <c r="K72" s="52">
        <f t="shared" si="40"/>
        <v>5922.01</v>
      </c>
      <c r="L72" s="159">
        <f t="shared" si="41"/>
        <v>1.0000002943258306</v>
      </c>
      <c r="M72" s="47">
        <f t="shared" si="42"/>
        <v>2052.81</v>
      </c>
      <c r="N72" s="159">
        <f t="shared" si="43"/>
        <v>0.99999981732360443</v>
      </c>
      <c r="O72" s="47">
        <f t="shared" si="44"/>
        <v>2878.45</v>
      </c>
      <c r="P72" s="159">
        <f t="shared" si="45"/>
        <v>1.0000000409942864</v>
      </c>
      <c r="Q72" s="47">
        <f t="shared" si="46"/>
        <v>990.75</v>
      </c>
      <c r="R72" s="160">
        <f t="shared" si="47"/>
        <v>1.0000020186767977</v>
      </c>
    </row>
    <row r="73" spans="1:18" s="3" customFormat="1" ht="31.5" customHeight="1" x14ac:dyDescent="0.25">
      <c r="A73" s="89" t="s">
        <v>102</v>
      </c>
      <c r="B73" s="34" t="s">
        <v>103</v>
      </c>
      <c r="C73" s="34"/>
      <c r="D73" s="22" t="s">
        <v>99</v>
      </c>
      <c r="E73" s="94"/>
      <c r="F73" s="52">
        <v>8211.0750645000007</v>
      </c>
      <c r="G73" s="47">
        <v>3414.3931250000001</v>
      </c>
      <c r="H73" s="47">
        <v>3805.9339395000011</v>
      </c>
      <c r="I73" s="53">
        <v>990.74800000000005</v>
      </c>
      <c r="J73" s="158"/>
      <c r="K73" s="52">
        <f t="shared" si="40"/>
        <v>8211.07</v>
      </c>
      <c r="L73" s="159">
        <f t="shared" si="41"/>
        <v>0.99999938321109461</v>
      </c>
      <c r="M73" s="47">
        <f t="shared" si="42"/>
        <v>3414.39</v>
      </c>
      <c r="N73" s="159">
        <f t="shared" si="43"/>
        <v>0.9999990847568262</v>
      </c>
      <c r="O73" s="47">
        <f t="shared" si="44"/>
        <v>3805.93</v>
      </c>
      <c r="P73" s="159">
        <f t="shared" si="45"/>
        <v>0.99999896490583817</v>
      </c>
      <c r="Q73" s="47">
        <f t="shared" si="46"/>
        <v>990.75</v>
      </c>
      <c r="R73" s="160">
        <f t="shared" si="47"/>
        <v>1.0000020186767977</v>
      </c>
    </row>
    <row r="74" spans="1:18" s="3" customFormat="1" ht="31.5" customHeight="1" x14ac:dyDescent="0.25">
      <c r="A74" s="89" t="s">
        <v>104</v>
      </c>
      <c r="B74" s="34" t="s">
        <v>105</v>
      </c>
      <c r="C74" s="34"/>
      <c r="D74" s="22" t="s">
        <v>99</v>
      </c>
      <c r="E74" s="94"/>
      <c r="F74" s="52">
        <v>11132.460586500001</v>
      </c>
      <c r="G74" s="47">
        <v>4583.754065000001</v>
      </c>
      <c r="H74" s="47">
        <v>5557.9585215000016</v>
      </c>
      <c r="I74" s="53">
        <v>990.74800000000005</v>
      </c>
      <c r="J74" s="158"/>
      <c r="K74" s="52">
        <f t="shared" si="40"/>
        <v>11132.46</v>
      </c>
      <c r="L74" s="159">
        <f t="shared" si="41"/>
        <v>0.99999994731622921</v>
      </c>
      <c r="M74" s="47">
        <f t="shared" si="42"/>
        <v>4583.75</v>
      </c>
      <c r="N74" s="159">
        <f t="shared" si="43"/>
        <v>0.99999911317231616</v>
      </c>
      <c r="O74" s="47">
        <f t="shared" si="44"/>
        <v>5557.96</v>
      </c>
      <c r="P74" s="159">
        <f t="shared" si="45"/>
        <v>1.0000002660149392</v>
      </c>
      <c r="Q74" s="47">
        <f t="shared" si="46"/>
        <v>990.75</v>
      </c>
      <c r="R74" s="160">
        <f t="shared" si="47"/>
        <v>1.0000020186767977</v>
      </c>
    </row>
    <row r="75" spans="1:18" s="3" customFormat="1" ht="31.5" customHeight="1" x14ac:dyDescent="0.25">
      <c r="A75" s="89" t="s">
        <v>106</v>
      </c>
      <c r="B75" s="34" t="s">
        <v>107</v>
      </c>
      <c r="C75" s="34"/>
      <c r="D75" s="22" t="s">
        <v>99</v>
      </c>
      <c r="E75" s="94"/>
      <c r="F75" s="52">
        <v>15986.284534000002</v>
      </c>
      <c r="G75" s="47">
        <v>7584.3568350000014</v>
      </c>
      <c r="H75" s="47">
        <v>7411.1796990000021</v>
      </c>
      <c r="I75" s="53">
        <v>990.74800000000005</v>
      </c>
      <c r="J75" s="158"/>
      <c r="K75" s="52">
        <f t="shared" si="40"/>
        <v>15986.29</v>
      </c>
      <c r="L75" s="159">
        <f t="shared" si="41"/>
        <v>1.0000003419180978</v>
      </c>
      <c r="M75" s="47">
        <f t="shared" si="42"/>
        <v>7584.36</v>
      </c>
      <c r="N75" s="159">
        <f t="shared" si="43"/>
        <v>1.0000004173063144</v>
      </c>
      <c r="O75" s="47">
        <f t="shared" si="44"/>
        <v>7411.18</v>
      </c>
      <c r="P75" s="159">
        <f t="shared" si="45"/>
        <v>1.0000000406143166</v>
      </c>
      <c r="Q75" s="47">
        <f t="shared" si="46"/>
        <v>990.75</v>
      </c>
      <c r="R75" s="160">
        <f t="shared" si="47"/>
        <v>1.0000020186767977</v>
      </c>
    </row>
    <row r="76" spans="1:18" s="3" customFormat="1" ht="31.5" customHeight="1" x14ac:dyDescent="0.25">
      <c r="A76" s="89" t="s">
        <v>108</v>
      </c>
      <c r="B76" s="34" t="s">
        <v>109</v>
      </c>
      <c r="C76" s="34"/>
      <c r="D76" s="22" t="s">
        <v>99</v>
      </c>
      <c r="E76" s="94"/>
      <c r="F76" s="52">
        <v>30802.169524500005</v>
      </c>
      <c r="G76" s="47">
        <v>14862.541925000001</v>
      </c>
      <c r="H76" s="47">
        <v>14948.879599500004</v>
      </c>
      <c r="I76" s="53">
        <v>990.74800000000005</v>
      </c>
      <c r="J76" s="158"/>
      <c r="K76" s="52">
        <f t="shared" si="40"/>
        <v>30802.17</v>
      </c>
      <c r="L76" s="159">
        <f t="shared" si="41"/>
        <v>1.0000000154372242</v>
      </c>
      <c r="M76" s="47">
        <f t="shared" si="42"/>
        <v>14862.54</v>
      </c>
      <c r="N76" s="159">
        <f t="shared" si="43"/>
        <v>0.9999998704797598</v>
      </c>
      <c r="O76" s="47">
        <f t="shared" si="44"/>
        <v>14948.88</v>
      </c>
      <c r="P76" s="159">
        <f t="shared" si="45"/>
        <v>1.0000000267913052</v>
      </c>
      <c r="Q76" s="47">
        <f t="shared" si="46"/>
        <v>990.75</v>
      </c>
      <c r="R76" s="160">
        <f t="shared" si="47"/>
        <v>1.0000020186767977</v>
      </c>
    </row>
    <row r="77" spans="1:18" s="3" customFormat="1" ht="120.75" customHeight="1" x14ac:dyDescent="0.25">
      <c r="A77" s="88" t="s">
        <v>110</v>
      </c>
      <c r="B77" s="39" t="s">
        <v>111</v>
      </c>
      <c r="C77" s="34" t="s">
        <v>940</v>
      </c>
      <c r="D77" s="22"/>
      <c r="E77" s="92" t="s">
        <v>1067</v>
      </c>
      <c r="F77" s="52"/>
      <c r="G77" s="47"/>
      <c r="H77" s="47"/>
      <c r="I77" s="53"/>
      <c r="J77" s="158"/>
      <c r="K77" s="52"/>
      <c r="L77" s="159"/>
      <c r="M77" s="47"/>
      <c r="N77" s="159"/>
      <c r="O77" s="47"/>
      <c r="P77" s="159"/>
      <c r="Q77" s="47"/>
      <c r="R77" s="160"/>
    </row>
    <row r="78" spans="1:18" s="3" customFormat="1" ht="31.5" customHeight="1" x14ac:dyDescent="0.25">
      <c r="A78" s="89" t="s">
        <v>112</v>
      </c>
      <c r="B78" s="34" t="s">
        <v>113</v>
      </c>
      <c r="C78" s="34"/>
      <c r="D78" s="22" t="s">
        <v>114</v>
      </c>
      <c r="E78" s="94"/>
      <c r="F78" s="52">
        <v>10316.637265000001</v>
      </c>
      <c r="G78" s="47">
        <v>3454.9414350000002</v>
      </c>
      <c r="H78" s="47">
        <v>6207.0785700000006</v>
      </c>
      <c r="I78" s="53">
        <v>654.6172600000001</v>
      </c>
      <c r="J78" s="158"/>
      <c r="K78" s="52">
        <f t="shared" si="40"/>
        <v>10316.640000000001</v>
      </c>
      <c r="L78" s="159">
        <f t="shared" si="41"/>
        <v>1.0000002651057636</v>
      </c>
      <c r="M78" s="47">
        <f t="shared" si="42"/>
        <v>3454.94</v>
      </c>
      <c r="N78" s="159">
        <f t="shared" si="43"/>
        <v>0.99999958465287264</v>
      </c>
      <c r="O78" s="47">
        <f t="shared" si="44"/>
        <v>6207.08</v>
      </c>
      <c r="P78" s="159">
        <f t="shared" si="45"/>
        <v>1.0000002303821327</v>
      </c>
      <c r="Q78" s="47">
        <f t="shared" si="46"/>
        <v>654.62</v>
      </c>
      <c r="R78" s="160">
        <f t="shared" si="47"/>
        <v>1.0000041856519333</v>
      </c>
    </row>
    <row r="79" spans="1:18" s="3" customFormat="1" ht="31.5" customHeight="1" x14ac:dyDescent="0.25">
      <c r="A79" s="89" t="s">
        <v>115</v>
      </c>
      <c r="B79" s="34" t="s">
        <v>116</v>
      </c>
      <c r="C79" s="34"/>
      <c r="D79" s="22" t="s">
        <v>114</v>
      </c>
      <c r="E79" s="94"/>
      <c r="F79" s="52">
        <v>15198.436715000002</v>
      </c>
      <c r="G79" s="47">
        <v>8040.6714300000012</v>
      </c>
      <c r="H79" s="47">
        <v>6207.0785700000006</v>
      </c>
      <c r="I79" s="53">
        <v>950.68671500000016</v>
      </c>
      <c r="J79" s="158"/>
      <c r="K79" s="52">
        <f t="shared" si="40"/>
        <v>15198.44</v>
      </c>
      <c r="L79" s="159">
        <f t="shared" si="41"/>
        <v>1.0000002161406505</v>
      </c>
      <c r="M79" s="47">
        <f t="shared" si="42"/>
        <v>8040.67</v>
      </c>
      <c r="N79" s="159">
        <f t="shared" si="43"/>
        <v>0.9999998221541555</v>
      </c>
      <c r="O79" s="47">
        <f t="shared" si="44"/>
        <v>6207.08</v>
      </c>
      <c r="P79" s="159">
        <f t="shared" si="45"/>
        <v>1.0000002303821327</v>
      </c>
      <c r="Q79" s="47">
        <f t="shared" si="46"/>
        <v>950.69</v>
      </c>
      <c r="R79" s="160">
        <f t="shared" si="47"/>
        <v>1.0000034553969757</v>
      </c>
    </row>
    <row r="80" spans="1:18" s="3" customFormat="1" ht="31.5" customHeight="1" x14ac:dyDescent="0.25">
      <c r="A80" s="89" t="s">
        <v>117</v>
      </c>
      <c r="B80" s="34" t="s">
        <v>118</v>
      </c>
      <c r="C80" s="34"/>
      <c r="D80" s="22" t="s">
        <v>114</v>
      </c>
      <c r="E80" s="94"/>
      <c r="F80" s="52">
        <v>26875.763084500002</v>
      </c>
      <c r="G80" s="47">
        <v>17986.654235000002</v>
      </c>
      <c r="H80" s="47">
        <v>7315.461499500002</v>
      </c>
      <c r="I80" s="53">
        <v>1573.6473500000002</v>
      </c>
      <c r="J80" s="158"/>
      <c r="K80" s="52">
        <f t="shared" si="40"/>
        <v>26875.760000000002</v>
      </c>
      <c r="L80" s="159">
        <f t="shared" si="41"/>
        <v>0.99999988523116567</v>
      </c>
      <c r="M80" s="47">
        <f t="shared" si="42"/>
        <v>17986.650000000001</v>
      </c>
      <c r="N80" s="159">
        <f t="shared" si="43"/>
        <v>0.99999976454765049</v>
      </c>
      <c r="O80" s="47">
        <f t="shared" si="44"/>
        <v>7315.46</v>
      </c>
      <c r="P80" s="159">
        <f t="shared" si="45"/>
        <v>0.99999979502318448</v>
      </c>
      <c r="Q80" s="47">
        <f t="shared" si="46"/>
        <v>1573.65</v>
      </c>
      <c r="R80" s="160">
        <f t="shared" si="47"/>
        <v>1.0000016839859323</v>
      </c>
    </row>
    <row r="81" spans="1:18" s="3" customFormat="1" ht="31.5" customHeight="1" x14ac:dyDescent="0.25">
      <c r="A81" s="89" t="s">
        <v>119</v>
      </c>
      <c r="B81" s="34" t="s">
        <v>120</v>
      </c>
      <c r="C81" s="34"/>
      <c r="D81" s="22" t="s">
        <v>114</v>
      </c>
      <c r="E81" s="94"/>
      <c r="F81" s="52">
        <v>37293.144344500004</v>
      </c>
      <c r="G81" s="47">
        <v>28028.386155</v>
      </c>
      <c r="H81" s="47">
        <v>7315.461499500002</v>
      </c>
      <c r="I81" s="53">
        <v>1949.2966899999999</v>
      </c>
      <c r="J81" s="158"/>
      <c r="K81" s="52">
        <f t="shared" si="40"/>
        <v>37293.15</v>
      </c>
      <c r="L81" s="159">
        <f t="shared" si="41"/>
        <v>1.0000001516498567</v>
      </c>
      <c r="M81" s="47">
        <f t="shared" si="42"/>
        <v>28028.39</v>
      </c>
      <c r="N81" s="159">
        <f t="shared" si="43"/>
        <v>1.0000001371823544</v>
      </c>
      <c r="O81" s="47">
        <f t="shared" si="44"/>
        <v>7315.46</v>
      </c>
      <c r="P81" s="159">
        <f t="shared" si="45"/>
        <v>0.99999979502318448</v>
      </c>
      <c r="Q81" s="47">
        <f t="shared" si="46"/>
        <v>1949.3</v>
      </c>
      <c r="R81" s="160">
        <f t="shared" si="47"/>
        <v>1.0000016980483355</v>
      </c>
    </row>
    <row r="82" spans="1:18" s="3" customFormat="1" ht="31.5" customHeight="1" x14ac:dyDescent="0.25">
      <c r="A82" s="89" t="s">
        <v>121</v>
      </c>
      <c r="B82" s="34" t="s">
        <v>122</v>
      </c>
      <c r="C82" s="34"/>
      <c r="D82" s="22" t="s">
        <v>114</v>
      </c>
      <c r="E82" s="94"/>
      <c r="F82" s="52">
        <v>69276.100294500007</v>
      </c>
      <c r="G82" s="47">
        <v>57520.713799999998</v>
      </c>
      <c r="H82" s="47">
        <v>8613.2264295000023</v>
      </c>
      <c r="I82" s="53">
        <v>3142.160065</v>
      </c>
      <c r="J82" s="158"/>
      <c r="K82" s="52">
        <f t="shared" si="40"/>
        <v>69276.100000000006</v>
      </c>
      <c r="L82" s="159">
        <f t="shared" si="41"/>
        <v>0.99999999574889464</v>
      </c>
      <c r="M82" s="47">
        <f t="shared" si="42"/>
        <v>57520.71</v>
      </c>
      <c r="N82" s="159">
        <f t="shared" si="43"/>
        <v>0.99999993393684206</v>
      </c>
      <c r="O82" s="47">
        <f t="shared" si="44"/>
        <v>8613.23</v>
      </c>
      <c r="P82" s="159">
        <f t="shared" si="45"/>
        <v>1.0000004145368784</v>
      </c>
      <c r="Q82" s="47">
        <f t="shared" si="46"/>
        <v>3142.16</v>
      </c>
      <c r="R82" s="160">
        <f t="shared" si="47"/>
        <v>0.99999997931359352</v>
      </c>
    </row>
    <row r="83" spans="1:18" s="3" customFormat="1" ht="93.75" customHeight="1" x14ac:dyDescent="0.25">
      <c r="A83" s="98" t="s">
        <v>123</v>
      </c>
      <c r="B83" s="34" t="s">
        <v>124</v>
      </c>
      <c r="C83" s="34" t="s">
        <v>125</v>
      </c>
      <c r="D83" s="22" t="s">
        <v>114</v>
      </c>
      <c r="E83" s="94" t="s">
        <v>728</v>
      </c>
      <c r="F83" s="52">
        <v>6240.9210600000006</v>
      </c>
      <c r="G83" s="47">
        <v>598.12235999999996</v>
      </c>
      <c r="H83" s="47">
        <v>5642.7987000000003</v>
      </c>
      <c r="I83" s="53">
        <v>0</v>
      </c>
      <c r="J83" s="158"/>
      <c r="K83" s="52">
        <f t="shared" ref="K83:K92" si="48">SUM(M83,O83,Q83)</f>
        <v>6240.92</v>
      </c>
      <c r="L83" s="159">
        <f t="shared" ref="L83:L92" si="49">K83/F83</f>
        <v>0.99999983015327543</v>
      </c>
      <c r="M83" s="47">
        <f t="shared" ref="M83:M92" si="50">ROUND(G83-(G83*$M$6*$F$6),2)</f>
        <v>598.12</v>
      </c>
      <c r="N83" s="159">
        <f t="shared" ref="N83:N92" si="51">M83/G83</f>
        <v>0.99999605431905281</v>
      </c>
      <c r="O83" s="47">
        <f t="shared" ref="O83:O92" si="52">ROUND(H83-(H83*$O$6*$F$6),2)</f>
        <v>5642.8</v>
      </c>
      <c r="P83" s="159">
        <f t="shared" ref="P83:P92" si="53">O83/H83</f>
        <v>1.0000002303821329</v>
      </c>
      <c r="Q83" s="47">
        <f t="shared" ref="Q83:Q92" si="54">ROUND((I83-(I83*$Q$6*$F$6)),2)</f>
        <v>0</v>
      </c>
      <c r="R83" s="160" t="e">
        <f t="shared" ref="R83:R92" si="55">Q83/I83</f>
        <v>#DIV/0!</v>
      </c>
    </row>
    <row r="84" spans="1:18" s="3" customFormat="1" ht="26.25" customHeight="1" x14ac:dyDescent="0.25">
      <c r="A84" s="98" t="s">
        <v>126</v>
      </c>
      <c r="B84" s="39" t="s">
        <v>127</v>
      </c>
      <c r="C84" s="34"/>
      <c r="D84" s="22"/>
      <c r="E84" s="94"/>
      <c r="F84" s="52"/>
      <c r="G84" s="47"/>
      <c r="H84" s="47"/>
      <c r="I84" s="53"/>
      <c r="J84" s="158"/>
      <c r="K84" s="52"/>
      <c r="L84" s="159"/>
      <c r="M84" s="47"/>
      <c r="N84" s="159"/>
      <c r="O84" s="47"/>
      <c r="P84" s="159"/>
      <c r="Q84" s="47"/>
      <c r="R84" s="160"/>
    </row>
    <row r="85" spans="1:18" s="3" customFormat="1" ht="104.25" customHeight="1" x14ac:dyDescent="0.25">
      <c r="A85" s="98" t="s">
        <v>128</v>
      </c>
      <c r="B85" s="34" t="s">
        <v>129</v>
      </c>
      <c r="C85" s="34" t="s">
        <v>941</v>
      </c>
      <c r="D85" s="22" t="s">
        <v>130</v>
      </c>
      <c r="E85" s="94"/>
      <c r="F85" s="52">
        <v>65661.503655000008</v>
      </c>
      <c r="G85" s="47">
        <v>58543.800260000011</v>
      </c>
      <c r="H85" s="47">
        <v>0</v>
      </c>
      <c r="I85" s="53">
        <v>7117.7033950000014</v>
      </c>
      <c r="J85" s="158"/>
      <c r="K85" s="52">
        <f t="shared" si="48"/>
        <v>65661.5</v>
      </c>
      <c r="L85" s="159">
        <f t="shared" si="49"/>
        <v>0.99999994433572481</v>
      </c>
      <c r="M85" s="47">
        <f t="shared" si="50"/>
        <v>58543.8</v>
      </c>
      <c r="N85" s="159">
        <f t="shared" si="51"/>
        <v>0.99999999555888064</v>
      </c>
      <c r="O85" s="47">
        <f t="shared" si="52"/>
        <v>0</v>
      </c>
      <c r="P85" s="159" t="e">
        <f t="shared" si="53"/>
        <v>#DIV/0!</v>
      </c>
      <c r="Q85" s="47">
        <f t="shared" si="54"/>
        <v>7117.7</v>
      </c>
      <c r="R85" s="160">
        <f t="shared" si="55"/>
        <v>0.99999952302030404</v>
      </c>
    </row>
    <row r="86" spans="1:18" s="3" customFormat="1" ht="102.75" customHeight="1" x14ac:dyDescent="0.25">
      <c r="A86" s="98" t="s">
        <v>131</v>
      </c>
      <c r="B86" s="34" t="s">
        <v>842</v>
      </c>
      <c r="C86" s="34" t="s">
        <v>941</v>
      </c>
      <c r="D86" s="22" t="s">
        <v>130</v>
      </c>
      <c r="E86" s="94"/>
      <c r="F86" s="52">
        <v>69141.979115000009</v>
      </c>
      <c r="G86" s="47">
        <v>61646.984410000005</v>
      </c>
      <c r="H86" s="47">
        <v>0</v>
      </c>
      <c r="I86" s="53">
        <v>7494.9947050000019</v>
      </c>
      <c r="J86" s="158"/>
      <c r="K86" s="52">
        <f t="shared" si="48"/>
        <v>69141.97</v>
      </c>
      <c r="L86" s="159">
        <f t="shared" si="49"/>
        <v>0.99999986816981346</v>
      </c>
      <c r="M86" s="47">
        <f t="shared" si="50"/>
        <v>61646.98</v>
      </c>
      <c r="N86" s="159">
        <f t="shared" si="51"/>
        <v>0.99999992846365404</v>
      </c>
      <c r="O86" s="47">
        <f t="shared" si="52"/>
        <v>0</v>
      </c>
      <c r="P86" s="159" t="e">
        <f t="shared" si="53"/>
        <v>#DIV/0!</v>
      </c>
      <c r="Q86" s="47">
        <f t="shared" si="54"/>
        <v>7494.99</v>
      </c>
      <c r="R86" s="160">
        <f t="shared" si="55"/>
        <v>0.99999937224772173</v>
      </c>
    </row>
    <row r="87" spans="1:18" s="3" customFormat="1" ht="102.75" customHeight="1" x14ac:dyDescent="0.25">
      <c r="A87" s="98" t="s">
        <v>823</v>
      </c>
      <c r="B87" s="36" t="s">
        <v>843</v>
      </c>
      <c r="C87" s="34" t="s">
        <v>942</v>
      </c>
      <c r="D87" s="22" t="s">
        <v>130</v>
      </c>
      <c r="E87" s="94"/>
      <c r="F87" s="52">
        <v>138210.09740999999</v>
      </c>
      <c r="G87" s="47">
        <v>125645.54815999999</v>
      </c>
      <c r="H87" s="47">
        <v>0</v>
      </c>
      <c r="I87" s="53">
        <v>12564.54925</v>
      </c>
      <c r="J87" s="158"/>
      <c r="K87" s="52">
        <f t="shared" si="48"/>
        <v>138210.1</v>
      </c>
      <c r="L87" s="159">
        <f t="shared" si="49"/>
        <v>1.0000000187395861</v>
      </c>
      <c r="M87" s="47">
        <f t="shared" si="50"/>
        <v>125645.55</v>
      </c>
      <c r="N87" s="159">
        <f t="shared" si="51"/>
        <v>1.0000000146443708</v>
      </c>
      <c r="O87" s="47">
        <f t="shared" si="52"/>
        <v>0</v>
      </c>
      <c r="P87" s="159" t="e">
        <f t="shared" si="53"/>
        <v>#DIV/0!</v>
      </c>
      <c r="Q87" s="47">
        <f t="shared" si="54"/>
        <v>12564.55</v>
      </c>
      <c r="R87" s="160">
        <f t="shared" si="55"/>
        <v>1.0000000596917553</v>
      </c>
    </row>
    <row r="88" spans="1:18" s="3" customFormat="1" ht="57.75" customHeight="1" x14ac:dyDescent="0.25">
      <c r="A88" s="98" t="s">
        <v>824</v>
      </c>
      <c r="B88" s="36" t="s">
        <v>825</v>
      </c>
      <c r="C88" s="34" t="s">
        <v>830</v>
      </c>
      <c r="D88" s="122" t="s">
        <v>831</v>
      </c>
      <c r="E88" s="94" t="s">
        <v>837</v>
      </c>
      <c r="F88" s="52">
        <v>4278.4728800000003</v>
      </c>
      <c r="G88" s="47">
        <v>3889.5208000000002</v>
      </c>
      <c r="H88" s="47">
        <v>0</v>
      </c>
      <c r="I88" s="53">
        <v>388.95207999999997</v>
      </c>
      <c r="J88" s="158"/>
      <c r="K88" s="52">
        <f t="shared" si="48"/>
        <v>4278.47</v>
      </c>
      <c r="L88" s="159">
        <f t="shared" si="49"/>
        <v>0.99999932686262583</v>
      </c>
      <c r="M88" s="47">
        <f t="shared" si="50"/>
        <v>3889.52</v>
      </c>
      <c r="N88" s="159">
        <f t="shared" si="51"/>
        <v>0.99999979431913555</v>
      </c>
      <c r="O88" s="47">
        <f t="shared" si="52"/>
        <v>0</v>
      </c>
      <c r="P88" s="159" t="e">
        <f t="shared" si="53"/>
        <v>#DIV/0!</v>
      </c>
      <c r="Q88" s="47">
        <f t="shared" si="54"/>
        <v>388.95</v>
      </c>
      <c r="R88" s="160">
        <f t="shared" si="55"/>
        <v>0.99999465229752726</v>
      </c>
    </row>
    <row r="89" spans="1:18" s="3" customFormat="1" ht="240" customHeight="1" x14ac:dyDescent="0.25">
      <c r="A89" s="150"/>
      <c r="B89" s="151" t="s">
        <v>1081</v>
      </c>
      <c r="C89" s="113"/>
      <c r="D89" s="44"/>
      <c r="E89" s="85"/>
      <c r="F89" s="52"/>
      <c r="G89" s="47"/>
      <c r="H89" s="47"/>
      <c r="I89" s="53"/>
      <c r="J89" s="158"/>
      <c r="K89" s="52"/>
      <c r="L89" s="159"/>
      <c r="M89" s="47"/>
      <c r="N89" s="159"/>
      <c r="O89" s="47"/>
      <c r="P89" s="159"/>
      <c r="Q89" s="47"/>
      <c r="R89" s="160"/>
    </row>
    <row r="90" spans="1:18" s="3" customFormat="1" ht="38.25" customHeight="1" x14ac:dyDescent="0.25">
      <c r="A90" s="86" t="s">
        <v>132</v>
      </c>
      <c r="B90" s="95"/>
      <c r="C90" s="95"/>
      <c r="D90" s="125"/>
      <c r="E90" s="126"/>
      <c r="F90" s="52"/>
      <c r="G90" s="47"/>
      <c r="H90" s="47"/>
      <c r="I90" s="53"/>
      <c r="J90" s="158"/>
      <c r="K90" s="52"/>
      <c r="L90" s="159"/>
      <c r="M90" s="47"/>
      <c r="N90" s="159"/>
      <c r="O90" s="47"/>
      <c r="P90" s="159"/>
      <c r="Q90" s="47"/>
      <c r="R90" s="160"/>
    </row>
    <row r="91" spans="1:18" s="3" customFormat="1" ht="37.5" customHeight="1" x14ac:dyDescent="0.25">
      <c r="A91" s="148" t="s">
        <v>133</v>
      </c>
      <c r="B91" s="118"/>
      <c r="C91" s="118"/>
      <c r="D91" s="123"/>
      <c r="E91" s="126"/>
      <c r="F91" s="52"/>
      <c r="G91" s="47"/>
      <c r="H91" s="47"/>
      <c r="I91" s="53"/>
      <c r="J91" s="158"/>
      <c r="K91" s="52"/>
      <c r="L91" s="159"/>
      <c r="M91" s="47"/>
      <c r="N91" s="159"/>
      <c r="O91" s="47"/>
      <c r="P91" s="159"/>
      <c r="Q91" s="47"/>
      <c r="R91" s="160"/>
    </row>
    <row r="92" spans="1:18" s="3" customFormat="1" ht="140.25" customHeight="1" x14ac:dyDescent="0.25">
      <c r="A92" s="152" t="s">
        <v>134</v>
      </c>
      <c r="B92" s="34" t="s">
        <v>135</v>
      </c>
      <c r="C92" s="34" t="s">
        <v>943</v>
      </c>
      <c r="D92" s="22" t="s">
        <v>136</v>
      </c>
      <c r="E92" s="94" t="s">
        <v>852</v>
      </c>
      <c r="F92" s="52">
        <v>2353584.3227325003</v>
      </c>
      <c r="G92" s="47">
        <v>915627.84467000002</v>
      </c>
      <c r="H92" s="47">
        <v>1301258.0505925003</v>
      </c>
      <c r="I92" s="53">
        <v>136698.42747000002</v>
      </c>
      <c r="J92" s="158"/>
      <c r="K92" s="52">
        <f t="shared" si="48"/>
        <v>2353584.3200000003</v>
      </c>
      <c r="L92" s="159">
        <f t="shared" si="49"/>
        <v>0.99999999883900481</v>
      </c>
      <c r="M92" s="47">
        <f t="shared" si="50"/>
        <v>915627.84</v>
      </c>
      <c r="N92" s="159">
        <f t="shared" si="51"/>
        <v>0.9999999948996745</v>
      </c>
      <c r="O92" s="47">
        <f t="shared" si="52"/>
        <v>1301258.05</v>
      </c>
      <c r="P92" s="159">
        <f t="shared" si="53"/>
        <v>0.99999999954467123</v>
      </c>
      <c r="Q92" s="47">
        <f t="shared" si="54"/>
        <v>136698.43</v>
      </c>
      <c r="R92" s="160">
        <f t="shared" si="55"/>
        <v>1.0000000185078937</v>
      </c>
    </row>
    <row r="93" spans="1:18" s="3" customFormat="1" ht="140.25" customHeight="1" x14ac:dyDescent="0.25">
      <c r="A93" s="97" t="s">
        <v>137</v>
      </c>
      <c r="B93" s="34" t="s">
        <v>138</v>
      </c>
      <c r="C93" s="34" t="s">
        <v>944</v>
      </c>
      <c r="D93" s="22" t="s">
        <v>136</v>
      </c>
      <c r="E93" s="94" t="s">
        <v>852</v>
      </c>
      <c r="F93" s="52">
        <v>2860713.7137425011</v>
      </c>
      <c r="G93" s="47">
        <v>1142368.7482350001</v>
      </c>
      <c r="H93" s="47">
        <v>1548420.1758025009</v>
      </c>
      <c r="I93" s="53">
        <v>169924.78970500003</v>
      </c>
      <c r="J93" s="158"/>
      <c r="K93" s="52">
        <f t="shared" ref="K93:K154" si="56">SUM(M93,O93,Q93)</f>
        <v>2860713.7199999997</v>
      </c>
      <c r="L93" s="159">
        <f t="shared" ref="L93:L154" si="57">K93/F93</f>
        <v>1.0000000021873907</v>
      </c>
      <c r="M93" s="47">
        <f t="shared" ref="M93:M154" si="58">ROUND(G93-(G93*$M$6*$F$6),2)</f>
        <v>1142368.75</v>
      </c>
      <c r="N93" s="159">
        <f t="shared" ref="N93:N154" si="59">M93/G93</f>
        <v>1.0000000015450352</v>
      </c>
      <c r="O93" s="47">
        <f t="shared" ref="O93:O154" si="60">ROUND(H93-(H93*$O$6*$F$6),2)</f>
        <v>1548420.18</v>
      </c>
      <c r="P93" s="159">
        <f t="shared" ref="P93:P154" si="61">O93/H93</f>
        <v>1.0000000027108269</v>
      </c>
      <c r="Q93" s="47">
        <f t="shared" ref="Q93:Q154" si="62">ROUND((I93-(I93*$Q$6*$F$6)),2)</f>
        <v>169924.79</v>
      </c>
      <c r="R93" s="160">
        <f t="shared" ref="R93:R154" si="63">Q93/I93</f>
        <v>1.000000001736062</v>
      </c>
    </row>
    <row r="94" spans="1:18" s="3" customFormat="1" ht="41.25" customHeight="1" x14ac:dyDescent="0.25">
      <c r="A94" s="97" t="s">
        <v>139</v>
      </c>
      <c r="B94" s="34" t="s">
        <v>140</v>
      </c>
      <c r="C94" s="34" t="s">
        <v>141</v>
      </c>
      <c r="D94" s="22" t="s">
        <v>142</v>
      </c>
      <c r="E94" s="94" t="s">
        <v>853</v>
      </c>
      <c r="F94" s="52">
        <v>994515.43930500012</v>
      </c>
      <c r="G94" s="47">
        <v>272827.14701000002</v>
      </c>
      <c r="H94" s="47">
        <v>666578.17135000008</v>
      </c>
      <c r="I94" s="53">
        <v>55110.120945000002</v>
      </c>
      <c r="J94" s="158"/>
      <c r="K94" s="52">
        <f t="shared" si="56"/>
        <v>994515.44000000006</v>
      </c>
      <c r="L94" s="159">
        <f t="shared" si="57"/>
        <v>1.0000000006988328</v>
      </c>
      <c r="M94" s="47">
        <f t="shared" si="58"/>
        <v>272827.15000000002</v>
      </c>
      <c r="N94" s="159">
        <f t="shared" si="59"/>
        <v>1.0000000109593199</v>
      </c>
      <c r="O94" s="47">
        <f t="shared" si="60"/>
        <v>666578.17000000004</v>
      </c>
      <c r="P94" s="159">
        <f t="shared" si="61"/>
        <v>0.99999999797473116</v>
      </c>
      <c r="Q94" s="47">
        <f t="shared" si="62"/>
        <v>55110.12</v>
      </c>
      <c r="R94" s="160">
        <f t="shared" si="63"/>
        <v>0.99999998285251446</v>
      </c>
    </row>
    <row r="95" spans="1:18" s="3" customFormat="1" ht="128.25" customHeight="1" x14ac:dyDescent="0.25">
      <c r="A95" s="97" t="s">
        <v>143</v>
      </c>
      <c r="B95" s="34" t="s">
        <v>774</v>
      </c>
      <c r="C95" s="34" t="s">
        <v>945</v>
      </c>
      <c r="D95" s="22" t="s">
        <v>142</v>
      </c>
      <c r="E95" s="94" t="s">
        <v>729</v>
      </c>
      <c r="F95" s="52">
        <v>1327990.0152530004</v>
      </c>
      <c r="G95" s="47">
        <v>448394.60836499999</v>
      </c>
      <c r="H95" s="47">
        <v>821533.09345800022</v>
      </c>
      <c r="I95" s="53">
        <v>58062.313430000009</v>
      </c>
      <c r="J95" s="158"/>
      <c r="K95" s="52">
        <f t="shared" si="56"/>
        <v>1327990.01</v>
      </c>
      <c r="L95" s="159">
        <f t="shared" si="57"/>
        <v>0.99999999604439771</v>
      </c>
      <c r="M95" s="47">
        <f t="shared" si="58"/>
        <v>448394.61</v>
      </c>
      <c r="N95" s="159">
        <f t="shared" si="59"/>
        <v>1.0000000036463417</v>
      </c>
      <c r="O95" s="47">
        <f t="shared" si="60"/>
        <v>821533.09</v>
      </c>
      <c r="P95" s="159">
        <f t="shared" si="61"/>
        <v>0.99999999579079613</v>
      </c>
      <c r="Q95" s="47">
        <f t="shared" si="62"/>
        <v>58062.31</v>
      </c>
      <c r="R95" s="160">
        <f t="shared" si="63"/>
        <v>0.99999994092553657</v>
      </c>
    </row>
    <row r="96" spans="1:18" s="3" customFormat="1" ht="95.25" customHeight="1" x14ac:dyDescent="0.25">
      <c r="A96" s="97" t="s">
        <v>144</v>
      </c>
      <c r="B96" s="34" t="s">
        <v>145</v>
      </c>
      <c r="C96" s="34" t="s">
        <v>946</v>
      </c>
      <c r="D96" s="22" t="s">
        <v>142</v>
      </c>
      <c r="E96" s="94" t="s">
        <v>1097</v>
      </c>
      <c r="F96" s="52">
        <v>1993732.0441190631</v>
      </c>
      <c r="G96" s="47">
        <v>1033401.4964350002</v>
      </c>
      <c r="H96" s="47">
        <v>899652.40906406264</v>
      </c>
      <c r="I96" s="53">
        <v>60678.138620000005</v>
      </c>
      <c r="J96" s="158"/>
      <c r="K96" s="52">
        <f t="shared" si="56"/>
        <v>1993732.05</v>
      </c>
      <c r="L96" s="159">
        <f t="shared" si="57"/>
        <v>1.0000000029497129</v>
      </c>
      <c r="M96" s="47">
        <f t="shared" si="58"/>
        <v>1033401.5</v>
      </c>
      <c r="N96" s="159">
        <f t="shared" si="59"/>
        <v>1.0000000034497722</v>
      </c>
      <c r="O96" s="47">
        <f t="shared" si="60"/>
        <v>899652.41</v>
      </c>
      <c r="P96" s="159">
        <f t="shared" si="61"/>
        <v>1.0000000010403323</v>
      </c>
      <c r="Q96" s="47">
        <f t="shared" si="62"/>
        <v>60678.14</v>
      </c>
      <c r="R96" s="160">
        <f t="shared" si="63"/>
        <v>1.000000022742952</v>
      </c>
    </row>
    <row r="97" spans="1:18" s="3" customFormat="1" ht="127.5" customHeight="1" x14ac:dyDescent="0.25">
      <c r="A97" s="97" t="s">
        <v>146</v>
      </c>
      <c r="B97" s="40" t="s">
        <v>775</v>
      </c>
      <c r="C97" s="34" t="s">
        <v>947</v>
      </c>
      <c r="D97" s="22" t="s">
        <v>147</v>
      </c>
      <c r="E97" s="94" t="s">
        <v>730</v>
      </c>
      <c r="F97" s="52"/>
      <c r="G97" s="47"/>
      <c r="H97" s="47"/>
      <c r="I97" s="53"/>
      <c r="J97" s="158"/>
      <c r="K97" s="52"/>
      <c r="L97" s="159"/>
      <c r="M97" s="47"/>
      <c r="N97" s="159"/>
      <c r="O97" s="47"/>
      <c r="P97" s="159"/>
      <c r="Q97" s="47"/>
      <c r="R97" s="160"/>
    </row>
    <row r="98" spans="1:18" s="3" customFormat="1" ht="31.5" customHeight="1" x14ac:dyDescent="0.25">
      <c r="A98" s="97" t="s">
        <v>148</v>
      </c>
      <c r="B98" s="34" t="s">
        <v>776</v>
      </c>
      <c r="C98" s="34"/>
      <c r="D98" s="22" t="s">
        <v>147</v>
      </c>
      <c r="E98" s="94"/>
      <c r="F98" s="52">
        <v>4369.2216700000008</v>
      </c>
      <c r="G98" s="47">
        <v>2832.8574450000001</v>
      </c>
      <c r="H98" s="47">
        <v>1188.1970100000005</v>
      </c>
      <c r="I98" s="53">
        <v>348.16721500000011</v>
      </c>
      <c r="J98" s="158"/>
      <c r="K98" s="52">
        <f t="shared" si="56"/>
        <v>4369.2300000000005</v>
      </c>
      <c r="L98" s="159">
        <f t="shared" si="57"/>
        <v>1.000001906518055</v>
      </c>
      <c r="M98" s="47">
        <f t="shared" si="58"/>
        <v>2832.86</v>
      </c>
      <c r="N98" s="159">
        <f t="shared" si="59"/>
        <v>1.0000009019161922</v>
      </c>
      <c r="O98" s="47">
        <f t="shared" si="60"/>
        <v>1188.2</v>
      </c>
      <c r="P98" s="159">
        <f t="shared" si="61"/>
        <v>1.0000025164177104</v>
      </c>
      <c r="Q98" s="47">
        <f t="shared" si="62"/>
        <v>348.17</v>
      </c>
      <c r="R98" s="160">
        <f t="shared" si="63"/>
        <v>1.0000079990300061</v>
      </c>
    </row>
    <row r="99" spans="1:18" s="3" customFormat="1" ht="31.5" customHeight="1" x14ac:dyDescent="0.25">
      <c r="A99" s="97" t="s">
        <v>149</v>
      </c>
      <c r="B99" s="34" t="s">
        <v>777</v>
      </c>
      <c r="C99" s="34"/>
      <c r="D99" s="22" t="s">
        <v>147</v>
      </c>
      <c r="E99" s="94"/>
      <c r="F99" s="52">
        <v>5631.7870950000006</v>
      </c>
      <c r="G99" s="47">
        <v>3829.2410200000004</v>
      </c>
      <c r="H99" s="47">
        <v>1292.6448150000001</v>
      </c>
      <c r="I99" s="53">
        <v>509.90126000000004</v>
      </c>
      <c r="J99" s="158"/>
      <c r="K99" s="52">
        <f t="shared" si="56"/>
        <v>5631.78</v>
      </c>
      <c r="L99" s="159">
        <f t="shared" si="57"/>
        <v>0.9999987401867505</v>
      </c>
      <c r="M99" s="47">
        <f t="shared" si="58"/>
        <v>3829.24</v>
      </c>
      <c r="N99" s="159">
        <f t="shared" si="59"/>
        <v>0.999999733628676</v>
      </c>
      <c r="O99" s="47">
        <f t="shared" si="60"/>
        <v>1292.6400000000001</v>
      </c>
      <c r="P99" s="159">
        <f t="shared" si="61"/>
        <v>0.99999627507885835</v>
      </c>
      <c r="Q99" s="47">
        <f t="shared" si="62"/>
        <v>509.9</v>
      </c>
      <c r="R99" s="160">
        <f t="shared" si="63"/>
        <v>0.9999975289333467</v>
      </c>
    </row>
    <row r="100" spans="1:18" s="3" customFormat="1" ht="111" customHeight="1" x14ac:dyDescent="0.25">
      <c r="A100" s="97" t="s">
        <v>150</v>
      </c>
      <c r="B100" s="40" t="s">
        <v>778</v>
      </c>
      <c r="C100" s="34" t="s">
        <v>948</v>
      </c>
      <c r="D100" s="22" t="s">
        <v>147</v>
      </c>
      <c r="E100" s="94" t="s">
        <v>731</v>
      </c>
      <c r="F100" s="52"/>
      <c r="G100" s="47"/>
      <c r="H100" s="47"/>
      <c r="I100" s="53"/>
      <c r="J100" s="158"/>
      <c r="K100" s="52"/>
      <c r="L100" s="159"/>
      <c r="M100" s="47"/>
      <c r="N100" s="159"/>
      <c r="O100" s="47"/>
      <c r="P100" s="159"/>
      <c r="Q100" s="47"/>
      <c r="R100" s="160"/>
    </row>
    <row r="101" spans="1:18" s="3" customFormat="1" ht="31.5" customHeight="1" x14ac:dyDescent="0.25">
      <c r="A101" s="97" t="s">
        <v>151</v>
      </c>
      <c r="B101" s="34" t="s">
        <v>152</v>
      </c>
      <c r="C101" s="34"/>
      <c r="D101" s="22" t="s">
        <v>147</v>
      </c>
      <c r="E101" s="94"/>
      <c r="F101" s="52">
        <v>1225.9647400000003</v>
      </c>
      <c r="G101" s="47">
        <v>531.83130000000006</v>
      </c>
      <c r="H101" s="47">
        <v>594.09850500000027</v>
      </c>
      <c r="I101" s="53">
        <v>100.03493500000002</v>
      </c>
      <c r="J101" s="158"/>
      <c r="K101" s="52">
        <f t="shared" si="56"/>
        <v>1225.96</v>
      </c>
      <c r="L101" s="159">
        <f t="shared" si="57"/>
        <v>0.99999613365715534</v>
      </c>
      <c r="M101" s="47">
        <f t="shared" si="58"/>
        <v>531.83000000000004</v>
      </c>
      <c r="N101" s="159">
        <f t="shared" si="59"/>
        <v>0.99999755561585035</v>
      </c>
      <c r="O101" s="47">
        <f t="shared" si="60"/>
        <v>594.1</v>
      </c>
      <c r="P101" s="159">
        <f t="shared" si="61"/>
        <v>1.0000025164177104</v>
      </c>
      <c r="Q101" s="47">
        <f t="shared" si="62"/>
        <v>100.03</v>
      </c>
      <c r="R101" s="160">
        <f t="shared" si="63"/>
        <v>0.99995066723440151</v>
      </c>
    </row>
    <row r="102" spans="1:18" s="3" customFormat="1" ht="31.5" customHeight="1" x14ac:dyDescent="0.25">
      <c r="A102" s="97" t="s">
        <v>153</v>
      </c>
      <c r="B102" s="34" t="s">
        <v>154</v>
      </c>
      <c r="C102" s="34"/>
      <c r="D102" s="22" t="s">
        <v>147</v>
      </c>
      <c r="E102" s="94"/>
      <c r="F102" s="52">
        <v>1709.3234400000001</v>
      </c>
      <c r="G102" s="47">
        <v>916.95675500000004</v>
      </c>
      <c r="H102" s="47">
        <v>646.3287600000001</v>
      </c>
      <c r="I102" s="53">
        <v>146.037925</v>
      </c>
      <c r="J102" s="158"/>
      <c r="K102" s="52">
        <f t="shared" si="56"/>
        <v>1709.33</v>
      </c>
      <c r="L102" s="159">
        <f t="shared" si="57"/>
        <v>1.0000038377757223</v>
      </c>
      <c r="M102" s="47">
        <f t="shared" si="58"/>
        <v>916.96</v>
      </c>
      <c r="N102" s="159">
        <f t="shared" si="59"/>
        <v>1.0000035388800861</v>
      </c>
      <c r="O102" s="47">
        <f t="shared" si="60"/>
        <v>646.33000000000004</v>
      </c>
      <c r="P102" s="159">
        <f t="shared" si="61"/>
        <v>1.0000019185282734</v>
      </c>
      <c r="Q102" s="47">
        <f t="shared" si="62"/>
        <v>146.04</v>
      </c>
      <c r="R102" s="160">
        <f t="shared" si="63"/>
        <v>1.0000142086379273</v>
      </c>
    </row>
    <row r="103" spans="1:18" s="3" customFormat="1" ht="116.25" customHeight="1" x14ac:dyDescent="0.25">
      <c r="A103" s="97" t="s">
        <v>155</v>
      </c>
      <c r="B103" s="40" t="s">
        <v>779</v>
      </c>
      <c r="C103" s="34" t="s">
        <v>949</v>
      </c>
      <c r="D103" s="22" t="s">
        <v>147</v>
      </c>
      <c r="E103" s="96"/>
      <c r="F103" s="52"/>
      <c r="G103" s="47"/>
      <c r="H103" s="47"/>
      <c r="I103" s="53"/>
      <c r="J103" s="158"/>
      <c r="K103" s="52"/>
      <c r="L103" s="159"/>
      <c r="M103" s="47"/>
      <c r="N103" s="159"/>
      <c r="O103" s="47"/>
      <c r="P103" s="159"/>
      <c r="Q103" s="47"/>
      <c r="R103" s="160"/>
    </row>
    <row r="104" spans="1:18" s="3" customFormat="1" ht="39" customHeight="1" x14ac:dyDescent="0.25">
      <c r="A104" s="97" t="s">
        <v>156</v>
      </c>
      <c r="B104" s="34" t="s">
        <v>780</v>
      </c>
      <c r="C104" s="34"/>
      <c r="D104" s="22" t="s">
        <v>147</v>
      </c>
      <c r="E104" s="127"/>
      <c r="F104" s="52">
        <v>3495.3657200000007</v>
      </c>
      <c r="G104" s="47">
        <v>2266.2803900000004</v>
      </c>
      <c r="H104" s="47">
        <v>950.5626900000002</v>
      </c>
      <c r="I104" s="53">
        <v>278.52264000000002</v>
      </c>
      <c r="J104" s="158"/>
      <c r="K104" s="52">
        <f t="shared" si="56"/>
        <v>3495.36</v>
      </c>
      <c r="L104" s="159">
        <f t="shared" si="57"/>
        <v>0.9999983635474915</v>
      </c>
      <c r="M104" s="47">
        <f t="shared" si="58"/>
        <v>2266.2800000000002</v>
      </c>
      <c r="N104" s="159">
        <f t="shared" si="59"/>
        <v>0.99999982791184983</v>
      </c>
      <c r="O104" s="47">
        <f t="shared" si="60"/>
        <v>950.56</v>
      </c>
      <c r="P104" s="159">
        <f t="shared" si="61"/>
        <v>0.99999717009721867</v>
      </c>
      <c r="Q104" s="47">
        <f t="shared" si="62"/>
        <v>278.52</v>
      </c>
      <c r="R104" s="160">
        <f t="shared" si="63"/>
        <v>0.9999905214168584</v>
      </c>
    </row>
    <row r="105" spans="1:18" s="3" customFormat="1" ht="39" customHeight="1" x14ac:dyDescent="0.25">
      <c r="A105" s="97" t="s">
        <v>157</v>
      </c>
      <c r="B105" s="34" t="s">
        <v>781</v>
      </c>
      <c r="C105" s="34"/>
      <c r="D105" s="22" t="s">
        <v>147</v>
      </c>
      <c r="E105" s="94"/>
      <c r="F105" s="52">
        <v>4505.4428650000018</v>
      </c>
      <c r="G105" s="47">
        <v>3063.4011650000007</v>
      </c>
      <c r="H105" s="47">
        <v>1034.1234750000003</v>
      </c>
      <c r="I105" s="53">
        <v>407.91822499999995</v>
      </c>
      <c r="J105" s="158"/>
      <c r="K105" s="52">
        <f t="shared" si="56"/>
        <v>4505.4400000000005</v>
      </c>
      <c r="L105" s="159">
        <f t="shared" si="57"/>
        <v>0.99999936410246737</v>
      </c>
      <c r="M105" s="47">
        <f t="shared" si="58"/>
        <v>3063.4</v>
      </c>
      <c r="N105" s="159">
        <f t="shared" si="59"/>
        <v>0.99999961970374174</v>
      </c>
      <c r="O105" s="47">
        <f t="shared" si="60"/>
        <v>1034.1199999999999</v>
      </c>
      <c r="P105" s="159">
        <f t="shared" si="61"/>
        <v>0.99999663966626384</v>
      </c>
      <c r="Q105" s="47">
        <f t="shared" si="62"/>
        <v>407.92</v>
      </c>
      <c r="R105" s="160">
        <f t="shared" si="63"/>
        <v>1.0000043513623351</v>
      </c>
    </row>
    <row r="106" spans="1:18" s="3" customFormat="1" ht="39" customHeight="1" x14ac:dyDescent="0.25">
      <c r="A106" s="97" t="s">
        <v>158</v>
      </c>
      <c r="B106" s="34" t="s">
        <v>782</v>
      </c>
      <c r="C106" s="34"/>
      <c r="D106" s="22" t="s">
        <v>147</v>
      </c>
      <c r="E106" s="94"/>
      <c r="F106" s="52">
        <v>2127.2132750000001</v>
      </c>
      <c r="G106" s="47">
        <v>1683.394955</v>
      </c>
      <c r="H106" s="47">
        <v>211.71612000000005</v>
      </c>
      <c r="I106" s="53">
        <v>232.10220000000001</v>
      </c>
      <c r="J106" s="158"/>
      <c r="K106" s="52">
        <f t="shared" si="56"/>
        <v>2127.21</v>
      </c>
      <c r="L106" s="159">
        <f t="shared" si="57"/>
        <v>0.99999846042705798</v>
      </c>
      <c r="M106" s="47">
        <f t="shared" si="58"/>
        <v>1683.39</v>
      </c>
      <c r="N106" s="159">
        <f t="shared" si="59"/>
        <v>0.99999705654339455</v>
      </c>
      <c r="O106" s="47">
        <f t="shared" si="60"/>
        <v>211.72</v>
      </c>
      <c r="P106" s="159">
        <f t="shared" si="61"/>
        <v>1.0000183264269151</v>
      </c>
      <c r="Q106" s="47">
        <f t="shared" si="62"/>
        <v>232.1</v>
      </c>
      <c r="R106" s="160">
        <f t="shared" si="63"/>
        <v>0.99999052141685851</v>
      </c>
    </row>
    <row r="107" spans="1:18" s="3" customFormat="1" ht="39" customHeight="1" x14ac:dyDescent="0.25">
      <c r="A107" s="97" t="s">
        <v>159</v>
      </c>
      <c r="B107" s="34" t="s">
        <v>783</v>
      </c>
      <c r="C107" s="34"/>
      <c r="D107" s="22" t="s">
        <v>147</v>
      </c>
      <c r="E107" s="94"/>
      <c r="F107" s="52">
        <v>2437.2781950000008</v>
      </c>
      <c r="G107" s="47">
        <v>1697.8526400000003</v>
      </c>
      <c r="H107" s="47">
        <v>399.49602000000004</v>
      </c>
      <c r="I107" s="53">
        <v>339.92953499999999</v>
      </c>
      <c r="J107" s="158"/>
      <c r="K107" s="52">
        <f t="shared" si="56"/>
        <v>2437.2799999999997</v>
      </c>
      <c r="L107" s="159">
        <f t="shared" si="57"/>
        <v>1.0000007405802107</v>
      </c>
      <c r="M107" s="47">
        <f t="shared" si="58"/>
        <v>1697.85</v>
      </c>
      <c r="N107" s="159">
        <f t="shared" si="59"/>
        <v>0.99999844509474012</v>
      </c>
      <c r="O107" s="47">
        <f t="shared" si="60"/>
        <v>399.5</v>
      </c>
      <c r="P107" s="159">
        <f t="shared" si="61"/>
        <v>1.0000099625523178</v>
      </c>
      <c r="Q107" s="47">
        <f t="shared" si="62"/>
        <v>339.93</v>
      </c>
      <c r="R107" s="160">
        <f t="shared" si="63"/>
        <v>1.0000013679305626</v>
      </c>
    </row>
    <row r="108" spans="1:18" s="3" customFormat="1" ht="97.5" customHeight="1" x14ac:dyDescent="0.25">
      <c r="A108" s="97" t="s">
        <v>160</v>
      </c>
      <c r="B108" s="34" t="s">
        <v>161</v>
      </c>
      <c r="C108" s="34" t="s">
        <v>950</v>
      </c>
      <c r="D108" s="22" t="s">
        <v>21</v>
      </c>
      <c r="E108" s="94" t="s">
        <v>732</v>
      </c>
      <c r="F108" s="52">
        <v>76551.798380000007</v>
      </c>
      <c r="G108" s="47">
        <v>21026.678200000002</v>
      </c>
      <c r="H108" s="47">
        <v>48987.268750000003</v>
      </c>
      <c r="I108" s="53">
        <v>6537.8514300000006</v>
      </c>
      <c r="J108" s="158"/>
      <c r="K108" s="52">
        <f t="shared" si="56"/>
        <v>76551.8</v>
      </c>
      <c r="L108" s="159">
        <f t="shared" si="57"/>
        <v>1.0000000211621416</v>
      </c>
      <c r="M108" s="47">
        <f t="shared" si="58"/>
        <v>21026.68</v>
      </c>
      <c r="N108" s="159">
        <f t="shared" si="59"/>
        <v>1.0000000856055331</v>
      </c>
      <c r="O108" s="47">
        <f t="shared" si="60"/>
        <v>48987.27</v>
      </c>
      <c r="P108" s="159">
        <f t="shared" si="61"/>
        <v>1.0000000255168338</v>
      </c>
      <c r="Q108" s="47">
        <f t="shared" si="62"/>
        <v>6537.85</v>
      </c>
      <c r="R108" s="160">
        <f t="shared" si="63"/>
        <v>0.99999978127370814</v>
      </c>
    </row>
    <row r="109" spans="1:18" s="3" customFormat="1" ht="78.75" customHeight="1" x14ac:dyDescent="0.25">
      <c r="A109" s="97" t="s">
        <v>162</v>
      </c>
      <c r="B109" s="34" t="s">
        <v>163</v>
      </c>
      <c r="C109" s="34" t="s">
        <v>951</v>
      </c>
      <c r="D109" s="22" t="s">
        <v>21</v>
      </c>
      <c r="E109" s="94" t="s">
        <v>732</v>
      </c>
      <c r="F109" s="52">
        <v>82903.397815000033</v>
      </c>
      <c r="G109" s="47">
        <v>23440.777635000002</v>
      </c>
      <c r="H109" s="47">
        <v>52924.768750000039</v>
      </c>
      <c r="I109" s="53">
        <v>6537.8514300000006</v>
      </c>
      <c r="J109" s="158"/>
      <c r="K109" s="52">
        <f t="shared" si="56"/>
        <v>82903.399999999994</v>
      </c>
      <c r="L109" s="159">
        <f t="shared" si="57"/>
        <v>1.0000000263559761</v>
      </c>
      <c r="M109" s="47">
        <f t="shared" si="58"/>
        <v>23440.78</v>
      </c>
      <c r="N109" s="159">
        <f t="shared" si="59"/>
        <v>1.0000001008925572</v>
      </c>
      <c r="O109" s="47">
        <f t="shared" si="60"/>
        <v>52924.77</v>
      </c>
      <c r="P109" s="159">
        <f t="shared" si="61"/>
        <v>1.0000000236184303</v>
      </c>
      <c r="Q109" s="47">
        <f t="shared" si="62"/>
        <v>6537.85</v>
      </c>
      <c r="R109" s="160">
        <f t="shared" si="63"/>
        <v>0.99999978127370814</v>
      </c>
    </row>
    <row r="110" spans="1:18" s="3" customFormat="1" ht="78.75" customHeight="1" x14ac:dyDescent="0.25">
      <c r="A110" s="97" t="s">
        <v>164</v>
      </c>
      <c r="B110" s="34" t="s">
        <v>165</v>
      </c>
      <c r="C110" s="34" t="s">
        <v>952</v>
      </c>
      <c r="D110" s="22" t="s">
        <v>21</v>
      </c>
      <c r="E110" s="94" t="s">
        <v>732</v>
      </c>
      <c r="F110" s="52">
        <v>97174.26486000001</v>
      </c>
      <c r="G110" s="47">
        <v>26249.144679999998</v>
      </c>
      <c r="H110" s="47">
        <v>64387.26875000001</v>
      </c>
      <c r="I110" s="53">
        <v>6537.8514300000006</v>
      </c>
      <c r="J110" s="158"/>
      <c r="K110" s="52">
        <f t="shared" si="56"/>
        <v>97174.260000000009</v>
      </c>
      <c r="L110" s="159">
        <f t="shared" si="57"/>
        <v>0.99999994998675823</v>
      </c>
      <c r="M110" s="47">
        <f t="shared" si="58"/>
        <v>26249.14</v>
      </c>
      <c r="N110" s="159">
        <f t="shared" si="59"/>
        <v>0.99999982170847646</v>
      </c>
      <c r="O110" s="47">
        <f t="shared" si="60"/>
        <v>64387.27</v>
      </c>
      <c r="P110" s="159">
        <f t="shared" si="61"/>
        <v>1.0000000194137757</v>
      </c>
      <c r="Q110" s="47">
        <f t="shared" si="62"/>
        <v>6537.85</v>
      </c>
      <c r="R110" s="160">
        <f t="shared" si="63"/>
        <v>0.99999978127370814</v>
      </c>
    </row>
    <row r="111" spans="1:18" s="3" customFormat="1" ht="78.75" customHeight="1" x14ac:dyDescent="0.25">
      <c r="A111" s="97" t="s">
        <v>166</v>
      </c>
      <c r="B111" s="34" t="s">
        <v>167</v>
      </c>
      <c r="C111" s="34" t="s">
        <v>953</v>
      </c>
      <c r="D111" s="22" t="s">
        <v>21</v>
      </c>
      <c r="E111" s="94" t="s">
        <v>732</v>
      </c>
      <c r="F111" s="52">
        <v>110013.21674640001</v>
      </c>
      <c r="G111" s="47">
        <v>27150.864510000003</v>
      </c>
      <c r="H111" s="47">
        <v>76324.500806400014</v>
      </c>
      <c r="I111" s="53">
        <v>6537.8514300000006</v>
      </c>
      <c r="J111" s="158"/>
      <c r="K111" s="52">
        <f t="shared" si="56"/>
        <v>110013.21</v>
      </c>
      <c r="L111" s="159">
        <f t="shared" si="57"/>
        <v>0.99999993867645909</v>
      </c>
      <c r="M111" s="47">
        <f t="shared" si="58"/>
        <v>27150.86</v>
      </c>
      <c r="N111" s="159">
        <f t="shared" si="59"/>
        <v>0.99999983389110869</v>
      </c>
      <c r="O111" s="47">
        <f t="shared" si="60"/>
        <v>76324.5</v>
      </c>
      <c r="P111" s="159">
        <f t="shared" si="61"/>
        <v>0.99999998943458512</v>
      </c>
      <c r="Q111" s="47">
        <f t="shared" si="62"/>
        <v>6537.85</v>
      </c>
      <c r="R111" s="160">
        <f t="shared" si="63"/>
        <v>0.99999978127370814</v>
      </c>
    </row>
    <row r="112" spans="1:18" s="3" customFormat="1" ht="78.75" customHeight="1" x14ac:dyDescent="0.25">
      <c r="A112" s="97" t="s">
        <v>168</v>
      </c>
      <c r="B112" s="34" t="s">
        <v>169</v>
      </c>
      <c r="C112" s="34" t="s">
        <v>954</v>
      </c>
      <c r="D112" s="22" t="s">
        <v>21</v>
      </c>
      <c r="E112" s="94" t="s">
        <v>732</v>
      </c>
      <c r="F112" s="52">
        <v>136316.29020075002</v>
      </c>
      <c r="G112" s="47">
        <v>30889.755435000003</v>
      </c>
      <c r="H112" s="47">
        <v>98888.683335750015</v>
      </c>
      <c r="I112" s="53">
        <v>6537.8514300000006</v>
      </c>
      <c r="J112" s="158"/>
      <c r="K112" s="52">
        <f t="shared" si="56"/>
        <v>136316.28999999998</v>
      </c>
      <c r="L112" s="159">
        <f t="shared" si="57"/>
        <v>0.99999999852732169</v>
      </c>
      <c r="M112" s="47">
        <f t="shared" si="58"/>
        <v>30889.759999999998</v>
      </c>
      <c r="N112" s="159">
        <f t="shared" si="59"/>
        <v>1.0000001477836238</v>
      </c>
      <c r="O112" s="47">
        <f t="shared" si="60"/>
        <v>98888.68</v>
      </c>
      <c r="P112" s="159">
        <f t="shared" si="61"/>
        <v>0.99999996626762633</v>
      </c>
      <c r="Q112" s="47">
        <f t="shared" si="62"/>
        <v>6537.85</v>
      </c>
      <c r="R112" s="160">
        <f t="shared" si="63"/>
        <v>0.99999978127370814</v>
      </c>
    </row>
    <row r="113" spans="1:18" s="3" customFormat="1" ht="77.25" customHeight="1" x14ac:dyDescent="0.25">
      <c r="A113" s="97" t="s">
        <v>170</v>
      </c>
      <c r="B113" s="34" t="s">
        <v>171</v>
      </c>
      <c r="C113" s="34" t="s">
        <v>955</v>
      </c>
      <c r="D113" s="22" t="s">
        <v>21</v>
      </c>
      <c r="E113" s="94"/>
      <c r="F113" s="52">
        <v>17178.580540000003</v>
      </c>
      <c r="G113" s="47">
        <v>8314.7551850000018</v>
      </c>
      <c r="H113" s="47">
        <v>7087.5477750000018</v>
      </c>
      <c r="I113" s="53">
        <v>1776.2775799999999</v>
      </c>
      <c r="J113" s="158"/>
      <c r="K113" s="52">
        <f t="shared" si="56"/>
        <v>17178.59</v>
      </c>
      <c r="L113" s="159">
        <f t="shared" si="57"/>
        <v>1.0000005506857785</v>
      </c>
      <c r="M113" s="47">
        <f t="shared" si="58"/>
        <v>8314.76</v>
      </c>
      <c r="N113" s="159">
        <f t="shared" si="59"/>
        <v>1.0000005790910125</v>
      </c>
      <c r="O113" s="47">
        <f t="shared" si="60"/>
        <v>7087.55</v>
      </c>
      <c r="P113" s="159">
        <f t="shared" si="61"/>
        <v>1.0000003139308642</v>
      </c>
      <c r="Q113" s="47">
        <f t="shared" si="62"/>
        <v>1776.28</v>
      </c>
      <c r="R113" s="160">
        <f t="shared" si="63"/>
        <v>1.0000013623996764</v>
      </c>
    </row>
    <row r="114" spans="1:18" s="3" customFormat="1" ht="75" customHeight="1" x14ac:dyDescent="0.25">
      <c r="A114" s="97" t="s">
        <v>172</v>
      </c>
      <c r="B114" s="34" t="s">
        <v>173</v>
      </c>
      <c r="C114" s="34" t="s">
        <v>956</v>
      </c>
      <c r="D114" s="22" t="s">
        <v>21</v>
      </c>
      <c r="E114" s="94"/>
      <c r="F114" s="52">
        <v>29018.207295000004</v>
      </c>
      <c r="G114" s="47">
        <v>1959.2737450000002</v>
      </c>
      <c r="H114" s="47">
        <v>24885.410550000004</v>
      </c>
      <c r="I114" s="53">
        <v>2173.5230000000001</v>
      </c>
      <c r="J114" s="158"/>
      <c r="K114" s="52">
        <f t="shared" si="56"/>
        <v>29018.2</v>
      </c>
      <c r="L114" s="159">
        <f t="shared" si="57"/>
        <v>0.99999974860611029</v>
      </c>
      <c r="M114" s="47">
        <f t="shared" si="58"/>
        <v>1959.27</v>
      </c>
      <c r="N114" s="159">
        <f t="shared" si="59"/>
        <v>0.99999808857745898</v>
      </c>
      <c r="O114" s="47">
        <f t="shared" si="60"/>
        <v>24885.41</v>
      </c>
      <c r="P114" s="159">
        <f t="shared" si="61"/>
        <v>0.99999997789869677</v>
      </c>
      <c r="Q114" s="47">
        <f t="shared" si="62"/>
        <v>2173.52</v>
      </c>
      <c r="R114" s="160">
        <f t="shared" si="63"/>
        <v>0.99999861975235593</v>
      </c>
    </row>
    <row r="115" spans="1:18" s="3" customFormat="1" ht="88.5" customHeight="1" x14ac:dyDescent="0.25">
      <c r="A115" s="97" t="s">
        <v>174</v>
      </c>
      <c r="B115" s="34" t="s">
        <v>175</v>
      </c>
      <c r="C115" s="34" t="s">
        <v>957</v>
      </c>
      <c r="D115" s="22" t="s">
        <v>21</v>
      </c>
      <c r="E115" s="94" t="s">
        <v>732</v>
      </c>
      <c r="F115" s="52">
        <v>89471.811490600012</v>
      </c>
      <c r="G115" s="47">
        <v>25471.351840000003</v>
      </c>
      <c r="H115" s="47">
        <v>58088.991945600006</v>
      </c>
      <c r="I115" s="53">
        <v>5911.4677050000009</v>
      </c>
      <c r="J115" s="158"/>
      <c r="K115" s="52">
        <f t="shared" si="56"/>
        <v>89471.81</v>
      </c>
      <c r="L115" s="159">
        <f t="shared" si="57"/>
        <v>0.99999998334000406</v>
      </c>
      <c r="M115" s="47">
        <f t="shared" si="58"/>
        <v>25471.35</v>
      </c>
      <c r="N115" s="159">
        <f t="shared" si="59"/>
        <v>0.99999992776198077</v>
      </c>
      <c r="O115" s="47">
        <f t="shared" si="60"/>
        <v>58088.99</v>
      </c>
      <c r="P115" s="159">
        <f t="shared" si="61"/>
        <v>0.99999996650656275</v>
      </c>
      <c r="Q115" s="47">
        <f t="shared" si="62"/>
        <v>5911.47</v>
      </c>
      <c r="R115" s="160">
        <f t="shared" si="63"/>
        <v>1.0000003882284594</v>
      </c>
    </row>
    <row r="116" spans="1:18" s="3" customFormat="1" ht="46.5" customHeight="1" x14ac:dyDescent="0.25">
      <c r="A116" s="98" t="s">
        <v>844</v>
      </c>
      <c r="B116" s="36" t="s">
        <v>845</v>
      </c>
      <c r="C116" s="34" t="s">
        <v>958</v>
      </c>
      <c r="D116" s="22" t="s">
        <v>21</v>
      </c>
      <c r="E116" s="94" t="s">
        <v>854</v>
      </c>
      <c r="F116" s="52">
        <v>22689.190370000008</v>
      </c>
      <c r="G116" s="47">
        <v>5563.9544950000009</v>
      </c>
      <c r="H116" s="47">
        <v>16568.844600000004</v>
      </c>
      <c r="I116" s="53">
        <v>556.39127500000006</v>
      </c>
      <c r="J116" s="158"/>
      <c r="K116" s="52">
        <f t="shared" si="56"/>
        <v>22689.18</v>
      </c>
      <c r="L116" s="159">
        <f t="shared" si="57"/>
        <v>0.99999954295416282</v>
      </c>
      <c r="M116" s="47">
        <f t="shared" si="58"/>
        <v>5563.95</v>
      </c>
      <c r="N116" s="159">
        <f t="shared" si="59"/>
        <v>0.99999919212135813</v>
      </c>
      <c r="O116" s="47">
        <f t="shared" si="60"/>
        <v>16568.84</v>
      </c>
      <c r="P116" s="159">
        <f t="shared" si="61"/>
        <v>0.99999972237050228</v>
      </c>
      <c r="Q116" s="47">
        <f t="shared" si="62"/>
        <v>556.39</v>
      </c>
      <c r="R116" s="160">
        <f t="shared" si="63"/>
        <v>0.99999770844717129</v>
      </c>
    </row>
    <row r="117" spans="1:18" s="3" customFormat="1" ht="51" customHeight="1" x14ac:dyDescent="0.25">
      <c r="A117" s="97" t="s">
        <v>176</v>
      </c>
      <c r="B117" s="34" t="s">
        <v>177</v>
      </c>
      <c r="C117" s="34" t="s">
        <v>959</v>
      </c>
      <c r="D117" s="22" t="s">
        <v>178</v>
      </c>
      <c r="E117" s="94" t="s">
        <v>733</v>
      </c>
      <c r="F117" s="52">
        <v>3813.2496600000004</v>
      </c>
      <c r="G117" s="47">
        <v>1238.7411300000001</v>
      </c>
      <c r="H117" s="47">
        <v>2410.3671900000004</v>
      </c>
      <c r="I117" s="53">
        <v>164.14134000000001</v>
      </c>
      <c r="J117" s="158"/>
      <c r="K117" s="52">
        <f t="shared" si="56"/>
        <v>3813.2499999999995</v>
      </c>
      <c r="L117" s="159">
        <f t="shared" si="57"/>
        <v>1.0000000891627954</v>
      </c>
      <c r="M117" s="47">
        <f t="shared" si="58"/>
        <v>1238.74</v>
      </c>
      <c r="N117" s="159">
        <f t="shared" si="59"/>
        <v>0.99999908778357904</v>
      </c>
      <c r="O117" s="47">
        <f t="shared" si="60"/>
        <v>2410.37</v>
      </c>
      <c r="P117" s="159">
        <f t="shared" si="61"/>
        <v>1.0000011657974814</v>
      </c>
      <c r="Q117" s="47">
        <f t="shared" si="62"/>
        <v>164.14</v>
      </c>
      <c r="R117" s="160">
        <f t="shared" si="63"/>
        <v>0.99999183630400468</v>
      </c>
    </row>
    <row r="118" spans="1:18" s="3" customFormat="1" ht="54" customHeight="1" x14ac:dyDescent="0.25">
      <c r="A118" s="97" t="s">
        <v>179</v>
      </c>
      <c r="B118" s="34" t="s">
        <v>180</v>
      </c>
      <c r="C118" s="34" t="s">
        <v>960</v>
      </c>
      <c r="D118" s="22" t="s">
        <v>178</v>
      </c>
      <c r="E118" s="94" t="s">
        <v>733</v>
      </c>
      <c r="F118" s="52">
        <v>2106.2826950000003</v>
      </c>
      <c r="G118" s="47">
        <v>985.04285000000004</v>
      </c>
      <c r="H118" s="47">
        <v>999.26095500000019</v>
      </c>
      <c r="I118" s="53">
        <v>121.97889000000001</v>
      </c>
      <c r="J118" s="158"/>
      <c r="K118" s="52">
        <f t="shared" si="56"/>
        <v>2106.2799999999997</v>
      </c>
      <c r="L118" s="159">
        <f t="shared" si="57"/>
        <v>0.99999872049463878</v>
      </c>
      <c r="M118" s="47">
        <f t="shared" si="58"/>
        <v>985.04</v>
      </c>
      <c r="N118" s="159">
        <f t="shared" si="59"/>
        <v>0.99999710672484954</v>
      </c>
      <c r="O118" s="47">
        <f t="shared" si="60"/>
        <v>999.26</v>
      </c>
      <c r="P118" s="159">
        <f t="shared" si="61"/>
        <v>0.9999990442936898</v>
      </c>
      <c r="Q118" s="47">
        <f t="shared" si="62"/>
        <v>121.98</v>
      </c>
      <c r="R118" s="160">
        <f t="shared" si="63"/>
        <v>1.0000090999352429</v>
      </c>
    </row>
    <row r="119" spans="1:18" s="3" customFormat="1" ht="57" customHeight="1" x14ac:dyDescent="0.25">
      <c r="A119" s="97" t="s">
        <v>181</v>
      </c>
      <c r="B119" s="34" t="s">
        <v>182</v>
      </c>
      <c r="C119" s="34" t="s">
        <v>961</v>
      </c>
      <c r="D119" s="22" t="s">
        <v>178</v>
      </c>
      <c r="E119" s="94" t="s">
        <v>734</v>
      </c>
      <c r="F119" s="52">
        <v>761.94547000000011</v>
      </c>
      <c r="G119" s="47">
        <v>625.74363500000015</v>
      </c>
      <c r="H119" s="47">
        <v>89.252625000000023</v>
      </c>
      <c r="I119" s="53">
        <v>46.949210000000008</v>
      </c>
      <c r="J119" s="158"/>
      <c r="K119" s="52">
        <f t="shared" si="56"/>
        <v>761.94</v>
      </c>
      <c r="L119" s="159">
        <f t="shared" si="57"/>
        <v>0.9999928210085689</v>
      </c>
      <c r="M119" s="47">
        <f t="shared" si="58"/>
        <v>625.74</v>
      </c>
      <c r="N119" s="159">
        <f t="shared" si="59"/>
        <v>0.99999419091174591</v>
      </c>
      <c r="O119" s="47">
        <f t="shared" si="60"/>
        <v>89.25</v>
      </c>
      <c r="P119" s="159">
        <f t="shared" si="61"/>
        <v>0.99997058910032033</v>
      </c>
      <c r="Q119" s="47">
        <f t="shared" si="62"/>
        <v>46.95</v>
      </c>
      <c r="R119" s="160">
        <f t="shared" si="63"/>
        <v>1.0000168266942084</v>
      </c>
    </row>
    <row r="120" spans="1:18" s="3" customFormat="1" ht="65.25" customHeight="1" x14ac:dyDescent="0.25">
      <c r="A120" s="97" t="s">
        <v>183</v>
      </c>
      <c r="B120" s="34" t="s">
        <v>184</v>
      </c>
      <c r="C120" s="34" t="s">
        <v>962</v>
      </c>
      <c r="D120" s="22" t="s">
        <v>178</v>
      </c>
      <c r="E120" s="94" t="s">
        <v>735</v>
      </c>
      <c r="F120" s="52">
        <v>875.80223500000011</v>
      </c>
      <c r="G120" s="47">
        <v>609.4074250000001</v>
      </c>
      <c r="H120" s="47">
        <v>220.55880000000002</v>
      </c>
      <c r="I120" s="53">
        <v>45.836010000000002</v>
      </c>
      <c r="J120" s="158"/>
      <c r="K120" s="52">
        <f t="shared" si="56"/>
        <v>875.81000000000006</v>
      </c>
      <c r="L120" s="159">
        <f t="shared" si="57"/>
        <v>1.0000088661568669</v>
      </c>
      <c r="M120" s="47">
        <f t="shared" si="58"/>
        <v>609.41</v>
      </c>
      <c r="N120" s="159">
        <f t="shared" si="59"/>
        <v>1.0000042254161901</v>
      </c>
      <c r="O120" s="47">
        <f t="shared" si="60"/>
        <v>220.56</v>
      </c>
      <c r="P120" s="159">
        <f t="shared" si="61"/>
        <v>1.0000054407260104</v>
      </c>
      <c r="Q120" s="47">
        <f t="shared" si="62"/>
        <v>45.84</v>
      </c>
      <c r="R120" s="160">
        <f t="shared" si="63"/>
        <v>1.000087049461766</v>
      </c>
    </row>
    <row r="121" spans="1:18" s="3" customFormat="1" ht="88.5" customHeight="1" x14ac:dyDescent="0.25">
      <c r="A121" s="97" t="s">
        <v>185</v>
      </c>
      <c r="B121" s="34" t="s">
        <v>186</v>
      </c>
      <c r="C121" s="34" t="s">
        <v>963</v>
      </c>
      <c r="D121" s="22" t="s">
        <v>21</v>
      </c>
      <c r="E121" s="94" t="s">
        <v>736</v>
      </c>
      <c r="F121" s="52">
        <v>21088.981705000002</v>
      </c>
      <c r="G121" s="47">
        <v>6367.9910250000003</v>
      </c>
      <c r="H121" s="47">
        <v>12913.209540000002</v>
      </c>
      <c r="I121" s="53">
        <v>1807.7811400000005</v>
      </c>
      <c r="J121" s="158"/>
      <c r="K121" s="52">
        <f t="shared" si="56"/>
        <v>21088.979999999996</v>
      </c>
      <c r="L121" s="159">
        <f t="shared" si="57"/>
        <v>0.99999991915209419</v>
      </c>
      <c r="M121" s="47">
        <f t="shared" si="58"/>
        <v>6367.99</v>
      </c>
      <c r="N121" s="159">
        <f t="shared" si="59"/>
        <v>0.99999983903871781</v>
      </c>
      <c r="O121" s="47">
        <f t="shared" si="60"/>
        <v>12913.21</v>
      </c>
      <c r="P121" s="159">
        <f t="shared" si="61"/>
        <v>1.0000000356224372</v>
      </c>
      <c r="Q121" s="47">
        <f t="shared" si="62"/>
        <v>1807.78</v>
      </c>
      <c r="R121" s="160">
        <f t="shared" si="63"/>
        <v>0.99999936939269063</v>
      </c>
    </row>
    <row r="122" spans="1:18" s="3" customFormat="1" ht="65.25" customHeight="1" x14ac:dyDescent="0.25">
      <c r="A122" s="98" t="s">
        <v>187</v>
      </c>
      <c r="B122" s="36" t="s">
        <v>188</v>
      </c>
      <c r="C122" s="34" t="s">
        <v>964</v>
      </c>
      <c r="D122" s="22" t="s">
        <v>21</v>
      </c>
      <c r="E122" s="94" t="s">
        <v>855</v>
      </c>
      <c r="F122" s="52">
        <v>4670.9315400000005</v>
      </c>
      <c r="G122" s="47">
        <v>4670.9315400000005</v>
      </c>
      <c r="H122" s="47">
        <v>0</v>
      </c>
      <c r="I122" s="53">
        <v>0</v>
      </c>
      <c r="J122" s="158"/>
      <c r="K122" s="52">
        <f t="shared" si="56"/>
        <v>4670.93</v>
      </c>
      <c r="L122" s="159">
        <f t="shared" si="57"/>
        <v>0.99999967030131209</v>
      </c>
      <c r="M122" s="47">
        <f t="shared" si="58"/>
        <v>4670.93</v>
      </c>
      <c r="N122" s="159">
        <f t="shared" si="59"/>
        <v>0.99999967030131209</v>
      </c>
      <c r="O122" s="47">
        <f t="shared" si="60"/>
        <v>0</v>
      </c>
      <c r="P122" s="159" t="e">
        <f t="shared" si="61"/>
        <v>#DIV/0!</v>
      </c>
      <c r="Q122" s="47">
        <f t="shared" si="62"/>
        <v>0</v>
      </c>
      <c r="R122" s="160" t="e">
        <f t="shared" si="63"/>
        <v>#DIV/0!</v>
      </c>
    </row>
    <row r="123" spans="1:18" s="3" customFormat="1" ht="141" customHeight="1" x14ac:dyDescent="0.25">
      <c r="A123" s="97" t="s">
        <v>189</v>
      </c>
      <c r="B123" s="40" t="s">
        <v>190</v>
      </c>
      <c r="C123" s="34" t="s">
        <v>965</v>
      </c>
      <c r="D123" s="22" t="s">
        <v>23</v>
      </c>
      <c r="E123" s="84" t="s">
        <v>1094</v>
      </c>
      <c r="F123" s="52"/>
      <c r="G123" s="47"/>
      <c r="H123" s="47"/>
      <c r="I123" s="53"/>
      <c r="J123" s="158"/>
      <c r="K123" s="52"/>
      <c r="L123" s="159"/>
      <c r="M123" s="47"/>
      <c r="N123" s="159"/>
      <c r="O123" s="47"/>
      <c r="P123" s="159"/>
      <c r="Q123" s="47"/>
      <c r="R123" s="160"/>
    </row>
    <row r="124" spans="1:18" s="3" customFormat="1" ht="39" customHeight="1" x14ac:dyDescent="0.25">
      <c r="A124" s="147" t="s">
        <v>191</v>
      </c>
      <c r="B124" s="34" t="s">
        <v>856</v>
      </c>
      <c r="C124" s="34"/>
      <c r="D124" s="22" t="s">
        <v>23</v>
      </c>
      <c r="E124" s="94"/>
      <c r="F124" s="52">
        <v>22928.498120000004</v>
      </c>
      <c r="G124" s="47">
        <v>6207.3006050000004</v>
      </c>
      <c r="H124" s="47">
        <v>14025.722865000003</v>
      </c>
      <c r="I124" s="53">
        <v>2695.4746499999997</v>
      </c>
      <c r="J124" s="158"/>
      <c r="K124" s="52">
        <f t="shared" si="56"/>
        <v>22928.49</v>
      </c>
      <c r="L124" s="159">
        <f t="shared" si="57"/>
        <v>0.99999964585556544</v>
      </c>
      <c r="M124" s="47">
        <f t="shared" si="58"/>
        <v>6207.3</v>
      </c>
      <c r="N124" s="159">
        <f t="shared" si="59"/>
        <v>0.99999990253412252</v>
      </c>
      <c r="O124" s="47">
        <f t="shared" si="60"/>
        <v>14025.72</v>
      </c>
      <c r="P124" s="159">
        <f t="shared" si="61"/>
        <v>0.99999979573245301</v>
      </c>
      <c r="Q124" s="47">
        <f t="shared" si="62"/>
        <v>2695.47</v>
      </c>
      <c r="R124" s="160">
        <f t="shared" si="63"/>
        <v>0.99999827488639159</v>
      </c>
    </row>
    <row r="125" spans="1:18" s="3" customFormat="1" ht="39" customHeight="1" x14ac:dyDescent="0.25">
      <c r="A125" s="147" t="s">
        <v>192</v>
      </c>
      <c r="B125" s="34" t="s">
        <v>857</v>
      </c>
      <c r="C125" s="34"/>
      <c r="D125" s="22" t="s">
        <v>23</v>
      </c>
      <c r="E125" s="94"/>
      <c r="F125" s="52">
        <v>29492.680360000006</v>
      </c>
      <c r="G125" s="47">
        <v>7097.5823050000008</v>
      </c>
      <c r="H125" s="47">
        <v>19699.623405000006</v>
      </c>
      <c r="I125" s="53">
        <v>2695.4746499999997</v>
      </c>
      <c r="J125" s="158"/>
      <c r="K125" s="52">
        <f t="shared" si="56"/>
        <v>29492.67</v>
      </c>
      <c r="L125" s="159">
        <f t="shared" si="57"/>
        <v>0.9999996487263999</v>
      </c>
      <c r="M125" s="47">
        <f t="shared" si="58"/>
        <v>7097.58</v>
      </c>
      <c r="N125" s="159">
        <f t="shared" si="59"/>
        <v>0.99999967524152567</v>
      </c>
      <c r="O125" s="47">
        <f t="shared" si="60"/>
        <v>19699.62</v>
      </c>
      <c r="P125" s="159">
        <f t="shared" si="61"/>
        <v>0.99999982715405589</v>
      </c>
      <c r="Q125" s="47">
        <f t="shared" si="62"/>
        <v>2695.47</v>
      </c>
      <c r="R125" s="160">
        <f t="shared" si="63"/>
        <v>0.99999827488639159</v>
      </c>
    </row>
    <row r="126" spans="1:18" s="3" customFormat="1" ht="31.5" customHeight="1" x14ac:dyDescent="0.25">
      <c r="A126" s="99" t="s">
        <v>193</v>
      </c>
      <c r="B126" s="34" t="s">
        <v>194</v>
      </c>
      <c r="C126" s="34"/>
      <c r="D126" s="22" t="s">
        <v>23</v>
      </c>
      <c r="E126" s="94" t="s">
        <v>1095</v>
      </c>
      <c r="F126" s="52">
        <v>30126.707594500007</v>
      </c>
      <c r="G126" s="47">
        <v>7381.1560900000013</v>
      </c>
      <c r="H126" s="47">
        <v>20050.076854500006</v>
      </c>
      <c r="I126" s="53">
        <v>2695.4746499999997</v>
      </c>
      <c r="J126" s="158"/>
      <c r="K126" s="52">
        <f t="shared" si="56"/>
        <v>30126.710000000003</v>
      </c>
      <c r="L126" s="159">
        <f t="shared" si="57"/>
        <v>1.0000000798460964</v>
      </c>
      <c r="M126" s="47">
        <f t="shared" si="58"/>
        <v>7381.16</v>
      </c>
      <c r="N126" s="159">
        <f t="shared" si="59"/>
        <v>1.0000005297273151</v>
      </c>
      <c r="O126" s="47">
        <f t="shared" si="60"/>
        <v>20050.080000000002</v>
      </c>
      <c r="P126" s="159">
        <f t="shared" si="61"/>
        <v>1.0000001568821915</v>
      </c>
      <c r="Q126" s="47">
        <f t="shared" si="62"/>
        <v>2695.47</v>
      </c>
      <c r="R126" s="160">
        <f t="shared" si="63"/>
        <v>0.99999827488639159</v>
      </c>
    </row>
    <row r="127" spans="1:18" s="3" customFormat="1" ht="31.5" customHeight="1" x14ac:dyDescent="0.25">
      <c r="A127" s="98" t="s">
        <v>195</v>
      </c>
      <c r="B127" s="36" t="s">
        <v>1082</v>
      </c>
      <c r="C127" s="34"/>
      <c r="D127" s="22" t="s">
        <v>23</v>
      </c>
      <c r="E127" s="94"/>
      <c r="F127" s="52">
        <v>44243.635480000004</v>
      </c>
      <c r="G127" s="47">
        <v>6190.463455000001</v>
      </c>
      <c r="H127" s="47">
        <v>35357.697375000003</v>
      </c>
      <c r="I127" s="53">
        <v>2695.4746499999997</v>
      </c>
      <c r="J127" s="158"/>
      <c r="K127" s="52">
        <f t="shared" si="56"/>
        <v>44243.63</v>
      </c>
      <c r="L127" s="159">
        <f t="shared" si="57"/>
        <v>0.99999987614037711</v>
      </c>
      <c r="M127" s="47">
        <f t="shared" si="58"/>
        <v>6190.46</v>
      </c>
      <c r="N127" s="159">
        <f t="shared" si="59"/>
        <v>0.99999944188346701</v>
      </c>
      <c r="O127" s="47">
        <f t="shared" si="60"/>
        <v>35357.699999999997</v>
      </c>
      <c r="P127" s="159">
        <f t="shared" si="61"/>
        <v>1.0000000742412598</v>
      </c>
      <c r="Q127" s="47">
        <f t="shared" si="62"/>
        <v>2695.47</v>
      </c>
      <c r="R127" s="160">
        <f t="shared" si="63"/>
        <v>0.99999827488639159</v>
      </c>
    </row>
    <row r="128" spans="1:18" s="3" customFormat="1" ht="31.5" customHeight="1" x14ac:dyDescent="0.25">
      <c r="A128" s="98" t="s">
        <v>846</v>
      </c>
      <c r="B128" s="36" t="s">
        <v>847</v>
      </c>
      <c r="C128" s="34"/>
      <c r="D128" s="22" t="s">
        <v>23</v>
      </c>
      <c r="E128" s="94"/>
      <c r="F128" s="52">
        <v>24005.345485000009</v>
      </c>
      <c r="G128" s="47">
        <v>6190.463455000001</v>
      </c>
      <c r="H128" s="47">
        <v>15119.407380000006</v>
      </c>
      <c r="I128" s="53">
        <v>2695.4746499999997</v>
      </c>
      <c r="J128" s="158"/>
      <c r="K128" s="52">
        <f t="shared" si="56"/>
        <v>24005.34</v>
      </c>
      <c r="L128" s="159">
        <f t="shared" si="57"/>
        <v>0.99999977150922437</v>
      </c>
      <c r="M128" s="47">
        <f t="shared" si="58"/>
        <v>6190.46</v>
      </c>
      <c r="N128" s="159">
        <f t="shared" si="59"/>
        <v>0.99999944188346701</v>
      </c>
      <c r="O128" s="47">
        <f t="shared" si="60"/>
        <v>15119.41</v>
      </c>
      <c r="P128" s="159">
        <f t="shared" si="61"/>
        <v>1.0000001732872148</v>
      </c>
      <c r="Q128" s="47">
        <f t="shared" si="62"/>
        <v>2695.47</v>
      </c>
      <c r="R128" s="160">
        <f t="shared" si="63"/>
        <v>0.99999827488639159</v>
      </c>
    </row>
    <row r="129" spans="1:18" s="3" customFormat="1" ht="31.5" customHeight="1" x14ac:dyDescent="0.25">
      <c r="A129" s="99" t="s">
        <v>196</v>
      </c>
      <c r="B129" s="34" t="s">
        <v>197</v>
      </c>
      <c r="C129" s="34"/>
      <c r="D129" s="22" t="s">
        <v>23</v>
      </c>
      <c r="E129" s="94"/>
      <c r="F129" s="52">
        <v>52664.50101</v>
      </c>
      <c r="G129" s="47">
        <v>4934.7181950000004</v>
      </c>
      <c r="H129" s="47">
        <v>45034.308165000002</v>
      </c>
      <c r="I129" s="53">
        <v>2695.4746499999997</v>
      </c>
      <c r="J129" s="158"/>
      <c r="K129" s="52">
        <f t="shared" si="56"/>
        <v>52664.5</v>
      </c>
      <c r="L129" s="159">
        <f t="shared" si="57"/>
        <v>0.99999998082199626</v>
      </c>
      <c r="M129" s="47">
        <f t="shared" si="58"/>
        <v>4934.72</v>
      </c>
      <c r="N129" s="159">
        <f t="shared" si="59"/>
        <v>1.0000003657756995</v>
      </c>
      <c r="O129" s="47">
        <f t="shared" si="60"/>
        <v>45034.31</v>
      </c>
      <c r="P129" s="159">
        <f t="shared" si="61"/>
        <v>1.0000000407467122</v>
      </c>
      <c r="Q129" s="47">
        <f t="shared" si="62"/>
        <v>2695.47</v>
      </c>
      <c r="R129" s="160">
        <f t="shared" si="63"/>
        <v>0.99999827488639159</v>
      </c>
    </row>
    <row r="130" spans="1:18" s="3" customFormat="1" ht="113.25" customHeight="1" x14ac:dyDescent="0.25">
      <c r="A130" s="99" t="s">
        <v>198</v>
      </c>
      <c r="B130" s="34" t="s">
        <v>199</v>
      </c>
      <c r="C130" s="34" t="s">
        <v>966</v>
      </c>
      <c r="D130" s="22" t="s">
        <v>23</v>
      </c>
      <c r="E130" s="94"/>
      <c r="F130" s="52">
        <v>21985.725410000006</v>
      </c>
      <c r="G130" s="47">
        <v>1972.6878050000003</v>
      </c>
      <c r="H130" s="47">
        <v>17317.562955000005</v>
      </c>
      <c r="I130" s="53">
        <v>2695.4746499999997</v>
      </c>
      <c r="J130" s="158"/>
      <c r="K130" s="52">
        <f t="shared" si="56"/>
        <v>21985.72</v>
      </c>
      <c r="L130" s="159">
        <f t="shared" si="57"/>
        <v>0.9999997539312484</v>
      </c>
      <c r="M130" s="47">
        <f t="shared" si="58"/>
        <v>1972.69</v>
      </c>
      <c r="N130" s="159">
        <f t="shared" si="59"/>
        <v>1.0000011126950723</v>
      </c>
      <c r="O130" s="47">
        <f t="shared" si="60"/>
        <v>17317.560000000001</v>
      </c>
      <c r="P130" s="159">
        <f t="shared" si="61"/>
        <v>0.99999982936398091</v>
      </c>
      <c r="Q130" s="47">
        <f t="shared" si="62"/>
        <v>2695.47</v>
      </c>
      <c r="R130" s="160">
        <f t="shared" si="63"/>
        <v>0.99999827488639159</v>
      </c>
    </row>
    <row r="131" spans="1:18" s="3" customFormat="1" ht="42" customHeight="1" x14ac:dyDescent="0.25">
      <c r="A131" s="99" t="s">
        <v>200</v>
      </c>
      <c r="B131" s="34" t="s">
        <v>201</v>
      </c>
      <c r="C131" s="34" t="s">
        <v>850</v>
      </c>
      <c r="D131" s="22" t="s">
        <v>136</v>
      </c>
      <c r="E131" s="94"/>
      <c r="F131" s="52">
        <v>52667.412270000001</v>
      </c>
      <c r="G131" s="47">
        <v>0</v>
      </c>
      <c r="H131" s="47">
        <v>0</v>
      </c>
      <c r="I131" s="53">
        <v>52667.412270000001</v>
      </c>
      <c r="J131" s="158"/>
      <c r="K131" s="52">
        <f t="shared" si="56"/>
        <v>52667.41</v>
      </c>
      <c r="L131" s="159">
        <f t="shared" si="57"/>
        <v>0.9999999568993444</v>
      </c>
      <c r="M131" s="47">
        <f t="shared" si="58"/>
        <v>0</v>
      </c>
      <c r="N131" s="159" t="e">
        <f t="shared" si="59"/>
        <v>#DIV/0!</v>
      </c>
      <c r="O131" s="47">
        <f t="shared" si="60"/>
        <v>0</v>
      </c>
      <c r="P131" s="159" t="e">
        <f t="shared" si="61"/>
        <v>#DIV/0!</v>
      </c>
      <c r="Q131" s="47">
        <f t="shared" si="62"/>
        <v>52667.41</v>
      </c>
      <c r="R131" s="160">
        <f t="shared" si="63"/>
        <v>0.9999999568993444</v>
      </c>
    </row>
    <row r="132" spans="1:18" s="3" customFormat="1" ht="126.75" customHeight="1" x14ac:dyDescent="0.25">
      <c r="A132" s="99" t="s">
        <v>202</v>
      </c>
      <c r="B132" s="34" t="s">
        <v>1083</v>
      </c>
      <c r="C132" s="34" t="s">
        <v>967</v>
      </c>
      <c r="D132" s="22" t="s">
        <v>203</v>
      </c>
      <c r="E132" s="94" t="s">
        <v>1063</v>
      </c>
      <c r="F132" s="52">
        <v>1397.0660000000003</v>
      </c>
      <c r="G132" s="47">
        <v>268.64299</v>
      </c>
      <c r="H132" s="47">
        <v>1009.8950400000001</v>
      </c>
      <c r="I132" s="53">
        <v>118.52797000000002</v>
      </c>
      <c r="J132" s="158"/>
      <c r="K132" s="52">
        <f t="shared" si="56"/>
        <v>1397.07</v>
      </c>
      <c r="L132" s="159">
        <f t="shared" si="57"/>
        <v>1.000002863143187</v>
      </c>
      <c r="M132" s="47">
        <f t="shared" si="58"/>
        <v>268.64</v>
      </c>
      <c r="N132" s="159">
        <f t="shared" si="59"/>
        <v>0.99998886998689218</v>
      </c>
      <c r="O132" s="47">
        <f t="shared" si="60"/>
        <v>1009.9</v>
      </c>
      <c r="P132" s="159">
        <f t="shared" si="61"/>
        <v>1.0000049114014857</v>
      </c>
      <c r="Q132" s="47">
        <f t="shared" si="62"/>
        <v>118.53</v>
      </c>
      <c r="R132" s="160">
        <f t="shared" si="63"/>
        <v>1.0000171267591942</v>
      </c>
    </row>
    <row r="133" spans="1:18" s="3" customFormat="1" ht="111" customHeight="1" x14ac:dyDescent="0.25">
      <c r="A133" s="99" t="s">
        <v>204</v>
      </c>
      <c r="B133" s="34" t="s">
        <v>784</v>
      </c>
      <c r="C133" s="34" t="s">
        <v>968</v>
      </c>
      <c r="D133" s="22" t="s">
        <v>203</v>
      </c>
      <c r="E133" s="94" t="s">
        <v>858</v>
      </c>
      <c r="F133" s="52">
        <v>1050.5244200000002</v>
      </c>
      <c r="G133" s="47">
        <v>209.57381500000002</v>
      </c>
      <c r="H133" s="47">
        <v>787.83705000000032</v>
      </c>
      <c r="I133" s="53">
        <v>53.113554999999998</v>
      </c>
      <c r="J133" s="158"/>
      <c r="K133" s="52">
        <f t="shared" si="56"/>
        <v>1050.52</v>
      </c>
      <c r="L133" s="159">
        <f t="shared" si="57"/>
        <v>0.99999579257757742</v>
      </c>
      <c r="M133" s="47">
        <f t="shared" si="58"/>
        <v>209.57</v>
      </c>
      <c r="N133" s="159">
        <f t="shared" si="59"/>
        <v>0.99998179638997342</v>
      </c>
      <c r="O133" s="47">
        <f t="shared" si="60"/>
        <v>787.84</v>
      </c>
      <c r="P133" s="159">
        <f t="shared" si="61"/>
        <v>1.0000037444291301</v>
      </c>
      <c r="Q133" s="47">
        <f t="shared" si="62"/>
        <v>53.11</v>
      </c>
      <c r="R133" s="160">
        <f t="shared" si="63"/>
        <v>0.99993306793341175</v>
      </c>
    </row>
    <row r="134" spans="1:18" s="3" customFormat="1" ht="62.25" customHeight="1" x14ac:dyDescent="0.25">
      <c r="A134" s="99" t="s">
        <v>205</v>
      </c>
      <c r="B134" s="34" t="s">
        <v>206</v>
      </c>
      <c r="C134" s="34" t="s">
        <v>969</v>
      </c>
      <c r="D134" s="22" t="s">
        <v>21</v>
      </c>
      <c r="E134" s="94" t="s">
        <v>737</v>
      </c>
      <c r="F134" s="52">
        <v>4870.915500000001</v>
      </c>
      <c r="G134" s="47">
        <v>2162.1544450000001</v>
      </c>
      <c r="H134" s="47">
        <v>2260.8928650000007</v>
      </c>
      <c r="I134" s="53">
        <v>447.86819000000003</v>
      </c>
      <c r="J134" s="158"/>
      <c r="K134" s="52">
        <f t="shared" si="56"/>
        <v>4870.91</v>
      </c>
      <c r="L134" s="159">
        <f t="shared" si="57"/>
        <v>0.99999887084881656</v>
      </c>
      <c r="M134" s="47">
        <f t="shared" si="58"/>
        <v>2162.15</v>
      </c>
      <c r="N134" s="159">
        <f t="shared" si="59"/>
        <v>0.99999794418016241</v>
      </c>
      <c r="O134" s="47">
        <f t="shared" si="60"/>
        <v>2260.89</v>
      </c>
      <c r="P134" s="159">
        <f t="shared" si="61"/>
        <v>0.99999873280152052</v>
      </c>
      <c r="Q134" s="47">
        <f t="shared" si="62"/>
        <v>447.87</v>
      </c>
      <c r="R134" s="160">
        <f t="shared" si="63"/>
        <v>1.0000040413676174</v>
      </c>
    </row>
    <row r="135" spans="1:18" s="3" customFormat="1" ht="71.25" customHeight="1" x14ac:dyDescent="0.25">
      <c r="A135" s="99" t="s">
        <v>207</v>
      </c>
      <c r="B135" s="34" t="s">
        <v>208</v>
      </c>
      <c r="C135" s="34" t="s">
        <v>970</v>
      </c>
      <c r="D135" s="22" t="s">
        <v>21</v>
      </c>
      <c r="E135" s="94"/>
      <c r="F135" s="52">
        <v>7410.9529450000009</v>
      </c>
      <c r="G135" s="47">
        <v>3774.3324300000004</v>
      </c>
      <c r="H135" s="47">
        <v>2920.9303200000004</v>
      </c>
      <c r="I135" s="53">
        <v>715.69019500000013</v>
      </c>
      <c r="J135" s="158"/>
      <c r="K135" s="52">
        <f t="shared" si="56"/>
        <v>7410.9500000000007</v>
      </c>
      <c r="L135" s="159">
        <f t="shared" si="57"/>
        <v>0.99999960261520726</v>
      </c>
      <c r="M135" s="47">
        <f t="shared" si="58"/>
        <v>3774.33</v>
      </c>
      <c r="N135" s="159">
        <f t="shared" si="59"/>
        <v>0.99999935617753721</v>
      </c>
      <c r="O135" s="47">
        <f t="shared" si="60"/>
        <v>2920.93</v>
      </c>
      <c r="P135" s="159">
        <f t="shared" si="61"/>
        <v>0.99999989044586302</v>
      </c>
      <c r="Q135" s="47">
        <f t="shared" si="62"/>
        <v>715.69</v>
      </c>
      <c r="R135" s="160">
        <f t="shared" si="63"/>
        <v>0.99999972753573896</v>
      </c>
    </row>
    <row r="136" spans="1:18" s="3" customFormat="1" ht="42" customHeight="1" x14ac:dyDescent="0.25">
      <c r="A136" s="153" t="s">
        <v>209</v>
      </c>
      <c r="B136" s="39" t="s">
        <v>210</v>
      </c>
      <c r="C136" s="34" t="s">
        <v>971</v>
      </c>
      <c r="D136" s="22"/>
      <c r="E136" s="94"/>
      <c r="F136" s="52"/>
      <c r="G136" s="47"/>
      <c r="H136" s="47"/>
      <c r="I136" s="53"/>
      <c r="J136" s="158"/>
      <c r="K136" s="52"/>
      <c r="L136" s="159"/>
      <c r="M136" s="47"/>
      <c r="N136" s="159"/>
      <c r="O136" s="47"/>
      <c r="P136" s="159"/>
      <c r="Q136" s="47"/>
      <c r="R136" s="160"/>
    </row>
    <row r="137" spans="1:18" s="3" customFormat="1" ht="31.5" customHeight="1" x14ac:dyDescent="0.25">
      <c r="A137" s="99" t="s">
        <v>211</v>
      </c>
      <c r="B137" s="34" t="s">
        <v>212</v>
      </c>
      <c r="C137" s="34"/>
      <c r="D137" s="22" t="s">
        <v>213</v>
      </c>
      <c r="E137" s="94" t="s">
        <v>1096</v>
      </c>
      <c r="F137" s="52">
        <v>4546.6984200000006</v>
      </c>
      <c r="G137" s="47">
        <v>3374.9023550000006</v>
      </c>
      <c r="H137" s="47">
        <v>0</v>
      </c>
      <c r="I137" s="53">
        <v>1171.7960650000002</v>
      </c>
      <c r="J137" s="158"/>
      <c r="K137" s="52">
        <f t="shared" si="56"/>
        <v>4546.7</v>
      </c>
      <c r="L137" s="159">
        <f t="shared" si="57"/>
        <v>1.0000003475049042</v>
      </c>
      <c r="M137" s="47">
        <f t="shared" si="58"/>
        <v>3374.9</v>
      </c>
      <c r="N137" s="159">
        <f t="shared" si="59"/>
        <v>0.99999930220203348</v>
      </c>
      <c r="O137" s="47">
        <f t="shared" si="60"/>
        <v>0</v>
      </c>
      <c r="P137" s="159" t="e">
        <f t="shared" si="61"/>
        <v>#DIV/0!</v>
      </c>
      <c r="Q137" s="47">
        <f t="shared" si="62"/>
        <v>1171.8</v>
      </c>
      <c r="R137" s="160">
        <f t="shared" si="63"/>
        <v>1.0000033580928605</v>
      </c>
    </row>
    <row r="138" spans="1:18" s="3" customFormat="1" ht="31.5" customHeight="1" x14ac:dyDescent="0.25">
      <c r="A138" s="99" t="s">
        <v>214</v>
      </c>
      <c r="B138" s="34" t="s">
        <v>215</v>
      </c>
      <c r="C138" s="34"/>
      <c r="D138" s="22" t="s">
        <v>213</v>
      </c>
      <c r="E138" s="94" t="s">
        <v>1096</v>
      </c>
      <c r="F138" s="52">
        <v>6868.5831500000013</v>
      </c>
      <c r="G138" s="47">
        <v>5696.7870850000008</v>
      </c>
      <c r="H138" s="47">
        <v>0</v>
      </c>
      <c r="I138" s="53">
        <v>1171.7960650000002</v>
      </c>
      <c r="J138" s="158"/>
      <c r="K138" s="52">
        <f t="shared" si="56"/>
        <v>6868.59</v>
      </c>
      <c r="L138" s="159">
        <f t="shared" si="57"/>
        <v>1.000000997294471</v>
      </c>
      <c r="M138" s="47">
        <f t="shared" si="58"/>
        <v>5696.79</v>
      </c>
      <c r="N138" s="159">
        <f t="shared" si="59"/>
        <v>1.0000005116919337</v>
      </c>
      <c r="O138" s="47">
        <f t="shared" si="60"/>
        <v>0</v>
      </c>
      <c r="P138" s="159" t="e">
        <f t="shared" si="61"/>
        <v>#DIV/0!</v>
      </c>
      <c r="Q138" s="47">
        <f t="shared" si="62"/>
        <v>1171.8</v>
      </c>
      <c r="R138" s="160">
        <f t="shared" si="63"/>
        <v>1.0000033580928605</v>
      </c>
    </row>
    <row r="139" spans="1:18" s="3" customFormat="1" ht="152.25" customHeight="1" x14ac:dyDescent="0.25">
      <c r="A139" s="99" t="s">
        <v>216</v>
      </c>
      <c r="B139" s="20" t="s">
        <v>217</v>
      </c>
      <c r="C139" s="20" t="s">
        <v>972</v>
      </c>
      <c r="D139" s="23" t="s">
        <v>218</v>
      </c>
      <c r="E139" s="94"/>
      <c r="F139" s="52">
        <v>32483.185075000005</v>
      </c>
      <c r="G139" s="47">
        <v>12331.08338</v>
      </c>
      <c r="H139" s="47">
        <v>16904.688570000006</v>
      </c>
      <c r="I139" s="53">
        <v>3247.413125</v>
      </c>
      <c r="J139" s="158"/>
      <c r="K139" s="52">
        <f t="shared" si="56"/>
        <v>32483.179999999997</v>
      </c>
      <c r="L139" s="159">
        <f t="shared" si="57"/>
        <v>0.99999984376532058</v>
      </c>
      <c r="M139" s="47">
        <f t="shared" si="58"/>
        <v>12331.08</v>
      </c>
      <c r="N139" s="159">
        <f t="shared" si="59"/>
        <v>0.99999972589594155</v>
      </c>
      <c r="O139" s="47">
        <f t="shared" si="60"/>
        <v>16904.689999999999</v>
      </c>
      <c r="P139" s="159">
        <f t="shared" si="61"/>
        <v>1.0000000845919159</v>
      </c>
      <c r="Q139" s="47">
        <f t="shared" si="62"/>
        <v>3247.41</v>
      </c>
      <c r="R139" s="160">
        <f t="shared" si="63"/>
        <v>0.99999903769558107</v>
      </c>
    </row>
    <row r="140" spans="1:18" s="3" customFormat="1" ht="146.25" customHeight="1" x14ac:dyDescent="0.25">
      <c r="A140" s="99" t="s">
        <v>219</v>
      </c>
      <c r="B140" s="24" t="s">
        <v>220</v>
      </c>
      <c r="C140" s="34" t="s">
        <v>973</v>
      </c>
      <c r="D140" s="23" t="s">
        <v>218</v>
      </c>
      <c r="E140" s="94"/>
      <c r="F140" s="52">
        <v>265156.012605</v>
      </c>
      <c r="G140" s="47">
        <v>133919.24017999999</v>
      </c>
      <c r="H140" s="47">
        <v>93615.49659000001</v>
      </c>
      <c r="I140" s="53">
        <v>37621.275835</v>
      </c>
      <c r="J140" s="158"/>
      <c r="K140" s="52">
        <f t="shared" si="56"/>
        <v>265156.02</v>
      </c>
      <c r="L140" s="159">
        <f t="shared" si="57"/>
        <v>1.0000000278892414</v>
      </c>
      <c r="M140" s="47">
        <f t="shared" si="58"/>
        <v>133919.24</v>
      </c>
      <c r="N140" s="159">
        <f t="shared" si="59"/>
        <v>0.99999999865590639</v>
      </c>
      <c r="O140" s="47">
        <f t="shared" si="60"/>
        <v>93615.5</v>
      </c>
      <c r="P140" s="159">
        <f t="shared" si="61"/>
        <v>1.0000000364255932</v>
      </c>
      <c r="Q140" s="47">
        <f t="shared" si="62"/>
        <v>37621.279999999999</v>
      </c>
      <c r="R140" s="160">
        <f t="shared" si="63"/>
        <v>1.0000001107086325</v>
      </c>
    </row>
    <row r="141" spans="1:18" s="3" customFormat="1" ht="145.5" customHeight="1" x14ac:dyDescent="0.25">
      <c r="A141" s="99" t="s">
        <v>221</v>
      </c>
      <c r="B141" s="24" t="s">
        <v>222</v>
      </c>
      <c r="C141" s="34" t="s">
        <v>974</v>
      </c>
      <c r="D141" s="23" t="s">
        <v>218</v>
      </c>
      <c r="E141" s="94"/>
      <c r="F141" s="52">
        <v>252000.65484000003</v>
      </c>
      <c r="G141" s="47">
        <v>127006.33775500002</v>
      </c>
      <c r="H141" s="47">
        <v>89254.098780000029</v>
      </c>
      <c r="I141" s="53">
        <v>35740.218305000002</v>
      </c>
      <c r="J141" s="158"/>
      <c r="K141" s="52">
        <f t="shared" si="56"/>
        <v>252000.66</v>
      </c>
      <c r="L141" s="159">
        <f t="shared" si="57"/>
        <v>1.0000000204761372</v>
      </c>
      <c r="M141" s="47">
        <f t="shared" si="58"/>
        <v>127006.34</v>
      </c>
      <c r="N141" s="159">
        <f t="shared" si="59"/>
        <v>1.0000000176762831</v>
      </c>
      <c r="O141" s="47">
        <f t="shared" si="60"/>
        <v>89254.1</v>
      </c>
      <c r="P141" s="159">
        <f t="shared" si="61"/>
        <v>1.0000000136688398</v>
      </c>
      <c r="Q141" s="47">
        <f t="shared" si="62"/>
        <v>35740.22</v>
      </c>
      <c r="R141" s="160">
        <f t="shared" si="63"/>
        <v>1.0000000474255637</v>
      </c>
    </row>
    <row r="142" spans="1:18" s="3" customFormat="1" ht="84.75" customHeight="1" x14ac:dyDescent="0.25">
      <c r="A142" s="99" t="s">
        <v>223</v>
      </c>
      <c r="B142" s="24" t="s">
        <v>224</v>
      </c>
      <c r="C142" s="34" t="s">
        <v>975</v>
      </c>
      <c r="D142" s="23" t="s">
        <v>218</v>
      </c>
      <c r="E142" s="94"/>
      <c r="F142" s="52">
        <v>29957.483105000003</v>
      </c>
      <c r="G142" s="47">
        <v>14776.922930000001</v>
      </c>
      <c r="H142" s="47">
        <v>12972.834105000002</v>
      </c>
      <c r="I142" s="53">
        <v>2207.7260700000002</v>
      </c>
      <c r="J142" s="158"/>
      <c r="K142" s="52">
        <f t="shared" si="56"/>
        <v>29957.48</v>
      </c>
      <c r="L142" s="159">
        <f t="shared" si="57"/>
        <v>0.99999989635310838</v>
      </c>
      <c r="M142" s="47">
        <f t="shared" si="58"/>
        <v>14776.92</v>
      </c>
      <c r="N142" s="159">
        <f t="shared" si="59"/>
        <v>0.9999998017178533</v>
      </c>
      <c r="O142" s="47">
        <f t="shared" si="60"/>
        <v>12972.83</v>
      </c>
      <c r="P142" s="159">
        <f t="shared" si="61"/>
        <v>0.99999968356952929</v>
      </c>
      <c r="Q142" s="47">
        <f t="shared" si="62"/>
        <v>2207.73</v>
      </c>
      <c r="R142" s="160">
        <f t="shared" si="63"/>
        <v>1.0000017801121495</v>
      </c>
    </row>
    <row r="143" spans="1:18" s="3" customFormat="1" ht="165.75" customHeight="1" x14ac:dyDescent="0.25">
      <c r="A143" s="99" t="s">
        <v>225</v>
      </c>
      <c r="B143" s="34" t="s">
        <v>1084</v>
      </c>
      <c r="C143" s="34" t="s">
        <v>976</v>
      </c>
      <c r="D143" s="22" t="s">
        <v>859</v>
      </c>
      <c r="E143" s="94"/>
      <c r="F143" s="52">
        <v>360207.14273500012</v>
      </c>
      <c r="G143" s="47">
        <v>179852.05683500005</v>
      </c>
      <c r="H143" s="47">
        <v>122594.83929000003</v>
      </c>
      <c r="I143" s="53">
        <v>57760.246610000002</v>
      </c>
      <c r="J143" s="158"/>
      <c r="K143" s="52">
        <f t="shared" si="56"/>
        <v>360207.15</v>
      </c>
      <c r="L143" s="159">
        <f t="shared" si="57"/>
        <v>1.0000000201689501</v>
      </c>
      <c r="M143" s="47">
        <f t="shared" si="58"/>
        <v>179852.06</v>
      </c>
      <c r="N143" s="159">
        <f t="shared" si="59"/>
        <v>1.0000000175977968</v>
      </c>
      <c r="O143" s="47">
        <f t="shared" si="60"/>
        <v>122594.84</v>
      </c>
      <c r="P143" s="159">
        <f t="shared" si="61"/>
        <v>1.0000000057914344</v>
      </c>
      <c r="Q143" s="47">
        <f t="shared" si="62"/>
        <v>57760.25</v>
      </c>
      <c r="R143" s="160">
        <f t="shared" si="63"/>
        <v>1.000000058690885</v>
      </c>
    </row>
    <row r="144" spans="1:18" s="3" customFormat="1" ht="163.5" customHeight="1" x14ac:dyDescent="0.25">
      <c r="A144" s="106" t="s">
        <v>848</v>
      </c>
      <c r="B144" s="36" t="s">
        <v>849</v>
      </c>
      <c r="C144" s="34" t="s">
        <v>977</v>
      </c>
      <c r="D144" s="22" t="s">
        <v>859</v>
      </c>
      <c r="E144" s="94"/>
      <c r="F144" s="52">
        <v>619059.05473500001</v>
      </c>
      <c r="G144" s="47">
        <v>223338.352105</v>
      </c>
      <c r="H144" s="47">
        <v>331097.36929500004</v>
      </c>
      <c r="I144" s="53">
        <v>64623.33333500001</v>
      </c>
      <c r="J144" s="158"/>
      <c r="K144" s="52">
        <f t="shared" si="56"/>
        <v>619059.04999999993</v>
      </c>
      <c r="L144" s="159">
        <f t="shared" si="57"/>
        <v>0.999999992351295</v>
      </c>
      <c r="M144" s="47">
        <f t="shared" si="58"/>
        <v>223338.35</v>
      </c>
      <c r="N144" s="159">
        <f t="shared" si="59"/>
        <v>0.99999999057483868</v>
      </c>
      <c r="O144" s="47">
        <f t="shared" si="60"/>
        <v>331097.37</v>
      </c>
      <c r="P144" s="159">
        <f t="shared" si="61"/>
        <v>1.000000002129283</v>
      </c>
      <c r="Q144" s="47">
        <f t="shared" si="62"/>
        <v>64623.33</v>
      </c>
      <c r="R144" s="160">
        <f t="shared" si="63"/>
        <v>0.99999994839325312</v>
      </c>
    </row>
    <row r="145" spans="1:18" s="3" customFormat="1" ht="55.5" customHeight="1" x14ac:dyDescent="0.25">
      <c r="A145" s="99" t="s">
        <v>226</v>
      </c>
      <c r="B145" s="34" t="s">
        <v>227</v>
      </c>
      <c r="C145" s="34" t="s">
        <v>851</v>
      </c>
      <c r="D145" s="22" t="s">
        <v>785</v>
      </c>
      <c r="E145" s="94"/>
      <c r="F145" s="52">
        <v>2955.7129800000007</v>
      </c>
      <c r="G145" s="47">
        <v>882.48930000000018</v>
      </c>
      <c r="H145" s="47">
        <v>1812.0252150000003</v>
      </c>
      <c r="I145" s="53">
        <v>261.19846500000006</v>
      </c>
      <c r="J145" s="158"/>
      <c r="K145" s="52">
        <f t="shared" si="56"/>
        <v>2955.72</v>
      </c>
      <c r="L145" s="159">
        <f t="shared" si="57"/>
        <v>1.0000023750614646</v>
      </c>
      <c r="M145" s="47">
        <f t="shared" si="58"/>
        <v>882.49</v>
      </c>
      <c r="N145" s="159">
        <f t="shared" si="59"/>
        <v>1.0000007932107504</v>
      </c>
      <c r="O145" s="47">
        <f t="shared" si="60"/>
        <v>1812.03</v>
      </c>
      <c r="P145" s="159">
        <f t="shared" si="61"/>
        <v>1.0000026406917299</v>
      </c>
      <c r="Q145" s="47">
        <f t="shared" si="62"/>
        <v>261.2</v>
      </c>
      <c r="R145" s="160">
        <f t="shared" si="63"/>
        <v>1.0000058767573536</v>
      </c>
    </row>
    <row r="146" spans="1:18" s="3" customFormat="1" ht="239.25" customHeight="1" x14ac:dyDescent="0.25">
      <c r="A146" s="154"/>
      <c r="B146" s="120" t="s">
        <v>1085</v>
      </c>
      <c r="C146" s="100"/>
      <c r="D146" s="128"/>
      <c r="E146" s="101"/>
      <c r="F146" s="52"/>
      <c r="G146" s="47"/>
      <c r="H146" s="47"/>
      <c r="I146" s="53"/>
      <c r="J146" s="158"/>
      <c r="K146" s="52"/>
      <c r="L146" s="159"/>
      <c r="M146" s="47"/>
      <c r="N146" s="159"/>
      <c r="O146" s="47"/>
      <c r="P146" s="159"/>
      <c r="Q146" s="47"/>
      <c r="R146" s="160"/>
    </row>
    <row r="147" spans="1:18" s="3" customFormat="1" ht="45" customHeight="1" x14ac:dyDescent="0.25">
      <c r="A147" s="102" t="s">
        <v>860</v>
      </c>
      <c r="B147" s="25"/>
      <c r="C147" s="25"/>
      <c r="D147" s="129"/>
      <c r="E147" s="130"/>
      <c r="F147" s="52"/>
      <c r="G147" s="47"/>
      <c r="H147" s="47"/>
      <c r="I147" s="53"/>
      <c r="J147" s="158"/>
      <c r="K147" s="52"/>
      <c r="L147" s="159"/>
      <c r="M147" s="47"/>
      <c r="N147" s="159"/>
      <c r="O147" s="47"/>
      <c r="P147" s="159"/>
      <c r="Q147" s="47"/>
      <c r="R147" s="160"/>
    </row>
    <row r="148" spans="1:18" s="3" customFormat="1" ht="35.25" customHeight="1" x14ac:dyDescent="0.25">
      <c r="A148" s="155" t="s">
        <v>228</v>
      </c>
      <c r="B148" s="119"/>
      <c r="C148" s="119"/>
      <c r="D148" s="129"/>
      <c r="E148" s="131"/>
      <c r="F148" s="52"/>
      <c r="G148" s="47"/>
      <c r="H148" s="47"/>
      <c r="I148" s="53"/>
      <c r="J148" s="158"/>
      <c r="K148" s="52"/>
      <c r="L148" s="159"/>
      <c r="M148" s="47"/>
      <c r="N148" s="159"/>
      <c r="O148" s="47"/>
      <c r="P148" s="159"/>
      <c r="Q148" s="47"/>
      <c r="R148" s="160"/>
    </row>
    <row r="149" spans="1:18" s="3" customFormat="1" ht="72.75" customHeight="1" x14ac:dyDescent="0.25">
      <c r="A149" s="147" t="s">
        <v>229</v>
      </c>
      <c r="B149" s="27" t="s">
        <v>230</v>
      </c>
      <c r="C149" s="24" t="s">
        <v>978</v>
      </c>
      <c r="D149" s="19" t="s">
        <v>203</v>
      </c>
      <c r="E149" s="94" t="s">
        <v>738</v>
      </c>
      <c r="F149" s="52">
        <v>233.37270000000001</v>
      </c>
      <c r="G149" s="47">
        <v>114.10300000000001</v>
      </c>
      <c r="H149" s="47">
        <v>100.91581500000002</v>
      </c>
      <c r="I149" s="53">
        <v>18.353884999999998</v>
      </c>
      <c r="J149" s="158"/>
      <c r="K149" s="52">
        <f t="shared" si="56"/>
        <v>233.36999999999998</v>
      </c>
      <c r="L149" s="159">
        <f t="shared" si="57"/>
        <v>0.99998843052336439</v>
      </c>
      <c r="M149" s="47">
        <f t="shared" si="58"/>
        <v>114.1</v>
      </c>
      <c r="N149" s="159">
        <f t="shared" si="59"/>
        <v>0.99997370796560991</v>
      </c>
      <c r="O149" s="47">
        <f t="shared" si="60"/>
        <v>100.92</v>
      </c>
      <c r="P149" s="159">
        <f t="shared" si="61"/>
        <v>1.0000414702095997</v>
      </c>
      <c r="Q149" s="47">
        <f t="shared" si="62"/>
        <v>18.350000000000001</v>
      </c>
      <c r="R149" s="160">
        <f t="shared" si="63"/>
        <v>0.99978832819318653</v>
      </c>
    </row>
    <row r="150" spans="1:18" s="3" customFormat="1" ht="71.25" customHeight="1" x14ac:dyDescent="0.25">
      <c r="A150" s="147" t="s">
        <v>231</v>
      </c>
      <c r="B150" s="27" t="s">
        <v>232</v>
      </c>
      <c r="C150" s="24" t="s">
        <v>979</v>
      </c>
      <c r="D150" s="19" t="s">
        <v>203</v>
      </c>
      <c r="E150" s="94" t="s">
        <v>738</v>
      </c>
      <c r="F150" s="52">
        <v>416.94906000000003</v>
      </c>
      <c r="G150" s="47">
        <v>127.15527</v>
      </c>
      <c r="H150" s="47">
        <v>265.03900500000009</v>
      </c>
      <c r="I150" s="53">
        <v>24.754784999999998</v>
      </c>
      <c r="J150" s="158"/>
      <c r="K150" s="52">
        <f t="shared" si="56"/>
        <v>416.95000000000005</v>
      </c>
      <c r="L150" s="159">
        <f t="shared" si="57"/>
        <v>1.000002254472045</v>
      </c>
      <c r="M150" s="47">
        <f t="shared" si="58"/>
        <v>127.16</v>
      </c>
      <c r="N150" s="159">
        <f t="shared" si="59"/>
        <v>1.0000371986155194</v>
      </c>
      <c r="O150" s="47">
        <f t="shared" si="60"/>
        <v>265.04000000000002</v>
      </c>
      <c r="P150" s="159">
        <f t="shared" si="61"/>
        <v>1.0000037541644105</v>
      </c>
      <c r="Q150" s="47">
        <f t="shared" si="62"/>
        <v>24.75</v>
      </c>
      <c r="R150" s="160">
        <f t="shared" si="63"/>
        <v>0.9998067040372195</v>
      </c>
    </row>
    <row r="151" spans="1:18" s="3" customFormat="1" ht="70.5" customHeight="1" x14ac:dyDescent="0.25">
      <c r="A151" s="147" t="s">
        <v>233</v>
      </c>
      <c r="B151" s="34" t="s">
        <v>234</v>
      </c>
      <c r="C151" s="24" t="s">
        <v>980</v>
      </c>
      <c r="D151" s="22" t="s">
        <v>203</v>
      </c>
      <c r="E151" s="94" t="s">
        <v>739</v>
      </c>
      <c r="F151" s="52">
        <v>630.65260500000011</v>
      </c>
      <c r="G151" s="47">
        <v>127.87885000000001</v>
      </c>
      <c r="H151" s="47">
        <v>454.57219500000014</v>
      </c>
      <c r="I151" s="53">
        <v>48.201560000000008</v>
      </c>
      <c r="J151" s="158"/>
      <c r="K151" s="52">
        <f t="shared" si="56"/>
        <v>630.65000000000009</v>
      </c>
      <c r="L151" s="159">
        <f t="shared" si="57"/>
        <v>0.99999586935821816</v>
      </c>
      <c r="M151" s="47">
        <f t="shared" si="58"/>
        <v>127.88</v>
      </c>
      <c r="N151" s="159">
        <f t="shared" si="59"/>
        <v>1.0000089928866265</v>
      </c>
      <c r="O151" s="47">
        <f t="shared" si="60"/>
        <v>454.57</v>
      </c>
      <c r="P151" s="159">
        <f t="shared" si="61"/>
        <v>0.99999517128406823</v>
      </c>
      <c r="Q151" s="47">
        <f t="shared" si="62"/>
        <v>48.2</v>
      </c>
      <c r="R151" s="160">
        <f t="shared" si="63"/>
        <v>0.99996763590224036</v>
      </c>
    </row>
    <row r="152" spans="1:18" s="3" customFormat="1" ht="67.5" customHeight="1" x14ac:dyDescent="0.25">
      <c r="A152" s="147" t="s">
        <v>235</v>
      </c>
      <c r="B152" s="27" t="s">
        <v>236</v>
      </c>
      <c r="C152" s="34" t="s">
        <v>981</v>
      </c>
      <c r="D152" s="19" t="s">
        <v>203</v>
      </c>
      <c r="E152" s="104" t="s">
        <v>740</v>
      </c>
      <c r="F152" s="52">
        <v>370.34530500000005</v>
      </c>
      <c r="G152" s="47">
        <v>97.947685000000007</v>
      </c>
      <c r="H152" s="47">
        <v>238.18063500000005</v>
      </c>
      <c r="I152" s="53">
        <v>34.216985000000001</v>
      </c>
      <c r="J152" s="158"/>
      <c r="K152" s="52">
        <f t="shared" si="56"/>
        <v>370.35</v>
      </c>
      <c r="L152" s="159">
        <f t="shared" si="57"/>
        <v>1.0000126773579592</v>
      </c>
      <c r="M152" s="47">
        <f t="shared" si="58"/>
        <v>97.95</v>
      </c>
      <c r="N152" s="159">
        <f t="shared" si="59"/>
        <v>1.0000236350660048</v>
      </c>
      <c r="O152" s="47">
        <f t="shared" si="60"/>
        <v>238.18</v>
      </c>
      <c r="P152" s="159">
        <f t="shared" si="61"/>
        <v>0.9999973339562217</v>
      </c>
      <c r="Q152" s="47">
        <f t="shared" si="62"/>
        <v>34.22</v>
      </c>
      <c r="R152" s="160">
        <f t="shared" si="63"/>
        <v>1.0000881141339599</v>
      </c>
    </row>
    <row r="153" spans="1:18" s="3" customFormat="1" ht="69.75" customHeight="1" x14ac:dyDescent="0.25">
      <c r="A153" s="147" t="s">
        <v>237</v>
      </c>
      <c r="B153" s="34" t="s">
        <v>238</v>
      </c>
      <c r="C153" s="35" t="s">
        <v>982</v>
      </c>
      <c r="D153" s="19" t="s">
        <v>203</v>
      </c>
      <c r="E153" s="103"/>
      <c r="F153" s="52">
        <v>779.23818500000027</v>
      </c>
      <c r="G153" s="47">
        <v>190.23196500000003</v>
      </c>
      <c r="H153" s="47">
        <v>530.24317500000018</v>
      </c>
      <c r="I153" s="53">
        <v>58.763045000000005</v>
      </c>
      <c r="J153" s="158"/>
      <c r="K153" s="52">
        <f t="shared" si="56"/>
        <v>779.23</v>
      </c>
      <c r="L153" s="159">
        <f t="shared" si="57"/>
        <v>0.99998949615129518</v>
      </c>
      <c r="M153" s="47">
        <f t="shared" si="58"/>
        <v>190.23</v>
      </c>
      <c r="N153" s="159">
        <f t="shared" si="59"/>
        <v>0.99998967050568999</v>
      </c>
      <c r="O153" s="47">
        <f t="shared" si="60"/>
        <v>530.24</v>
      </c>
      <c r="P153" s="159">
        <f t="shared" si="61"/>
        <v>0.99999401218129746</v>
      </c>
      <c r="Q153" s="47">
        <f t="shared" si="62"/>
        <v>58.76</v>
      </c>
      <c r="R153" s="160">
        <f t="shared" si="63"/>
        <v>0.99994818171862931</v>
      </c>
    </row>
    <row r="154" spans="1:18" s="3" customFormat="1" ht="59.25" customHeight="1" x14ac:dyDescent="0.25">
      <c r="A154" s="147" t="s">
        <v>239</v>
      </c>
      <c r="B154" s="156" t="s">
        <v>861</v>
      </c>
      <c r="C154" s="34" t="s">
        <v>983</v>
      </c>
      <c r="D154" s="19" t="s">
        <v>270</v>
      </c>
      <c r="E154" s="104" t="s">
        <v>886</v>
      </c>
      <c r="F154" s="52">
        <v>1313.1010750000003</v>
      </c>
      <c r="G154" s="47">
        <v>1107.9540450000002</v>
      </c>
      <c r="H154" s="47">
        <v>75.848850000000013</v>
      </c>
      <c r="I154" s="53">
        <v>129.29818</v>
      </c>
      <c r="J154" s="158"/>
      <c r="K154" s="52">
        <f t="shared" si="56"/>
        <v>1313.1</v>
      </c>
      <c r="L154" s="159">
        <f t="shared" si="57"/>
        <v>0.99999918132730159</v>
      </c>
      <c r="M154" s="47">
        <f t="shared" si="58"/>
        <v>1107.95</v>
      </c>
      <c r="N154" s="159">
        <f t="shared" si="59"/>
        <v>0.99999634912655588</v>
      </c>
      <c r="O154" s="47">
        <f t="shared" si="60"/>
        <v>75.849999999999994</v>
      </c>
      <c r="P154" s="159">
        <f t="shared" si="61"/>
        <v>1.0000151617328408</v>
      </c>
      <c r="Q154" s="47">
        <f t="shared" si="62"/>
        <v>129.30000000000001</v>
      </c>
      <c r="R154" s="160">
        <f t="shared" si="63"/>
        <v>1.0000140759908609</v>
      </c>
    </row>
    <row r="155" spans="1:18" s="3" customFormat="1" ht="138.75" customHeight="1" x14ac:dyDescent="0.25">
      <c r="A155" s="111" t="s">
        <v>241</v>
      </c>
      <c r="B155" s="157" t="s">
        <v>786</v>
      </c>
      <c r="C155" s="34" t="s">
        <v>984</v>
      </c>
      <c r="D155" s="22"/>
      <c r="E155" s="94" t="s">
        <v>741</v>
      </c>
      <c r="F155" s="52"/>
      <c r="G155" s="47"/>
      <c r="H155" s="47"/>
      <c r="I155" s="53"/>
      <c r="J155" s="158"/>
      <c r="K155" s="52"/>
      <c r="L155" s="159"/>
      <c r="M155" s="47"/>
      <c r="N155" s="159"/>
      <c r="O155" s="47"/>
      <c r="P155" s="159"/>
      <c r="Q155" s="47"/>
      <c r="R155" s="160"/>
    </row>
    <row r="156" spans="1:18" s="3" customFormat="1" ht="31.5" customHeight="1" x14ac:dyDescent="0.25">
      <c r="A156" s="147" t="s">
        <v>242</v>
      </c>
      <c r="B156" s="34" t="s">
        <v>243</v>
      </c>
      <c r="C156" s="34"/>
      <c r="D156" s="22" t="s">
        <v>203</v>
      </c>
      <c r="E156" s="94"/>
      <c r="F156" s="52">
        <v>143.95975000000001</v>
      </c>
      <c r="G156" s="47">
        <v>99.046970000000016</v>
      </c>
      <c r="H156" s="47">
        <v>32.486685000000008</v>
      </c>
      <c r="I156" s="53">
        <v>12.426095</v>
      </c>
      <c r="J156" s="158"/>
      <c r="K156" s="52">
        <f t="shared" ref="K156:K193" si="64">SUM(M156,O156,Q156)</f>
        <v>143.97</v>
      </c>
      <c r="L156" s="159">
        <f t="shared" ref="L156:L193" si="65">K156/F156</f>
        <v>1.0000712004570722</v>
      </c>
      <c r="M156" s="47">
        <f t="shared" ref="M156:M193" si="66">ROUND(G156-(G156*$M$6*$F$6),2)</f>
        <v>99.05</v>
      </c>
      <c r="N156" s="159">
        <f t="shared" ref="N156:N193" si="67">M156/G156</f>
        <v>1.0000305915466166</v>
      </c>
      <c r="O156" s="47">
        <f t="shared" ref="O156:O193" si="68">ROUND(H156-(H156*$O$6*$F$6),2)</f>
        <v>32.49</v>
      </c>
      <c r="P156" s="159">
        <f t="shared" ref="P156:P193" si="69">O156/H156</f>
        <v>1.0001020418057427</v>
      </c>
      <c r="Q156" s="47">
        <f t="shared" ref="Q156:Q193" si="70">ROUND((I156-(I156*$Q$6*$F$6)),2)</f>
        <v>12.43</v>
      </c>
      <c r="R156" s="160">
        <f t="shared" ref="R156:R193" si="71">Q156/I156</f>
        <v>1.0003142580191122</v>
      </c>
    </row>
    <row r="157" spans="1:18" s="3" customFormat="1" ht="31.5" customHeight="1" x14ac:dyDescent="0.25">
      <c r="A157" s="147" t="s">
        <v>244</v>
      </c>
      <c r="B157" s="34" t="s">
        <v>245</v>
      </c>
      <c r="C157" s="34"/>
      <c r="D157" s="22" t="s">
        <v>203</v>
      </c>
      <c r="E157" s="94"/>
      <c r="F157" s="52">
        <v>155.52553500000002</v>
      </c>
      <c r="G157" s="47">
        <v>101.899545</v>
      </c>
      <c r="H157" s="47">
        <v>40.935510000000008</v>
      </c>
      <c r="I157" s="53">
        <v>12.690480000000001</v>
      </c>
      <c r="J157" s="158"/>
      <c r="K157" s="52">
        <f t="shared" si="64"/>
        <v>155.53</v>
      </c>
      <c r="L157" s="159">
        <f t="shared" si="65"/>
        <v>1.0000287091119795</v>
      </c>
      <c r="M157" s="47">
        <f t="shared" si="66"/>
        <v>101.9</v>
      </c>
      <c r="N157" s="159">
        <f t="shared" si="67"/>
        <v>1.0000044651818611</v>
      </c>
      <c r="O157" s="47">
        <f t="shared" si="68"/>
        <v>40.94</v>
      </c>
      <c r="P157" s="159">
        <f t="shared" si="69"/>
        <v>1.0001096847211624</v>
      </c>
      <c r="Q157" s="47">
        <f t="shared" si="70"/>
        <v>12.69</v>
      </c>
      <c r="R157" s="160">
        <f t="shared" si="71"/>
        <v>0.99996217637157925</v>
      </c>
    </row>
    <row r="158" spans="1:18" s="3" customFormat="1" ht="31.5" customHeight="1" x14ac:dyDescent="0.25">
      <c r="A158" s="147" t="s">
        <v>246</v>
      </c>
      <c r="B158" s="34" t="s">
        <v>247</v>
      </c>
      <c r="C158" s="34"/>
      <c r="D158" s="22" t="s">
        <v>203</v>
      </c>
      <c r="E158" s="94"/>
      <c r="F158" s="52">
        <v>160.61419000000001</v>
      </c>
      <c r="G158" s="47">
        <v>104.84952500000001</v>
      </c>
      <c r="H158" s="47">
        <v>42.587160000000011</v>
      </c>
      <c r="I158" s="53">
        <v>13.177505000000002</v>
      </c>
      <c r="J158" s="158"/>
      <c r="K158" s="52">
        <f t="shared" si="64"/>
        <v>160.62</v>
      </c>
      <c r="L158" s="159">
        <f t="shared" si="65"/>
        <v>1.0000361736406975</v>
      </c>
      <c r="M158" s="47">
        <f t="shared" si="66"/>
        <v>104.85</v>
      </c>
      <c r="N158" s="159">
        <f t="shared" si="67"/>
        <v>1.0000045303018776</v>
      </c>
      <c r="O158" s="47">
        <f t="shared" si="68"/>
        <v>42.59</v>
      </c>
      <c r="P158" s="159">
        <f t="shared" si="69"/>
        <v>1.0000666867666215</v>
      </c>
      <c r="Q158" s="47">
        <f t="shared" si="70"/>
        <v>13.18</v>
      </c>
      <c r="R158" s="160">
        <f t="shared" si="71"/>
        <v>1.0001893378147075</v>
      </c>
    </row>
    <row r="159" spans="1:18" s="3" customFormat="1" ht="31.5" customHeight="1" x14ac:dyDescent="0.25">
      <c r="A159" s="147" t="s">
        <v>248</v>
      </c>
      <c r="B159" s="34" t="s">
        <v>240</v>
      </c>
      <c r="C159" s="34"/>
      <c r="D159" s="22" t="s">
        <v>203</v>
      </c>
      <c r="E159" s="94"/>
      <c r="F159" s="52">
        <v>179.00135</v>
      </c>
      <c r="G159" s="47">
        <v>107.88299499999999</v>
      </c>
      <c r="H159" s="47">
        <v>55.533555000000007</v>
      </c>
      <c r="I159" s="53">
        <v>15.5848</v>
      </c>
      <c r="J159" s="158"/>
      <c r="K159" s="52">
        <f t="shared" si="64"/>
        <v>178.99</v>
      </c>
      <c r="L159" s="159">
        <f t="shared" si="65"/>
        <v>0.99993659265698276</v>
      </c>
      <c r="M159" s="47">
        <f t="shared" si="66"/>
        <v>107.88</v>
      </c>
      <c r="N159" s="159">
        <f t="shared" si="67"/>
        <v>0.99997223844221239</v>
      </c>
      <c r="O159" s="47">
        <f t="shared" si="68"/>
        <v>55.53</v>
      </c>
      <c r="P159" s="159">
        <f t="shared" si="69"/>
        <v>0.99993598464928091</v>
      </c>
      <c r="Q159" s="47">
        <f t="shared" si="70"/>
        <v>15.58</v>
      </c>
      <c r="R159" s="160">
        <f t="shared" si="71"/>
        <v>0.99969200759714594</v>
      </c>
    </row>
    <row r="160" spans="1:18" s="3" customFormat="1" ht="31.5" customHeight="1" x14ac:dyDescent="0.25">
      <c r="A160" s="147" t="s">
        <v>249</v>
      </c>
      <c r="B160" s="34" t="s">
        <v>250</v>
      </c>
      <c r="C160" s="34"/>
      <c r="D160" s="22" t="s">
        <v>203</v>
      </c>
      <c r="E160" s="94"/>
      <c r="F160" s="52">
        <v>212.56675000000004</v>
      </c>
      <c r="G160" s="47">
        <v>110.98604000000003</v>
      </c>
      <c r="H160" s="47">
        <v>84.437430000000006</v>
      </c>
      <c r="I160" s="53">
        <v>17.143280000000001</v>
      </c>
      <c r="J160" s="158"/>
      <c r="K160" s="52">
        <f t="shared" si="64"/>
        <v>212.57</v>
      </c>
      <c r="L160" s="159">
        <f t="shared" si="65"/>
        <v>1.0000152893150032</v>
      </c>
      <c r="M160" s="47">
        <f t="shared" si="66"/>
        <v>110.99</v>
      </c>
      <c r="N160" s="159">
        <f t="shared" si="67"/>
        <v>1.0000356801630184</v>
      </c>
      <c r="O160" s="47">
        <f t="shared" si="68"/>
        <v>84.44</v>
      </c>
      <c r="P160" s="159">
        <f t="shared" si="69"/>
        <v>1.000030436738778</v>
      </c>
      <c r="Q160" s="47">
        <f t="shared" si="70"/>
        <v>17.14</v>
      </c>
      <c r="R160" s="160">
        <f t="shared" si="71"/>
        <v>0.99980867138610585</v>
      </c>
    </row>
    <row r="161" spans="1:18" s="3" customFormat="1" ht="31.5" customHeight="1" x14ac:dyDescent="0.25">
      <c r="A161" s="88" t="s">
        <v>862</v>
      </c>
      <c r="B161" s="18" t="s">
        <v>863</v>
      </c>
      <c r="C161" s="34"/>
      <c r="D161" s="22" t="s">
        <v>203</v>
      </c>
      <c r="E161" s="94"/>
      <c r="F161" s="52">
        <v>249.73795000000004</v>
      </c>
      <c r="G161" s="47">
        <v>114.200405</v>
      </c>
      <c r="H161" s="47">
        <v>116.68272000000003</v>
      </c>
      <c r="I161" s="53">
        <v>18.854825000000002</v>
      </c>
      <c r="J161" s="158"/>
      <c r="K161" s="52">
        <f t="shared" si="64"/>
        <v>249.73</v>
      </c>
      <c r="L161" s="159">
        <f t="shared" si="65"/>
        <v>0.99996816663226373</v>
      </c>
      <c r="M161" s="47">
        <f t="shared" si="66"/>
        <v>114.2</v>
      </c>
      <c r="N161" s="159">
        <f t="shared" si="67"/>
        <v>0.99999645360276956</v>
      </c>
      <c r="O161" s="47">
        <f t="shared" si="68"/>
        <v>116.68</v>
      </c>
      <c r="P161" s="159">
        <f t="shared" si="69"/>
        <v>0.99997668892188984</v>
      </c>
      <c r="Q161" s="47">
        <f t="shared" si="70"/>
        <v>18.850000000000001</v>
      </c>
      <c r="R161" s="160">
        <f t="shared" si="71"/>
        <v>0.99974409733317593</v>
      </c>
    </row>
    <row r="162" spans="1:18" s="3" customFormat="1" ht="51.75" customHeight="1" x14ac:dyDescent="0.25">
      <c r="A162" s="147" t="s">
        <v>252</v>
      </c>
      <c r="B162" s="34" t="s">
        <v>253</v>
      </c>
      <c r="C162" s="34" t="s">
        <v>985</v>
      </c>
      <c r="D162" s="22" t="s">
        <v>203</v>
      </c>
      <c r="E162" s="84"/>
      <c r="F162" s="52">
        <v>106.13757000000003</v>
      </c>
      <c r="G162" s="47">
        <v>32.338460000000005</v>
      </c>
      <c r="H162" s="47">
        <v>61.136460000000014</v>
      </c>
      <c r="I162" s="53">
        <v>12.662649999999999</v>
      </c>
      <c r="J162" s="158"/>
      <c r="K162" s="52">
        <f t="shared" si="64"/>
        <v>106.14</v>
      </c>
      <c r="L162" s="159">
        <f t="shared" si="65"/>
        <v>1.0000228948147198</v>
      </c>
      <c r="M162" s="47">
        <f t="shared" si="66"/>
        <v>32.340000000000003</v>
      </c>
      <c r="N162" s="159">
        <f t="shared" si="67"/>
        <v>1.0000476213153007</v>
      </c>
      <c r="O162" s="47">
        <f t="shared" si="68"/>
        <v>61.14</v>
      </c>
      <c r="P162" s="159">
        <f t="shared" si="69"/>
        <v>1.0000579032544572</v>
      </c>
      <c r="Q162" s="47">
        <f t="shared" si="70"/>
        <v>12.66</v>
      </c>
      <c r="R162" s="160">
        <f t="shared" si="71"/>
        <v>0.99979072311088124</v>
      </c>
    </row>
    <row r="163" spans="1:18" s="3" customFormat="1" ht="54.75" customHeight="1" x14ac:dyDescent="0.25">
      <c r="A163" s="147" t="s">
        <v>254</v>
      </c>
      <c r="B163" s="34" t="s">
        <v>255</v>
      </c>
      <c r="C163" s="34" t="s">
        <v>985</v>
      </c>
      <c r="D163" s="22" t="s">
        <v>203</v>
      </c>
      <c r="E163" s="94"/>
      <c r="F163" s="52">
        <v>204.55292000000003</v>
      </c>
      <c r="G163" s="47">
        <v>34.704010000000004</v>
      </c>
      <c r="H163" s="47">
        <v>157.18626000000003</v>
      </c>
      <c r="I163" s="53">
        <v>12.662649999999999</v>
      </c>
      <c r="J163" s="158"/>
      <c r="K163" s="52">
        <f t="shared" si="64"/>
        <v>204.54999999999998</v>
      </c>
      <c r="L163" s="159">
        <f t="shared" si="65"/>
        <v>0.99998572496545124</v>
      </c>
      <c r="M163" s="47">
        <f t="shared" si="66"/>
        <v>34.700000000000003</v>
      </c>
      <c r="N163" s="159">
        <f t="shared" si="67"/>
        <v>0.99988445139336923</v>
      </c>
      <c r="O163" s="47">
        <f t="shared" si="68"/>
        <v>157.19</v>
      </c>
      <c r="P163" s="159">
        <f t="shared" si="69"/>
        <v>1.000023793428255</v>
      </c>
      <c r="Q163" s="47">
        <f t="shared" si="70"/>
        <v>12.66</v>
      </c>
      <c r="R163" s="160">
        <f t="shared" si="71"/>
        <v>0.99979072311088124</v>
      </c>
    </row>
    <row r="164" spans="1:18" s="3" customFormat="1" ht="57.75" customHeight="1" x14ac:dyDescent="0.25">
      <c r="A164" s="147" t="s">
        <v>256</v>
      </c>
      <c r="B164" s="34" t="s">
        <v>257</v>
      </c>
      <c r="C164" s="34" t="s">
        <v>985</v>
      </c>
      <c r="D164" s="22" t="s">
        <v>203</v>
      </c>
      <c r="E164" s="94"/>
      <c r="F164" s="52">
        <v>425.12503000000009</v>
      </c>
      <c r="G164" s="47">
        <v>38.65587</v>
      </c>
      <c r="H164" s="47">
        <v>373.80651000000012</v>
      </c>
      <c r="I164" s="53">
        <v>12.662649999999999</v>
      </c>
      <c r="J164" s="158"/>
      <c r="K164" s="52">
        <f t="shared" si="64"/>
        <v>425.13000000000005</v>
      </c>
      <c r="L164" s="159">
        <f t="shared" si="65"/>
        <v>1.0000116906783869</v>
      </c>
      <c r="M164" s="47">
        <f t="shared" si="66"/>
        <v>38.659999999999997</v>
      </c>
      <c r="N164" s="159">
        <f t="shared" si="67"/>
        <v>1.0001068401771838</v>
      </c>
      <c r="O164" s="47">
        <f t="shared" si="68"/>
        <v>373.81</v>
      </c>
      <c r="P164" s="159">
        <f t="shared" si="69"/>
        <v>1.0000093363810061</v>
      </c>
      <c r="Q164" s="47">
        <f t="shared" si="70"/>
        <v>12.66</v>
      </c>
      <c r="R164" s="160">
        <f t="shared" si="71"/>
        <v>0.99979072311088124</v>
      </c>
    </row>
    <row r="165" spans="1:18" s="3" customFormat="1" ht="73.5" customHeight="1" x14ac:dyDescent="0.25">
      <c r="A165" s="147" t="s">
        <v>258</v>
      </c>
      <c r="B165" s="34" t="s">
        <v>259</v>
      </c>
      <c r="C165" s="34" t="s">
        <v>986</v>
      </c>
      <c r="D165" s="22" t="s">
        <v>203</v>
      </c>
      <c r="E165" s="84"/>
      <c r="F165" s="52">
        <v>2947.2599200000009</v>
      </c>
      <c r="G165" s="47">
        <v>140.70848000000001</v>
      </c>
      <c r="H165" s="47">
        <v>2732.4262350000008</v>
      </c>
      <c r="I165" s="53">
        <v>74.125205000000008</v>
      </c>
      <c r="J165" s="158"/>
      <c r="K165" s="52">
        <f t="shared" si="64"/>
        <v>2947.27</v>
      </c>
      <c r="L165" s="159">
        <f t="shared" si="65"/>
        <v>1.0000034201259043</v>
      </c>
      <c r="M165" s="47">
        <f t="shared" si="66"/>
        <v>140.71</v>
      </c>
      <c r="N165" s="159">
        <f t="shared" si="67"/>
        <v>1.0000108024761549</v>
      </c>
      <c r="O165" s="47">
        <f t="shared" si="68"/>
        <v>2732.43</v>
      </c>
      <c r="P165" s="159">
        <f t="shared" si="69"/>
        <v>1.0000013778962999</v>
      </c>
      <c r="Q165" s="47">
        <f t="shared" si="70"/>
        <v>74.13</v>
      </c>
      <c r="R165" s="160">
        <f t="shared" si="71"/>
        <v>1.0000646878480806</v>
      </c>
    </row>
    <row r="166" spans="1:18" s="3" customFormat="1" ht="63" x14ac:dyDescent="0.25">
      <c r="A166" s="147" t="s">
        <v>261</v>
      </c>
      <c r="B166" s="34" t="s">
        <v>262</v>
      </c>
      <c r="C166" s="34" t="s">
        <v>987</v>
      </c>
      <c r="D166" s="22" t="s">
        <v>203</v>
      </c>
      <c r="E166" s="94"/>
      <c r="F166" s="52">
        <v>235.21311000000003</v>
      </c>
      <c r="G166" s="47">
        <v>90.753630000000015</v>
      </c>
      <c r="H166" s="47">
        <v>125.13154500000002</v>
      </c>
      <c r="I166" s="53">
        <v>19.327935</v>
      </c>
      <c r="J166" s="158"/>
      <c r="K166" s="52">
        <f t="shared" si="64"/>
        <v>235.20999999999998</v>
      </c>
      <c r="L166" s="159">
        <f t="shared" si="65"/>
        <v>0.9999867779478786</v>
      </c>
      <c r="M166" s="47">
        <f t="shared" si="66"/>
        <v>90.75</v>
      </c>
      <c r="N166" s="159">
        <f t="shared" si="67"/>
        <v>0.99996000159993581</v>
      </c>
      <c r="O166" s="47">
        <f t="shared" si="68"/>
        <v>125.13</v>
      </c>
      <c r="P166" s="159">
        <f t="shared" si="69"/>
        <v>0.99998765299349557</v>
      </c>
      <c r="Q166" s="47">
        <f t="shared" si="70"/>
        <v>19.329999999999998</v>
      </c>
      <c r="R166" s="160">
        <f t="shared" si="71"/>
        <v>1.0001068401771838</v>
      </c>
    </row>
    <row r="167" spans="1:18" s="3" customFormat="1" ht="105" customHeight="1" x14ac:dyDescent="0.25">
      <c r="A167" s="147" t="s">
        <v>263</v>
      </c>
      <c r="B167" s="34" t="s">
        <v>264</v>
      </c>
      <c r="C167" s="34" t="s">
        <v>988</v>
      </c>
      <c r="D167" s="22" t="s">
        <v>265</v>
      </c>
      <c r="E167" s="84" t="s">
        <v>742</v>
      </c>
      <c r="F167" s="52">
        <v>272.01707500000009</v>
      </c>
      <c r="G167" s="47">
        <v>79.663375000000002</v>
      </c>
      <c r="H167" s="47">
        <v>192.35370000000006</v>
      </c>
      <c r="I167" s="53">
        <v>0</v>
      </c>
      <c r="J167" s="158"/>
      <c r="K167" s="52">
        <f t="shared" si="64"/>
        <v>272.01</v>
      </c>
      <c r="L167" s="159">
        <f t="shared" si="65"/>
        <v>0.99997399060334691</v>
      </c>
      <c r="M167" s="47">
        <f t="shared" si="66"/>
        <v>79.66</v>
      </c>
      <c r="N167" s="159">
        <f t="shared" si="67"/>
        <v>0.99995763423279516</v>
      </c>
      <c r="O167" s="47">
        <f t="shared" si="68"/>
        <v>192.35</v>
      </c>
      <c r="P167" s="159">
        <f t="shared" si="69"/>
        <v>0.99998076460187635</v>
      </c>
      <c r="Q167" s="47">
        <f t="shared" si="70"/>
        <v>0</v>
      </c>
      <c r="R167" s="160" t="e">
        <f t="shared" si="71"/>
        <v>#DIV/0!</v>
      </c>
    </row>
    <row r="168" spans="1:18" s="3" customFormat="1" ht="102.75" customHeight="1" x14ac:dyDescent="0.25">
      <c r="A168" s="147" t="s">
        <v>266</v>
      </c>
      <c r="B168" s="34" t="s">
        <v>267</v>
      </c>
      <c r="C168" s="34" t="s">
        <v>989</v>
      </c>
      <c r="D168" s="22" t="s">
        <v>265</v>
      </c>
      <c r="E168" s="84" t="s">
        <v>742</v>
      </c>
      <c r="F168" s="52">
        <v>585.71925500000009</v>
      </c>
      <c r="G168" s="47">
        <v>91.825085000000001</v>
      </c>
      <c r="H168" s="47">
        <v>493.89417000000009</v>
      </c>
      <c r="I168" s="53">
        <v>0</v>
      </c>
      <c r="J168" s="158"/>
      <c r="K168" s="52">
        <f t="shared" si="64"/>
        <v>585.72</v>
      </c>
      <c r="L168" s="159">
        <f t="shared" si="65"/>
        <v>1.0000012719404281</v>
      </c>
      <c r="M168" s="47">
        <f t="shared" si="66"/>
        <v>91.83</v>
      </c>
      <c r="N168" s="159">
        <f t="shared" si="67"/>
        <v>1.0000535256787402</v>
      </c>
      <c r="O168" s="47">
        <f t="shared" si="68"/>
        <v>493.89</v>
      </c>
      <c r="P168" s="159">
        <f t="shared" si="69"/>
        <v>0.99999155689568053</v>
      </c>
      <c r="Q168" s="47">
        <f t="shared" si="70"/>
        <v>0</v>
      </c>
      <c r="R168" s="160" t="e">
        <f t="shared" si="71"/>
        <v>#DIV/0!</v>
      </c>
    </row>
    <row r="169" spans="1:18" s="3" customFormat="1" ht="47.25" x14ac:dyDescent="0.25">
      <c r="A169" s="147" t="s">
        <v>268</v>
      </c>
      <c r="B169" s="34" t="s">
        <v>269</v>
      </c>
      <c r="C169" s="34" t="s">
        <v>990</v>
      </c>
      <c r="D169" s="22" t="s">
        <v>270</v>
      </c>
      <c r="E169" s="84" t="s">
        <v>742</v>
      </c>
      <c r="F169" s="52">
        <v>884.28917500000011</v>
      </c>
      <c r="G169" s="47">
        <v>661.37995000000001</v>
      </c>
      <c r="H169" s="47">
        <v>222.90922500000005</v>
      </c>
      <c r="I169" s="53">
        <v>0</v>
      </c>
      <c r="J169" s="158"/>
      <c r="K169" s="52">
        <f t="shared" si="64"/>
        <v>884.29</v>
      </c>
      <c r="L169" s="159">
        <f t="shared" si="65"/>
        <v>1.00000093295273</v>
      </c>
      <c r="M169" s="47">
        <f t="shared" si="66"/>
        <v>661.38</v>
      </c>
      <c r="N169" s="159">
        <f t="shared" si="67"/>
        <v>1.0000000755995098</v>
      </c>
      <c r="O169" s="47">
        <f t="shared" si="68"/>
        <v>222.91</v>
      </c>
      <c r="P169" s="159">
        <f t="shared" si="69"/>
        <v>1.0000034767515789</v>
      </c>
      <c r="Q169" s="47">
        <f t="shared" si="70"/>
        <v>0</v>
      </c>
      <c r="R169" s="160" t="e">
        <f t="shared" si="71"/>
        <v>#DIV/0!</v>
      </c>
    </row>
    <row r="170" spans="1:18" s="3" customFormat="1" ht="108" customHeight="1" x14ac:dyDescent="0.25">
      <c r="A170" s="147" t="s">
        <v>271</v>
      </c>
      <c r="B170" s="34" t="s">
        <v>272</v>
      </c>
      <c r="C170" s="34" t="s">
        <v>991</v>
      </c>
      <c r="D170" s="22" t="s">
        <v>251</v>
      </c>
      <c r="E170" s="94" t="s">
        <v>743</v>
      </c>
      <c r="F170" s="52">
        <v>454.81177500000007</v>
      </c>
      <c r="G170" s="47">
        <v>454.81177500000007</v>
      </c>
      <c r="H170" s="47">
        <v>0</v>
      </c>
      <c r="I170" s="53">
        <v>0</v>
      </c>
      <c r="J170" s="158"/>
      <c r="K170" s="52">
        <f t="shared" si="64"/>
        <v>454.81</v>
      </c>
      <c r="L170" s="159">
        <f t="shared" si="65"/>
        <v>0.99999609728661909</v>
      </c>
      <c r="M170" s="47">
        <f t="shared" si="66"/>
        <v>454.81</v>
      </c>
      <c r="N170" s="159">
        <f t="shared" si="67"/>
        <v>0.99999609728661909</v>
      </c>
      <c r="O170" s="47">
        <f t="shared" si="68"/>
        <v>0</v>
      </c>
      <c r="P170" s="159" t="e">
        <f t="shared" si="69"/>
        <v>#DIV/0!</v>
      </c>
      <c r="Q170" s="47">
        <f t="shared" si="70"/>
        <v>0</v>
      </c>
      <c r="R170" s="160" t="e">
        <f t="shared" si="71"/>
        <v>#DIV/0!</v>
      </c>
    </row>
    <row r="171" spans="1:18" s="3" customFormat="1" ht="29.25" customHeight="1" x14ac:dyDescent="0.25">
      <c r="A171" s="149" t="s">
        <v>273</v>
      </c>
      <c r="B171" s="39"/>
      <c r="C171" s="39"/>
      <c r="D171" s="132"/>
      <c r="E171" s="133"/>
      <c r="F171" s="52"/>
      <c r="G171" s="47"/>
      <c r="H171" s="47"/>
      <c r="I171" s="53"/>
      <c r="J171" s="158"/>
      <c r="K171" s="52"/>
      <c r="L171" s="159"/>
      <c r="M171" s="47"/>
      <c r="N171" s="159"/>
      <c r="O171" s="47"/>
      <c r="P171" s="159"/>
      <c r="Q171" s="47"/>
      <c r="R171" s="160"/>
    </row>
    <row r="172" spans="1:18" s="3" customFormat="1" ht="106.5" customHeight="1" x14ac:dyDescent="0.25">
      <c r="A172" s="111" t="s">
        <v>274</v>
      </c>
      <c r="B172" s="38" t="s">
        <v>275</v>
      </c>
      <c r="C172" s="20" t="s">
        <v>992</v>
      </c>
      <c r="D172" s="19"/>
      <c r="E172" s="104"/>
      <c r="F172" s="52"/>
      <c r="G172" s="47"/>
      <c r="H172" s="47"/>
      <c r="I172" s="53"/>
      <c r="J172" s="158"/>
      <c r="K172" s="52"/>
      <c r="L172" s="159"/>
      <c r="M172" s="47"/>
      <c r="N172" s="159"/>
      <c r="O172" s="47"/>
      <c r="P172" s="159"/>
      <c r="Q172" s="47"/>
      <c r="R172" s="160"/>
    </row>
    <row r="173" spans="1:18" s="3" customFormat="1" ht="31.5" customHeight="1" x14ac:dyDescent="0.25">
      <c r="A173" s="147" t="s">
        <v>276</v>
      </c>
      <c r="B173" s="20" t="s">
        <v>277</v>
      </c>
      <c r="C173" s="20"/>
      <c r="D173" s="19" t="s">
        <v>21</v>
      </c>
      <c r="E173" s="104"/>
      <c r="F173" s="52">
        <v>22387.720685</v>
      </c>
      <c r="G173" s="47">
        <v>7492.7683050000005</v>
      </c>
      <c r="H173" s="47">
        <v>13001.204370000001</v>
      </c>
      <c r="I173" s="53">
        <v>1893.74801</v>
      </c>
      <c r="J173" s="158"/>
      <c r="K173" s="52">
        <f t="shared" si="64"/>
        <v>22387.72</v>
      </c>
      <c r="L173" s="159">
        <f t="shared" si="65"/>
        <v>0.99999996940287006</v>
      </c>
      <c r="M173" s="47">
        <f t="shared" si="66"/>
        <v>7492.77</v>
      </c>
      <c r="N173" s="159">
        <f t="shared" si="67"/>
        <v>1.0000002262181253</v>
      </c>
      <c r="O173" s="47">
        <f t="shared" si="68"/>
        <v>13001.2</v>
      </c>
      <c r="P173" s="159">
        <f t="shared" si="69"/>
        <v>0.99999966387729355</v>
      </c>
      <c r="Q173" s="47">
        <f t="shared" si="70"/>
        <v>1893.75</v>
      </c>
      <c r="R173" s="160">
        <f t="shared" si="71"/>
        <v>1.0000010508261867</v>
      </c>
    </row>
    <row r="174" spans="1:18" s="3" customFormat="1" ht="31.5" customHeight="1" x14ac:dyDescent="0.25">
      <c r="A174" s="147" t="s">
        <v>278</v>
      </c>
      <c r="B174" s="20" t="s">
        <v>279</v>
      </c>
      <c r="C174" s="20"/>
      <c r="D174" s="19" t="s">
        <v>21</v>
      </c>
      <c r="E174" s="104"/>
      <c r="F174" s="52">
        <v>29650.253820000005</v>
      </c>
      <c r="G174" s="47">
        <v>14330.154025000002</v>
      </c>
      <c r="H174" s="47">
        <v>13426.351785000004</v>
      </c>
      <c r="I174" s="53">
        <v>1893.74801</v>
      </c>
      <c r="J174" s="158"/>
      <c r="K174" s="52">
        <f t="shared" si="64"/>
        <v>29650.25</v>
      </c>
      <c r="L174" s="159">
        <f t="shared" si="65"/>
        <v>0.99999987116467781</v>
      </c>
      <c r="M174" s="47">
        <f t="shared" si="66"/>
        <v>14330.15</v>
      </c>
      <c r="N174" s="159">
        <f t="shared" si="67"/>
        <v>0.99999971912374463</v>
      </c>
      <c r="O174" s="47">
        <f t="shared" si="68"/>
        <v>13426.35</v>
      </c>
      <c r="P174" s="159">
        <f t="shared" si="69"/>
        <v>0.99999986705249255</v>
      </c>
      <c r="Q174" s="47">
        <f t="shared" si="70"/>
        <v>1893.75</v>
      </c>
      <c r="R174" s="160">
        <f t="shared" si="71"/>
        <v>1.0000010508261867</v>
      </c>
    </row>
    <row r="175" spans="1:18" s="3" customFormat="1" ht="31.5" customHeight="1" x14ac:dyDescent="0.25">
      <c r="A175" s="147" t="s">
        <v>280</v>
      </c>
      <c r="B175" s="20" t="s">
        <v>281</v>
      </c>
      <c r="C175" s="20"/>
      <c r="D175" s="19" t="s">
        <v>21</v>
      </c>
      <c r="E175" s="104"/>
      <c r="F175" s="52">
        <v>42654.36763500001</v>
      </c>
      <c r="G175" s="47">
        <v>15311.704210000002</v>
      </c>
      <c r="H175" s="47">
        <v>25448.915415000007</v>
      </c>
      <c r="I175" s="53">
        <v>1893.74801</v>
      </c>
      <c r="J175" s="158"/>
      <c r="K175" s="52">
        <f t="shared" si="64"/>
        <v>42654.369999999995</v>
      </c>
      <c r="L175" s="159">
        <f t="shared" si="65"/>
        <v>1.0000000554456698</v>
      </c>
      <c r="M175" s="47">
        <f t="shared" si="66"/>
        <v>15311.7</v>
      </c>
      <c r="N175" s="159">
        <f t="shared" si="67"/>
        <v>0.99999972504693513</v>
      </c>
      <c r="O175" s="47">
        <f t="shared" si="68"/>
        <v>25448.92</v>
      </c>
      <c r="P175" s="159">
        <f t="shared" si="69"/>
        <v>1.0000001801648486</v>
      </c>
      <c r="Q175" s="47">
        <f t="shared" si="70"/>
        <v>1893.75</v>
      </c>
      <c r="R175" s="160">
        <f t="shared" si="71"/>
        <v>1.0000010508261867</v>
      </c>
    </row>
    <row r="176" spans="1:18" s="3" customFormat="1" ht="31.5" customHeight="1" x14ac:dyDescent="0.25">
      <c r="A176" s="147" t="s">
        <v>282</v>
      </c>
      <c r="B176" s="20" t="s">
        <v>283</v>
      </c>
      <c r="C176" s="20"/>
      <c r="D176" s="19" t="s">
        <v>21</v>
      </c>
      <c r="E176" s="104"/>
      <c r="F176" s="52">
        <v>50623.115455000014</v>
      </c>
      <c r="G176" s="47">
        <v>16366.530785000003</v>
      </c>
      <c r="H176" s="47">
        <v>32362.836660000008</v>
      </c>
      <c r="I176" s="53">
        <v>1893.74801</v>
      </c>
      <c r="J176" s="158"/>
      <c r="K176" s="52">
        <f t="shared" si="64"/>
        <v>50623.12</v>
      </c>
      <c r="L176" s="159">
        <f t="shared" si="65"/>
        <v>1.0000000897811196</v>
      </c>
      <c r="M176" s="47">
        <f t="shared" si="66"/>
        <v>16366.53</v>
      </c>
      <c r="N176" s="159">
        <f t="shared" si="67"/>
        <v>0.99999995203626157</v>
      </c>
      <c r="O176" s="47">
        <f t="shared" si="68"/>
        <v>32362.84</v>
      </c>
      <c r="P176" s="159">
        <f t="shared" si="69"/>
        <v>1.0000001032047972</v>
      </c>
      <c r="Q176" s="47">
        <f t="shared" si="70"/>
        <v>1893.75</v>
      </c>
      <c r="R176" s="160">
        <f t="shared" si="71"/>
        <v>1.0000010508261867</v>
      </c>
    </row>
    <row r="177" spans="1:18" s="3" customFormat="1" ht="110.25" customHeight="1" x14ac:dyDescent="0.25">
      <c r="A177" s="147" t="s">
        <v>284</v>
      </c>
      <c r="B177" s="34" t="s">
        <v>285</v>
      </c>
      <c r="C177" s="34" t="s">
        <v>993</v>
      </c>
      <c r="D177" s="22" t="s">
        <v>21</v>
      </c>
      <c r="E177" s="84" t="s">
        <v>744</v>
      </c>
      <c r="F177" s="52">
        <v>7846.0211500000014</v>
      </c>
      <c r="G177" s="47">
        <v>3202.1615450000004</v>
      </c>
      <c r="H177" s="47">
        <v>2750.1115950000008</v>
      </c>
      <c r="I177" s="53">
        <v>1893.74801</v>
      </c>
      <c r="J177" s="158"/>
      <c r="K177" s="52">
        <f t="shared" si="64"/>
        <v>7846.02</v>
      </c>
      <c r="L177" s="159">
        <f t="shared" si="65"/>
        <v>0.99999985342889353</v>
      </c>
      <c r="M177" s="47">
        <f t="shared" si="66"/>
        <v>3202.16</v>
      </c>
      <c r="N177" s="159">
        <f t="shared" si="67"/>
        <v>0.99999951751341121</v>
      </c>
      <c r="O177" s="47">
        <f t="shared" si="68"/>
        <v>2750.11</v>
      </c>
      <c r="P177" s="159">
        <f t="shared" si="69"/>
        <v>0.99999942002353526</v>
      </c>
      <c r="Q177" s="47">
        <f t="shared" si="70"/>
        <v>1893.75</v>
      </c>
      <c r="R177" s="160">
        <f t="shared" si="71"/>
        <v>1.0000010508261867</v>
      </c>
    </row>
    <row r="178" spans="1:18" s="3" customFormat="1" ht="59.25" customHeight="1" x14ac:dyDescent="0.25">
      <c r="A178" s="147" t="s">
        <v>286</v>
      </c>
      <c r="B178" s="34" t="s">
        <v>287</v>
      </c>
      <c r="C178" s="34" t="s">
        <v>994</v>
      </c>
      <c r="D178" s="22" t="s">
        <v>21</v>
      </c>
      <c r="E178" s="84" t="s">
        <v>744</v>
      </c>
      <c r="F178" s="52">
        <v>695.70220500000016</v>
      </c>
      <c r="G178" s="47">
        <v>595.1167200000001</v>
      </c>
      <c r="H178" s="47">
        <v>100.58548500000002</v>
      </c>
      <c r="I178" s="53">
        <v>0</v>
      </c>
      <c r="J178" s="158"/>
      <c r="K178" s="52">
        <f t="shared" si="64"/>
        <v>695.71</v>
      </c>
      <c r="L178" s="159">
        <f t="shared" si="65"/>
        <v>1.0000112045066751</v>
      </c>
      <c r="M178" s="47">
        <f t="shared" si="66"/>
        <v>595.12</v>
      </c>
      <c r="N178" s="159">
        <f t="shared" si="67"/>
        <v>1.0000055115238569</v>
      </c>
      <c r="O178" s="47">
        <f t="shared" si="68"/>
        <v>100.59</v>
      </c>
      <c r="P178" s="159">
        <f t="shared" si="69"/>
        <v>1.0000448871922225</v>
      </c>
      <c r="Q178" s="47">
        <f t="shared" si="70"/>
        <v>0</v>
      </c>
      <c r="R178" s="160" t="e">
        <f t="shared" si="71"/>
        <v>#DIV/0!</v>
      </c>
    </row>
    <row r="179" spans="1:18" s="3" customFormat="1" ht="73.5" customHeight="1" x14ac:dyDescent="0.25">
      <c r="A179" s="147" t="s">
        <v>288</v>
      </c>
      <c r="B179" s="34" t="s">
        <v>289</v>
      </c>
      <c r="C179" s="34" t="s">
        <v>995</v>
      </c>
      <c r="D179" s="22" t="s">
        <v>21</v>
      </c>
      <c r="E179" s="84" t="s">
        <v>745</v>
      </c>
      <c r="F179" s="52">
        <v>4443.9446149999994</v>
      </c>
      <c r="G179" s="47">
        <v>1040.382805</v>
      </c>
      <c r="H179" s="47">
        <v>3060.5709750000001</v>
      </c>
      <c r="I179" s="53">
        <v>342.990835</v>
      </c>
      <c r="J179" s="158"/>
      <c r="K179" s="52">
        <f t="shared" si="64"/>
        <v>4443.9400000000005</v>
      </c>
      <c r="L179" s="159">
        <f t="shared" si="65"/>
        <v>0.99999896150820977</v>
      </c>
      <c r="M179" s="47">
        <f t="shared" si="66"/>
        <v>1040.3800000000001</v>
      </c>
      <c r="N179" s="159">
        <f t="shared" si="67"/>
        <v>0.99999730387700914</v>
      </c>
      <c r="O179" s="47">
        <f t="shared" si="68"/>
        <v>3060.57</v>
      </c>
      <c r="P179" s="159">
        <f t="shared" si="69"/>
        <v>0.99999968143199169</v>
      </c>
      <c r="Q179" s="47">
        <f t="shared" si="70"/>
        <v>342.99</v>
      </c>
      <c r="R179" s="160">
        <f t="shared" si="71"/>
        <v>0.99999756553261843</v>
      </c>
    </row>
    <row r="180" spans="1:18" s="3" customFormat="1" ht="72.75" customHeight="1" x14ac:dyDescent="0.25">
      <c r="A180" s="147" t="s">
        <v>290</v>
      </c>
      <c r="B180" s="34" t="s">
        <v>291</v>
      </c>
      <c r="C180" s="20" t="s">
        <v>996</v>
      </c>
      <c r="D180" s="19" t="s">
        <v>292</v>
      </c>
      <c r="E180" s="84" t="s">
        <v>746</v>
      </c>
      <c r="F180" s="52">
        <v>9832.2954400000017</v>
      </c>
      <c r="G180" s="47">
        <v>6536.5016750000004</v>
      </c>
      <c r="H180" s="47">
        <v>2324.1510600000006</v>
      </c>
      <c r="I180" s="53">
        <v>971.64270500000021</v>
      </c>
      <c r="J180" s="158"/>
      <c r="K180" s="52">
        <f t="shared" si="64"/>
        <v>9832.2899999999991</v>
      </c>
      <c r="L180" s="159">
        <f t="shared" si="65"/>
        <v>0.99999944672126306</v>
      </c>
      <c r="M180" s="47">
        <f t="shared" si="66"/>
        <v>6536.5</v>
      </c>
      <c r="N180" s="159">
        <f t="shared" si="67"/>
        <v>0.99999974374671896</v>
      </c>
      <c r="O180" s="47">
        <f t="shared" si="68"/>
        <v>2324.15</v>
      </c>
      <c r="P180" s="159">
        <f t="shared" si="69"/>
        <v>0.99999954391949009</v>
      </c>
      <c r="Q180" s="47">
        <f t="shared" si="70"/>
        <v>971.64</v>
      </c>
      <c r="R180" s="160">
        <f t="shared" si="71"/>
        <v>0.99999721605484582</v>
      </c>
    </row>
    <row r="181" spans="1:18" s="3" customFormat="1" ht="138.75" customHeight="1" x14ac:dyDescent="0.25">
      <c r="A181" s="147" t="s">
        <v>293</v>
      </c>
      <c r="B181" s="34" t="s">
        <v>294</v>
      </c>
      <c r="C181" s="34" t="s">
        <v>997</v>
      </c>
      <c r="D181" s="22" t="s">
        <v>9</v>
      </c>
      <c r="E181" s="84" t="s">
        <v>746</v>
      </c>
      <c r="F181" s="52">
        <v>2093.9400900000001</v>
      </c>
      <c r="G181" s="47">
        <v>1314.4387300000001</v>
      </c>
      <c r="H181" s="47">
        <v>576.42585000000008</v>
      </c>
      <c r="I181" s="53">
        <v>203.07551000000001</v>
      </c>
      <c r="J181" s="158"/>
      <c r="K181" s="52">
        <f t="shared" si="64"/>
        <v>2093.9499999999998</v>
      </c>
      <c r="L181" s="159">
        <f t="shared" si="65"/>
        <v>1.0000047327046495</v>
      </c>
      <c r="M181" s="47">
        <f t="shared" si="66"/>
        <v>1314.44</v>
      </c>
      <c r="N181" s="159">
        <f t="shared" si="67"/>
        <v>1.000000966191859</v>
      </c>
      <c r="O181" s="47">
        <f t="shared" si="68"/>
        <v>576.42999999999995</v>
      </c>
      <c r="P181" s="159">
        <f t="shared" si="69"/>
        <v>1.0000071995383273</v>
      </c>
      <c r="Q181" s="47">
        <f t="shared" si="70"/>
        <v>203.08</v>
      </c>
      <c r="R181" s="160">
        <f t="shared" si="71"/>
        <v>1.0000221100023337</v>
      </c>
    </row>
    <row r="182" spans="1:18" s="3" customFormat="1" ht="80.25" customHeight="1" x14ac:dyDescent="0.25">
      <c r="A182" s="147" t="s">
        <v>295</v>
      </c>
      <c r="B182" s="20" t="s">
        <v>296</v>
      </c>
      <c r="C182" s="20" t="s">
        <v>998</v>
      </c>
      <c r="D182" s="19" t="s">
        <v>9</v>
      </c>
      <c r="E182" s="84" t="s">
        <v>747</v>
      </c>
      <c r="F182" s="52">
        <v>609.92772500000012</v>
      </c>
      <c r="G182" s="47">
        <v>423.99005000000005</v>
      </c>
      <c r="H182" s="47">
        <v>185.93767500000004</v>
      </c>
      <c r="I182" s="53">
        <v>0</v>
      </c>
      <c r="J182" s="158"/>
      <c r="K182" s="52">
        <f t="shared" si="64"/>
        <v>609.93000000000006</v>
      </c>
      <c r="L182" s="159">
        <f t="shared" si="65"/>
        <v>1.0000037299501345</v>
      </c>
      <c r="M182" s="47">
        <f t="shared" si="66"/>
        <v>423.99</v>
      </c>
      <c r="N182" s="159">
        <f t="shared" si="67"/>
        <v>0.99999988207270418</v>
      </c>
      <c r="O182" s="47">
        <f t="shared" si="68"/>
        <v>185.94</v>
      </c>
      <c r="P182" s="159">
        <f t="shared" si="69"/>
        <v>1.0000125041899117</v>
      </c>
      <c r="Q182" s="47">
        <f t="shared" si="70"/>
        <v>0</v>
      </c>
      <c r="R182" s="160" t="e">
        <f t="shared" si="71"/>
        <v>#DIV/0!</v>
      </c>
    </row>
    <row r="183" spans="1:18" s="3" customFormat="1" ht="89.25" customHeight="1" x14ac:dyDescent="0.25">
      <c r="A183" s="147" t="s">
        <v>297</v>
      </c>
      <c r="B183" s="34" t="s">
        <v>298</v>
      </c>
      <c r="C183" s="20" t="s">
        <v>879</v>
      </c>
      <c r="D183" s="22" t="s">
        <v>270</v>
      </c>
      <c r="E183" s="84" t="s">
        <v>1064</v>
      </c>
      <c r="F183" s="52">
        <v>682.0993850000001</v>
      </c>
      <c r="G183" s="47">
        <v>682.0993850000001</v>
      </c>
      <c r="H183" s="47">
        <v>0</v>
      </c>
      <c r="I183" s="53">
        <v>0</v>
      </c>
      <c r="J183" s="158"/>
      <c r="K183" s="52">
        <f t="shared" si="64"/>
        <v>682.1</v>
      </c>
      <c r="L183" s="159">
        <f t="shared" si="65"/>
        <v>1.0000009016281401</v>
      </c>
      <c r="M183" s="47">
        <f t="shared" si="66"/>
        <v>682.1</v>
      </c>
      <c r="N183" s="159">
        <f t="shared" si="67"/>
        <v>1.0000009016281401</v>
      </c>
      <c r="O183" s="47">
        <f t="shared" si="68"/>
        <v>0</v>
      </c>
      <c r="P183" s="159" t="e">
        <f t="shared" si="69"/>
        <v>#DIV/0!</v>
      </c>
      <c r="Q183" s="47">
        <f t="shared" si="70"/>
        <v>0</v>
      </c>
      <c r="R183" s="160" t="e">
        <f t="shared" si="71"/>
        <v>#DIV/0!</v>
      </c>
    </row>
    <row r="184" spans="1:18" s="3" customFormat="1" ht="104.25" customHeight="1" x14ac:dyDescent="0.25">
      <c r="A184" s="93" t="s">
        <v>299</v>
      </c>
      <c r="B184" s="39" t="s">
        <v>300</v>
      </c>
      <c r="C184" s="34" t="s">
        <v>999</v>
      </c>
      <c r="D184" s="22"/>
      <c r="E184" s="94"/>
      <c r="F184" s="52"/>
      <c r="G184" s="47"/>
      <c r="H184" s="47"/>
      <c r="I184" s="53"/>
      <c r="J184" s="158"/>
      <c r="K184" s="52"/>
      <c r="L184" s="159"/>
      <c r="M184" s="47"/>
      <c r="N184" s="159"/>
      <c r="O184" s="47"/>
      <c r="P184" s="159"/>
      <c r="Q184" s="47"/>
      <c r="R184" s="160"/>
    </row>
    <row r="185" spans="1:18" s="3" customFormat="1" ht="31.5" customHeight="1" x14ac:dyDescent="0.25">
      <c r="A185" s="147" t="s">
        <v>301</v>
      </c>
      <c r="B185" s="34" t="s">
        <v>302</v>
      </c>
      <c r="C185" s="34"/>
      <c r="D185" s="22" t="s">
        <v>21</v>
      </c>
      <c r="E185" s="84"/>
      <c r="F185" s="52">
        <v>107527.02873000001</v>
      </c>
      <c r="G185" s="47">
        <v>54320.695165000005</v>
      </c>
      <c r="H185" s="47">
        <v>35898.536520000009</v>
      </c>
      <c r="I185" s="53">
        <v>17307.797044999999</v>
      </c>
      <c r="J185" s="158"/>
      <c r="K185" s="52">
        <f t="shared" si="64"/>
        <v>107527.03999999999</v>
      </c>
      <c r="L185" s="159">
        <f t="shared" si="65"/>
        <v>1.0000001048108567</v>
      </c>
      <c r="M185" s="47">
        <f t="shared" si="66"/>
        <v>54320.7</v>
      </c>
      <c r="N185" s="159">
        <f t="shared" si="67"/>
        <v>1.0000000890084337</v>
      </c>
      <c r="O185" s="47">
        <f t="shared" si="68"/>
        <v>35898.54</v>
      </c>
      <c r="P185" s="159">
        <f t="shared" si="69"/>
        <v>1.0000000969398848</v>
      </c>
      <c r="Q185" s="47">
        <f t="shared" si="70"/>
        <v>17307.8</v>
      </c>
      <c r="R185" s="160">
        <f t="shared" si="71"/>
        <v>1.0000001707323001</v>
      </c>
    </row>
    <row r="186" spans="1:18" s="3" customFormat="1" ht="31.5" customHeight="1" x14ac:dyDescent="0.25">
      <c r="A186" s="147" t="s">
        <v>303</v>
      </c>
      <c r="B186" s="34" t="s">
        <v>304</v>
      </c>
      <c r="C186" s="34"/>
      <c r="D186" s="22" t="s">
        <v>21</v>
      </c>
      <c r="E186" s="84"/>
      <c r="F186" s="52">
        <v>248739.67519500002</v>
      </c>
      <c r="G186" s="47">
        <v>130806.03723</v>
      </c>
      <c r="H186" s="47">
        <v>83043.208710000021</v>
      </c>
      <c r="I186" s="53">
        <v>34890.429255000003</v>
      </c>
      <c r="J186" s="158"/>
      <c r="K186" s="52">
        <f t="shared" si="64"/>
        <v>248739.68</v>
      </c>
      <c r="L186" s="159">
        <f t="shared" si="65"/>
        <v>1.0000000193173846</v>
      </c>
      <c r="M186" s="47">
        <f t="shared" si="66"/>
        <v>130806.04</v>
      </c>
      <c r="N186" s="159">
        <f t="shared" si="67"/>
        <v>1.0000000211763926</v>
      </c>
      <c r="O186" s="47">
        <f t="shared" si="68"/>
        <v>83043.210000000006</v>
      </c>
      <c r="P186" s="159">
        <f t="shared" si="69"/>
        <v>1.0000000155340816</v>
      </c>
      <c r="Q186" s="47">
        <f t="shared" si="70"/>
        <v>34890.43</v>
      </c>
      <c r="R186" s="160">
        <f t="shared" si="71"/>
        <v>1.0000000213525604</v>
      </c>
    </row>
    <row r="187" spans="1:18" s="3" customFormat="1" ht="31.5" customHeight="1" x14ac:dyDescent="0.25">
      <c r="A187" s="147" t="s">
        <v>305</v>
      </c>
      <c r="B187" s="34" t="s">
        <v>787</v>
      </c>
      <c r="C187" s="34"/>
      <c r="D187" s="22" t="s">
        <v>21</v>
      </c>
      <c r="E187" s="84"/>
      <c r="F187" s="52">
        <v>376778.18227500009</v>
      </c>
      <c r="G187" s="47">
        <v>193838.62168000004</v>
      </c>
      <c r="H187" s="47">
        <v>125789.62588500002</v>
      </c>
      <c r="I187" s="53">
        <v>57149.934710000001</v>
      </c>
      <c r="J187" s="158"/>
      <c r="K187" s="52">
        <f t="shared" si="64"/>
        <v>376778.18</v>
      </c>
      <c r="L187" s="159">
        <f t="shared" si="65"/>
        <v>0.99999999396196437</v>
      </c>
      <c r="M187" s="47">
        <f t="shared" si="66"/>
        <v>193838.62</v>
      </c>
      <c r="N187" s="159">
        <f t="shared" si="67"/>
        <v>0.99999999133299633</v>
      </c>
      <c r="O187" s="47">
        <f t="shared" si="68"/>
        <v>125789.63</v>
      </c>
      <c r="P187" s="159">
        <f t="shared" si="69"/>
        <v>1.0000000327133494</v>
      </c>
      <c r="Q187" s="47">
        <f t="shared" si="70"/>
        <v>57149.93</v>
      </c>
      <c r="R187" s="160">
        <f t="shared" si="71"/>
        <v>0.99999991758520768</v>
      </c>
    </row>
    <row r="188" spans="1:18" s="3" customFormat="1" ht="57.75" customHeight="1" x14ac:dyDescent="0.25">
      <c r="A188" s="91" t="s">
        <v>306</v>
      </c>
      <c r="B188" s="34" t="s">
        <v>307</v>
      </c>
      <c r="C188" s="34" t="s">
        <v>1000</v>
      </c>
      <c r="D188" s="22" t="s">
        <v>21</v>
      </c>
      <c r="E188" s="94" t="s">
        <v>748</v>
      </c>
      <c r="F188" s="52">
        <v>2646.7207250000006</v>
      </c>
      <c r="G188" s="47">
        <v>678.73195500000008</v>
      </c>
      <c r="H188" s="47">
        <v>1849.2381600000003</v>
      </c>
      <c r="I188" s="53">
        <v>118.75061000000002</v>
      </c>
      <c r="J188" s="158"/>
      <c r="K188" s="52">
        <f t="shared" si="64"/>
        <v>2646.7200000000003</v>
      </c>
      <c r="L188" s="159">
        <f t="shared" si="65"/>
        <v>0.99999972607612375</v>
      </c>
      <c r="M188" s="47">
        <f t="shared" si="66"/>
        <v>678.73</v>
      </c>
      <c r="N188" s="159">
        <f t="shared" si="67"/>
        <v>0.99999711962876414</v>
      </c>
      <c r="O188" s="47">
        <f t="shared" si="68"/>
        <v>1849.24</v>
      </c>
      <c r="P188" s="159">
        <f t="shared" si="69"/>
        <v>1.0000009950043425</v>
      </c>
      <c r="Q188" s="47">
        <f t="shared" si="70"/>
        <v>118.75</v>
      </c>
      <c r="R188" s="160">
        <f t="shared" si="71"/>
        <v>0.99999486318428155</v>
      </c>
    </row>
    <row r="189" spans="1:18" s="3" customFormat="1" ht="59.25" customHeight="1" x14ac:dyDescent="0.25">
      <c r="A189" s="147" t="s">
        <v>308</v>
      </c>
      <c r="B189" s="34" t="s">
        <v>309</v>
      </c>
      <c r="C189" s="34" t="s">
        <v>1001</v>
      </c>
      <c r="D189" s="22" t="s">
        <v>21</v>
      </c>
      <c r="E189" s="94" t="s">
        <v>1065</v>
      </c>
      <c r="F189" s="52">
        <v>659.89588500000013</v>
      </c>
      <c r="G189" s="47">
        <v>144.15940000000001</v>
      </c>
      <c r="H189" s="47">
        <v>461.06445000000008</v>
      </c>
      <c r="I189" s="53">
        <v>54.672035000000008</v>
      </c>
      <c r="J189" s="158"/>
      <c r="K189" s="52">
        <f t="shared" si="64"/>
        <v>659.89</v>
      </c>
      <c r="L189" s="159">
        <f t="shared" si="65"/>
        <v>0.99999108192650699</v>
      </c>
      <c r="M189" s="47">
        <f t="shared" si="66"/>
        <v>144.16</v>
      </c>
      <c r="N189" s="159">
        <f t="shared" si="67"/>
        <v>1.0000041620594979</v>
      </c>
      <c r="O189" s="47">
        <f t="shared" si="68"/>
        <v>461.06</v>
      </c>
      <c r="P189" s="159">
        <f t="shared" si="69"/>
        <v>0.99999034842092016</v>
      </c>
      <c r="Q189" s="47">
        <f t="shared" si="70"/>
        <v>54.67</v>
      </c>
      <c r="R189" s="160">
        <f t="shared" si="71"/>
        <v>0.99996277804548506</v>
      </c>
    </row>
    <row r="190" spans="1:18" s="3" customFormat="1" ht="52.5" customHeight="1" x14ac:dyDescent="0.25">
      <c r="A190" s="91" t="s">
        <v>310</v>
      </c>
      <c r="B190" s="34" t="s">
        <v>311</v>
      </c>
      <c r="C190" s="34" t="s">
        <v>1002</v>
      </c>
      <c r="D190" s="22" t="s">
        <v>21</v>
      </c>
      <c r="E190" s="94" t="s">
        <v>748</v>
      </c>
      <c r="F190" s="52">
        <v>4333.6506950000003</v>
      </c>
      <c r="G190" s="47">
        <v>1073.8205500000001</v>
      </c>
      <c r="H190" s="47">
        <v>3027.8810100000005</v>
      </c>
      <c r="I190" s="53">
        <v>231.94913500000001</v>
      </c>
      <c r="J190" s="158"/>
      <c r="K190" s="52">
        <f t="shared" si="64"/>
        <v>4333.6499999999996</v>
      </c>
      <c r="L190" s="159">
        <f t="shared" si="65"/>
        <v>0.99999983962712979</v>
      </c>
      <c r="M190" s="47">
        <f t="shared" si="66"/>
        <v>1073.82</v>
      </c>
      <c r="N190" s="159">
        <f t="shared" si="67"/>
        <v>0.99999948781013714</v>
      </c>
      <c r="O190" s="47">
        <f t="shared" si="68"/>
        <v>3027.88</v>
      </c>
      <c r="P190" s="159">
        <f t="shared" si="69"/>
        <v>0.99999966643339122</v>
      </c>
      <c r="Q190" s="47">
        <f t="shared" si="70"/>
        <v>231.95</v>
      </c>
      <c r="R190" s="160">
        <f t="shared" si="71"/>
        <v>1.0000037292659012</v>
      </c>
    </row>
    <row r="191" spans="1:18" s="3" customFormat="1" ht="57.75" customHeight="1" x14ac:dyDescent="0.25">
      <c r="A191" s="91" t="s">
        <v>312</v>
      </c>
      <c r="B191" s="34" t="s">
        <v>313</v>
      </c>
      <c r="C191" s="34" t="s">
        <v>1003</v>
      </c>
      <c r="D191" s="22" t="s">
        <v>314</v>
      </c>
      <c r="E191" s="94"/>
      <c r="F191" s="52">
        <v>2319.8948850000006</v>
      </c>
      <c r="G191" s="47">
        <v>2043.2646850000003</v>
      </c>
      <c r="H191" s="47">
        <v>0</v>
      </c>
      <c r="I191" s="53">
        <v>276.63020000000006</v>
      </c>
      <c r="J191" s="158"/>
      <c r="K191" s="52">
        <f t="shared" si="64"/>
        <v>2319.89</v>
      </c>
      <c r="L191" s="159">
        <f t="shared" si="65"/>
        <v>0.99999789430114605</v>
      </c>
      <c r="M191" s="47">
        <f t="shared" si="66"/>
        <v>2043.26</v>
      </c>
      <c r="N191" s="159">
        <f t="shared" si="67"/>
        <v>0.99999770710078106</v>
      </c>
      <c r="O191" s="47">
        <f t="shared" si="68"/>
        <v>0</v>
      </c>
      <c r="P191" s="159" t="e">
        <f t="shared" si="69"/>
        <v>#DIV/0!</v>
      </c>
      <c r="Q191" s="47">
        <f t="shared" si="70"/>
        <v>276.63</v>
      </c>
      <c r="R191" s="160">
        <f t="shared" si="71"/>
        <v>0.99999927701313862</v>
      </c>
    </row>
    <row r="192" spans="1:18" s="3" customFormat="1" ht="57" customHeight="1" x14ac:dyDescent="0.25">
      <c r="A192" s="91" t="s">
        <v>315</v>
      </c>
      <c r="B192" s="34" t="s">
        <v>316</v>
      </c>
      <c r="C192" s="34" t="s">
        <v>1004</v>
      </c>
      <c r="D192" s="22" t="s">
        <v>314</v>
      </c>
      <c r="E192" s="94"/>
      <c r="F192" s="52">
        <v>3542.78683</v>
      </c>
      <c r="G192" s="47">
        <v>3120.3413450000003</v>
      </c>
      <c r="H192" s="47">
        <v>0</v>
      </c>
      <c r="I192" s="53">
        <v>422.44548499999996</v>
      </c>
      <c r="J192" s="158"/>
      <c r="K192" s="52">
        <f t="shared" si="64"/>
        <v>3542.79</v>
      </c>
      <c r="L192" s="159">
        <f t="shared" si="65"/>
        <v>1.0000008947758225</v>
      </c>
      <c r="M192" s="47">
        <f t="shared" si="66"/>
        <v>3120.34</v>
      </c>
      <c r="N192" s="159">
        <f t="shared" si="67"/>
        <v>0.99999956895741482</v>
      </c>
      <c r="O192" s="47">
        <f t="shared" si="68"/>
        <v>0</v>
      </c>
      <c r="P192" s="159" t="e">
        <f t="shared" si="69"/>
        <v>#DIV/0!</v>
      </c>
      <c r="Q192" s="47">
        <f t="shared" si="70"/>
        <v>422.45</v>
      </c>
      <c r="R192" s="160">
        <f t="shared" si="71"/>
        <v>1.0000106877695711</v>
      </c>
    </row>
    <row r="193" spans="1:18" s="3" customFormat="1" ht="74.25" customHeight="1" x14ac:dyDescent="0.25">
      <c r="A193" s="91" t="s">
        <v>317</v>
      </c>
      <c r="B193" s="34" t="s">
        <v>318</v>
      </c>
      <c r="C193" s="34" t="s">
        <v>1005</v>
      </c>
      <c r="D193" s="22" t="s">
        <v>21</v>
      </c>
      <c r="E193" s="94"/>
      <c r="F193" s="52">
        <v>276.37973000000005</v>
      </c>
      <c r="G193" s="47">
        <v>250.92919500000005</v>
      </c>
      <c r="H193" s="47">
        <v>0</v>
      </c>
      <c r="I193" s="53">
        <v>25.450534999999999</v>
      </c>
      <c r="J193" s="158"/>
      <c r="K193" s="52">
        <f t="shared" si="64"/>
        <v>276.38</v>
      </c>
      <c r="L193" s="159">
        <f t="shared" si="65"/>
        <v>1.0000009769167946</v>
      </c>
      <c r="M193" s="47">
        <f t="shared" si="66"/>
        <v>250.93</v>
      </c>
      <c r="N193" s="159">
        <f t="shared" si="67"/>
        <v>1.000003208076286</v>
      </c>
      <c r="O193" s="47">
        <f t="shared" si="68"/>
        <v>0</v>
      </c>
      <c r="P193" s="159" t="e">
        <f t="shared" si="69"/>
        <v>#DIV/0!</v>
      </c>
      <c r="Q193" s="47">
        <f t="shared" si="70"/>
        <v>25.45</v>
      </c>
      <c r="R193" s="160">
        <f t="shared" si="71"/>
        <v>0.99997897883089693</v>
      </c>
    </row>
    <row r="194" spans="1:18" s="3" customFormat="1" ht="41.25" customHeight="1" x14ac:dyDescent="0.25">
      <c r="A194" s="105" t="s">
        <v>864</v>
      </c>
      <c r="B194" s="18" t="s">
        <v>865</v>
      </c>
      <c r="C194" s="36" t="s">
        <v>880</v>
      </c>
      <c r="D194" s="22" t="s">
        <v>21</v>
      </c>
      <c r="E194" s="94" t="s">
        <v>887</v>
      </c>
      <c r="F194" s="52">
        <v>946.74151000000006</v>
      </c>
      <c r="G194" s="47">
        <v>532.30441000000008</v>
      </c>
      <c r="H194" s="47">
        <v>414.43710000000004</v>
      </c>
      <c r="I194" s="53">
        <v>0</v>
      </c>
      <c r="J194" s="158"/>
      <c r="K194" s="52">
        <f t="shared" ref="K194:K214" si="72">SUM(M194,O194,Q194)</f>
        <v>946.74</v>
      </c>
      <c r="L194" s="159">
        <f t="shared" ref="L194:L214" si="73">K194/F194</f>
        <v>0.9999984050556735</v>
      </c>
      <c r="M194" s="47">
        <f t="shared" ref="M194:M214" si="74">ROUND(G194-(G194*$M$6*$F$6),2)</f>
        <v>532.29999999999995</v>
      </c>
      <c r="N194" s="159">
        <f t="shared" ref="N194:N214" si="75">M194/G194</f>
        <v>0.99999171526683361</v>
      </c>
      <c r="O194" s="47">
        <f t="shared" ref="O194:O214" si="76">ROUND(H194-(H194*$O$6*$F$6),2)</f>
        <v>414.44</v>
      </c>
      <c r="P194" s="159">
        <f t="shared" ref="P194:P214" si="77">O194/H194</f>
        <v>1.0000069974430377</v>
      </c>
      <c r="Q194" s="47">
        <f t="shared" ref="Q194:Q214" si="78">ROUND((I194-(I194*$Q$6*$F$6)),2)</f>
        <v>0</v>
      </c>
      <c r="R194" s="160" t="e">
        <f t="shared" ref="R194:R214" si="79">Q194/I194</f>
        <v>#DIV/0!</v>
      </c>
    </row>
    <row r="195" spans="1:18" s="3" customFormat="1" ht="32.25" customHeight="1" x14ac:dyDescent="0.25">
      <c r="A195" s="149" t="s">
        <v>319</v>
      </c>
      <c r="B195" s="39"/>
      <c r="C195" s="34"/>
      <c r="D195" s="132"/>
      <c r="E195" s="133"/>
      <c r="F195" s="52"/>
      <c r="G195" s="47"/>
      <c r="H195" s="47"/>
      <c r="I195" s="53"/>
      <c r="J195" s="158"/>
      <c r="K195" s="52"/>
      <c r="L195" s="159"/>
      <c r="M195" s="47"/>
      <c r="N195" s="159"/>
      <c r="O195" s="47"/>
      <c r="P195" s="159"/>
      <c r="Q195" s="47"/>
      <c r="R195" s="160"/>
    </row>
    <row r="196" spans="1:18" s="3" customFormat="1" ht="82.5" customHeight="1" x14ac:dyDescent="0.25">
      <c r="A196" s="89" t="s">
        <v>320</v>
      </c>
      <c r="B196" s="34" t="s">
        <v>321</v>
      </c>
      <c r="C196" s="34" t="s">
        <v>1006</v>
      </c>
      <c r="D196" s="19" t="s">
        <v>203</v>
      </c>
      <c r="E196" s="103" t="s">
        <v>1068</v>
      </c>
      <c r="F196" s="52">
        <v>108.85753</v>
      </c>
      <c r="G196" s="47">
        <v>60.949999999999996</v>
      </c>
      <c r="H196" s="47">
        <v>42.536340000000003</v>
      </c>
      <c r="I196" s="53">
        <v>5.3711900000000012</v>
      </c>
      <c r="J196" s="158"/>
      <c r="K196" s="52">
        <f t="shared" si="72"/>
        <v>108.86000000000001</v>
      </c>
      <c r="L196" s="159">
        <f t="shared" si="73"/>
        <v>1.0000226902080178</v>
      </c>
      <c r="M196" s="47">
        <f t="shared" si="74"/>
        <v>60.95</v>
      </c>
      <c r="N196" s="159">
        <f t="shared" si="75"/>
        <v>1.0000000000000002</v>
      </c>
      <c r="O196" s="47">
        <f t="shared" si="76"/>
        <v>42.54</v>
      </c>
      <c r="P196" s="159">
        <f t="shared" si="77"/>
        <v>1.0000860440743138</v>
      </c>
      <c r="Q196" s="47">
        <f t="shared" si="78"/>
        <v>5.37</v>
      </c>
      <c r="R196" s="160">
        <f t="shared" si="79"/>
        <v>0.9997784476065823</v>
      </c>
    </row>
    <row r="197" spans="1:18" s="3" customFormat="1" ht="91.5" customHeight="1" x14ac:dyDescent="0.25">
      <c r="A197" s="89" t="s">
        <v>322</v>
      </c>
      <c r="B197" s="34" t="s">
        <v>323</v>
      </c>
      <c r="C197" s="34" t="s">
        <v>1007</v>
      </c>
      <c r="D197" s="19" t="s">
        <v>203</v>
      </c>
      <c r="E197" s="103" t="s">
        <v>1068</v>
      </c>
      <c r="F197" s="52">
        <v>278.71061000000003</v>
      </c>
      <c r="G197" s="47">
        <v>134.54999999999998</v>
      </c>
      <c r="H197" s="47">
        <v>138.78942000000004</v>
      </c>
      <c r="I197" s="53">
        <v>5.3711900000000012</v>
      </c>
      <c r="J197" s="158"/>
      <c r="K197" s="52">
        <f t="shared" si="72"/>
        <v>278.71000000000004</v>
      </c>
      <c r="L197" s="159">
        <f t="shared" si="73"/>
        <v>0.99999781134991594</v>
      </c>
      <c r="M197" s="47">
        <f t="shared" si="74"/>
        <v>134.55000000000001</v>
      </c>
      <c r="N197" s="159">
        <f t="shared" si="75"/>
        <v>1.0000000000000002</v>
      </c>
      <c r="O197" s="47">
        <f t="shared" si="76"/>
        <v>138.79</v>
      </c>
      <c r="P197" s="159">
        <f t="shared" si="77"/>
        <v>1.0000041789928942</v>
      </c>
      <c r="Q197" s="47">
        <f t="shared" si="78"/>
        <v>5.37</v>
      </c>
      <c r="R197" s="160">
        <f t="shared" si="79"/>
        <v>0.9997784476065823</v>
      </c>
    </row>
    <row r="198" spans="1:18" s="3" customFormat="1" ht="75.75" customHeight="1" x14ac:dyDescent="0.25">
      <c r="A198" s="89" t="s">
        <v>324</v>
      </c>
      <c r="B198" s="34" t="s">
        <v>325</v>
      </c>
      <c r="C198" s="34" t="s">
        <v>1008</v>
      </c>
      <c r="D198" s="19" t="s">
        <v>203</v>
      </c>
      <c r="E198" s="103" t="s">
        <v>1068</v>
      </c>
      <c r="F198" s="52">
        <v>103.10753</v>
      </c>
      <c r="G198" s="47">
        <v>55.199999999999996</v>
      </c>
      <c r="H198" s="47">
        <v>42.536340000000003</v>
      </c>
      <c r="I198" s="53">
        <v>5.3711900000000012</v>
      </c>
      <c r="J198" s="158"/>
      <c r="K198" s="52">
        <f t="shared" si="72"/>
        <v>103.11000000000001</v>
      </c>
      <c r="L198" s="159">
        <f t="shared" si="73"/>
        <v>1.000023955573371</v>
      </c>
      <c r="M198" s="47">
        <f t="shared" si="74"/>
        <v>55.2</v>
      </c>
      <c r="N198" s="159">
        <f t="shared" si="75"/>
        <v>1.0000000000000002</v>
      </c>
      <c r="O198" s="47">
        <f t="shared" si="76"/>
        <v>42.54</v>
      </c>
      <c r="P198" s="159">
        <f t="shared" si="77"/>
        <v>1.0000860440743138</v>
      </c>
      <c r="Q198" s="47">
        <f t="shared" si="78"/>
        <v>5.37</v>
      </c>
      <c r="R198" s="160">
        <f t="shared" si="79"/>
        <v>0.9997784476065823</v>
      </c>
    </row>
    <row r="199" spans="1:18" s="3" customFormat="1" ht="93.75" customHeight="1" x14ac:dyDescent="0.25">
      <c r="A199" s="89" t="s">
        <v>326</v>
      </c>
      <c r="B199" s="34" t="s">
        <v>327</v>
      </c>
      <c r="C199" s="34" t="s">
        <v>1009</v>
      </c>
      <c r="D199" s="19" t="s">
        <v>203</v>
      </c>
      <c r="E199" s="103" t="s">
        <v>1068</v>
      </c>
      <c r="F199" s="52">
        <v>230.94399000000004</v>
      </c>
      <c r="G199" s="47">
        <v>121.89999999999999</v>
      </c>
      <c r="H199" s="47">
        <v>103.67280000000002</v>
      </c>
      <c r="I199" s="53">
        <v>5.3711900000000012</v>
      </c>
      <c r="J199" s="158"/>
      <c r="K199" s="52">
        <f t="shared" si="72"/>
        <v>230.94</v>
      </c>
      <c r="L199" s="159">
        <f t="shared" si="73"/>
        <v>0.99998272308363578</v>
      </c>
      <c r="M199" s="47">
        <f t="shared" si="74"/>
        <v>121.9</v>
      </c>
      <c r="N199" s="159">
        <f t="shared" si="75"/>
        <v>1.0000000000000002</v>
      </c>
      <c r="O199" s="47">
        <f t="shared" si="76"/>
        <v>103.67</v>
      </c>
      <c r="P199" s="159">
        <f t="shared" si="77"/>
        <v>0.99997299195160139</v>
      </c>
      <c r="Q199" s="47">
        <f t="shared" si="78"/>
        <v>5.37</v>
      </c>
      <c r="R199" s="160">
        <f t="shared" si="79"/>
        <v>0.9997784476065823</v>
      </c>
    </row>
    <row r="200" spans="1:18" s="3" customFormat="1" ht="78.75" customHeight="1" x14ac:dyDescent="0.25">
      <c r="A200" s="89" t="s">
        <v>328</v>
      </c>
      <c r="B200" s="34" t="s">
        <v>329</v>
      </c>
      <c r="C200" s="34" t="s">
        <v>1010</v>
      </c>
      <c r="D200" s="19" t="s">
        <v>203</v>
      </c>
      <c r="E200" s="103" t="s">
        <v>1068</v>
      </c>
      <c r="F200" s="52">
        <v>133.95123500000003</v>
      </c>
      <c r="G200" s="47">
        <v>40.40916</v>
      </c>
      <c r="H200" s="47">
        <v>82.201350000000019</v>
      </c>
      <c r="I200" s="53">
        <v>11.340725000000003</v>
      </c>
      <c r="J200" s="158"/>
      <c r="K200" s="52">
        <f t="shared" si="72"/>
        <v>133.94999999999999</v>
      </c>
      <c r="L200" s="159">
        <f t="shared" si="73"/>
        <v>0.99999078022684873</v>
      </c>
      <c r="M200" s="47">
        <f t="shared" si="74"/>
        <v>40.409999999999997</v>
      </c>
      <c r="N200" s="159">
        <f t="shared" si="75"/>
        <v>1.0000207873660327</v>
      </c>
      <c r="O200" s="47">
        <f t="shared" si="76"/>
        <v>82.2</v>
      </c>
      <c r="P200" s="159">
        <f t="shared" si="77"/>
        <v>0.99998357691205786</v>
      </c>
      <c r="Q200" s="47">
        <f t="shared" si="78"/>
        <v>11.34</v>
      </c>
      <c r="R200" s="160">
        <f t="shared" si="79"/>
        <v>0.99993607110656479</v>
      </c>
    </row>
    <row r="201" spans="1:18" s="3" customFormat="1" ht="93.75" customHeight="1" x14ac:dyDescent="0.25">
      <c r="A201" s="89" t="s">
        <v>330</v>
      </c>
      <c r="B201" s="34" t="s">
        <v>331</v>
      </c>
      <c r="C201" s="34" t="s">
        <v>1011</v>
      </c>
      <c r="D201" s="19" t="s">
        <v>203</v>
      </c>
      <c r="E201" s="103" t="s">
        <v>1068</v>
      </c>
      <c r="F201" s="52">
        <v>270.9474350000001</v>
      </c>
      <c r="G201" s="47">
        <v>74.834870000000024</v>
      </c>
      <c r="H201" s="47">
        <v>178.45443000000006</v>
      </c>
      <c r="I201" s="53">
        <v>17.658135000000001</v>
      </c>
      <c r="J201" s="158"/>
      <c r="K201" s="52">
        <f t="shared" si="72"/>
        <v>270.94</v>
      </c>
      <c r="L201" s="159">
        <f t="shared" si="73"/>
        <v>0.99997255925305184</v>
      </c>
      <c r="M201" s="47">
        <f t="shared" si="74"/>
        <v>74.83</v>
      </c>
      <c r="N201" s="159">
        <f t="shared" si="75"/>
        <v>0.99993492338531453</v>
      </c>
      <c r="O201" s="47">
        <f t="shared" si="76"/>
        <v>178.45</v>
      </c>
      <c r="P201" s="159">
        <f t="shared" si="77"/>
        <v>0.99997517573534001</v>
      </c>
      <c r="Q201" s="47">
        <f t="shared" si="78"/>
        <v>17.66</v>
      </c>
      <c r="R201" s="160">
        <f t="shared" si="79"/>
        <v>1.0001056170427964</v>
      </c>
    </row>
    <row r="202" spans="1:18" s="3" customFormat="1" ht="78.75" customHeight="1" x14ac:dyDescent="0.25">
      <c r="A202" s="89" t="s">
        <v>332</v>
      </c>
      <c r="B202" s="34" t="s">
        <v>333</v>
      </c>
      <c r="C202" s="34" t="s">
        <v>1012</v>
      </c>
      <c r="D202" s="19" t="s">
        <v>203</v>
      </c>
      <c r="E202" s="103" t="s">
        <v>1068</v>
      </c>
      <c r="F202" s="52">
        <v>130.51423000000003</v>
      </c>
      <c r="G202" s="47">
        <v>39.115065000000008</v>
      </c>
      <c r="H202" s="47">
        <v>82.201350000000019</v>
      </c>
      <c r="I202" s="53">
        <v>9.1978150000000021</v>
      </c>
      <c r="J202" s="158"/>
      <c r="K202" s="52">
        <f t="shared" si="72"/>
        <v>130.51999999999998</v>
      </c>
      <c r="L202" s="159">
        <f t="shared" si="73"/>
        <v>1.0000442097386619</v>
      </c>
      <c r="M202" s="47">
        <f t="shared" si="74"/>
        <v>39.119999999999997</v>
      </c>
      <c r="N202" s="159">
        <f t="shared" si="75"/>
        <v>1.0001261662226559</v>
      </c>
      <c r="O202" s="47">
        <f t="shared" si="76"/>
        <v>82.2</v>
      </c>
      <c r="P202" s="159">
        <f t="shared" si="77"/>
        <v>0.99998357691205786</v>
      </c>
      <c r="Q202" s="47">
        <f t="shared" si="78"/>
        <v>9.1999999999999993</v>
      </c>
      <c r="R202" s="160">
        <f t="shared" si="79"/>
        <v>1.0002375564196493</v>
      </c>
    </row>
    <row r="203" spans="1:18" s="3" customFormat="1" ht="93" customHeight="1" x14ac:dyDescent="0.25">
      <c r="A203" s="89" t="s">
        <v>334</v>
      </c>
      <c r="B203" s="34" t="s">
        <v>335</v>
      </c>
      <c r="C203" s="34" t="s">
        <v>1013</v>
      </c>
      <c r="D203" s="19" t="s">
        <v>203</v>
      </c>
      <c r="E203" s="103" t="s">
        <v>1068</v>
      </c>
      <c r="F203" s="52">
        <v>231.23886500000003</v>
      </c>
      <c r="G203" s="47">
        <v>71.453525000000013</v>
      </c>
      <c r="H203" s="47">
        <v>143.33781000000002</v>
      </c>
      <c r="I203" s="53">
        <v>16.44753</v>
      </c>
      <c r="J203" s="158"/>
      <c r="K203" s="52">
        <f t="shared" si="72"/>
        <v>231.24</v>
      </c>
      <c r="L203" s="159">
        <f t="shared" si="73"/>
        <v>1.0000049083444513</v>
      </c>
      <c r="M203" s="47">
        <f t="shared" si="74"/>
        <v>71.45</v>
      </c>
      <c r="N203" s="159">
        <f t="shared" si="75"/>
        <v>0.99995066723440151</v>
      </c>
      <c r="O203" s="47">
        <f t="shared" si="76"/>
        <v>143.34</v>
      </c>
      <c r="P203" s="159">
        <f t="shared" si="77"/>
        <v>1.0000152785925778</v>
      </c>
      <c r="Q203" s="47">
        <f t="shared" si="78"/>
        <v>16.45</v>
      </c>
      <c r="R203" s="160">
        <f t="shared" si="79"/>
        <v>1.0001501745246855</v>
      </c>
    </row>
    <row r="204" spans="1:18" s="3" customFormat="1" ht="93.75" customHeight="1" x14ac:dyDescent="0.25">
      <c r="A204" s="89" t="s">
        <v>336</v>
      </c>
      <c r="B204" s="34" t="s">
        <v>337</v>
      </c>
      <c r="C204" s="34" t="s">
        <v>1014</v>
      </c>
      <c r="D204" s="19" t="s">
        <v>203</v>
      </c>
      <c r="E204" s="103" t="s">
        <v>1068</v>
      </c>
      <c r="F204" s="52">
        <v>207.01769000000002</v>
      </c>
      <c r="G204" s="47">
        <v>65.650970000000001</v>
      </c>
      <c r="H204" s="47">
        <v>123.12415500000002</v>
      </c>
      <c r="I204" s="53">
        <v>18.242565000000003</v>
      </c>
      <c r="J204" s="158"/>
      <c r="K204" s="52">
        <f t="shared" si="72"/>
        <v>207.01000000000002</v>
      </c>
      <c r="L204" s="159">
        <f t="shared" si="73"/>
        <v>0.99996285341605351</v>
      </c>
      <c r="M204" s="47">
        <f t="shared" si="74"/>
        <v>65.650000000000006</v>
      </c>
      <c r="N204" s="159">
        <f t="shared" si="75"/>
        <v>0.99998522489462083</v>
      </c>
      <c r="O204" s="47">
        <f t="shared" si="76"/>
        <v>123.12</v>
      </c>
      <c r="P204" s="159">
        <f t="shared" si="77"/>
        <v>0.99996625357550672</v>
      </c>
      <c r="Q204" s="47">
        <f t="shared" si="78"/>
        <v>18.239999999999998</v>
      </c>
      <c r="R204" s="160">
        <f t="shared" si="79"/>
        <v>0.99985939477260988</v>
      </c>
    </row>
    <row r="205" spans="1:18" s="3" customFormat="1" ht="75" customHeight="1" x14ac:dyDescent="0.25">
      <c r="A205" s="105" t="s">
        <v>338</v>
      </c>
      <c r="B205" s="34" t="s">
        <v>1086</v>
      </c>
      <c r="C205" s="34" t="s">
        <v>1015</v>
      </c>
      <c r="D205" s="19" t="s">
        <v>203</v>
      </c>
      <c r="E205" s="103" t="s">
        <v>1068</v>
      </c>
      <c r="F205" s="52">
        <v>152.11575500000004</v>
      </c>
      <c r="G205" s="47">
        <v>48.243305000000007</v>
      </c>
      <c r="H205" s="47">
        <v>90.472305000000006</v>
      </c>
      <c r="I205" s="53">
        <v>13.400145000000002</v>
      </c>
      <c r="J205" s="158"/>
      <c r="K205" s="52">
        <f t="shared" si="72"/>
        <v>152.11000000000001</v>
      </c>
      <c r="L205" s="159">
        <f t="shared" si="73"/>
        <v>0.99996216696948959</v>
      </c>
      <c r="M205" s="47">
        <f t="shared" si="74"/>
        <v>48.24</v>
      </c>
      <c r="N205" s="159">
        <f t="shared" si="75"/>
        <v>0.99993149308489526</v>
      </c>
      <c r="O205" s="47">
        <f t="shared" si="76"/>
        <v>90.47</v>
      </c>
      <c r="P205" s="159">
        <f t="shared" si="77"/>
        <v>0.99997452259008979</v>
      </c>
      <c r="Q205" s="47">
        <f t="shared" si="78"/>
        <v>13.4</v>
      </c>
      <c r="R205" s="160">
        <f t="shared" si="79"/>
        <v>0.99998917922156805</v>
      </c>
    </row>
    <row r="206" spans="1:18" s="3" customFormat="1" ht="89.25" customHeight="1" x14ac:dyDescent="0.25">
      <c r="A206" s="89" t="s">
        <v>339</v>
      </c>
      <c r="B206" s="34" t="s">
        <v>866</v>
      </c>
      <c r="C206" s="34" t="s">
        <v>1016</v>
      </c>
      <c r="D206" s="22" t="s">
        <v>203</v>
      </c>
      <c r="E206" s="103" t="s">
        <v>1068</v>
      </c>
      <c r="F206" s="52">
        <v>119.15354000000001</v>
      </c>
      <c r="G206" s="47">
        <v>37.793140000000001</v>
      </c>
      <c r="H206" s="47">
        <v>70.868490000000008</v>
      </c>
      <c r="I206" s="53">
        <v>10.491910000000001</v>
      </c>
      <c r="J206" s="158"/>
      <c r="K206" s="52">
        <f t="shared" si="72"/>
        <v>119.14999999999999</v>
      </c>
      <c r="L206" s="159">
        <f t="shared" si="73"/>
        <v>0.99997029043367058</v>
      </c>
      <c r="M206" s="47">
        <f t="shared" si="74"/>
        <v>37.79</v>
      </c>
      <c r="N206" s="159">
        <f t="shared" si="75"/>
        <v>0.99991691613874889</v>
      </c>
      <c r="O206" s="47">
        <f t="shared" si="76"/>
        <v>70.87</v>
      </c>
      <c r="P206" s="159">
        <f t="shared" si="77"/>
        <v>1.0000213070717323</v>
      </c>
      <c r="Q206" s="47">
        <f t="shared" si="78"/>
        <v>10.49</v>
      </c>
      <c r="R206" s="160">
        <f t="shared" si="79"/>
        <v>0.9998179549767392</v>
      </c>
    </row>
    <row r="207" spans="1:18" s="3" customFormat="1" ht="90.75" customHeight="1" x14ac:dyDescent="0.25">
      <c r="A207" s="89" t="s">
        <v>340</v>
      </c>
      <c r="B207" s="34" t="s">
        <v>867</v>
      </c>
      <c r="C207" s="34" t="s">
        <v>1017</v>
      </c>
      <c r="D207" s="22" t="s">
        <v>203</v>
      </c>
      <c r="E207" s="103" t="s">
        <v>1068</v>
      </c>
      <c r="F207" s="52">
        <v>140.50096500000004</v>
      </c>
      <c r="G207" s="47">
        <v>44.555830000000014</v>
      </c>
      <c r="H207" s="47">
        <v>83.56078500000001</v>
      </c>
      <c r="I207" s="53">
        <v>12.384350000000001</v>
      </c>
      <c r="J207" s="158"/>
      <c r="K207" s="52">
        <f t="shared" si="72"/>
        <v>140.5</v>
      </c>
      <c r="L207" s="159">
        <f t="shared" si="73"/>
        <v>0.99999313171977122</v>
      </c>
      <c r="M207" s="47">
        <f t="shared" si="74"/>
        <v>44.56</v>
      </c>
      <c r="N207" s="159">
        <f t="shared" si="75"/>
        <v>1.0000935904459638</v>
      </c>
      <c r="O207" s="47">
        <f t="shared" si="76"/>
        <v>83.56</v>
      </c>
      <c r="P207" s="159">
        <f t="shared" si="77"/>
        <v>0.99999060564115083</v>
      </c>
      <c r="Q207" s="47">
        <f t="shared" si="78"/>
        <v>12.38</v>
      </c>
      <c r="R207" s="160">
        <f t="shared" si="79"/>
        <v>0.99964875023719446</v>
      </c>
    </row>
    <row r="208" spans="1:18" s="3" customFormat="1" ht="65.25" customHeight="1" x14ac:dyDescent="0.25">
      <c r="A208" s="89" t="s">
        <v>341</v>
      </c>
      <c r="B208" s="34" t="s">
        <v>342</v>
      </c>
      <c r="C208" s="34" t="s">
        <v>1018</v>
      </c>
      <c r="D208" s="22" t="s">
        <v>203</v>
      </c>
      <c r="E208" s="103"/>
      <c r="F208" s="52">
        <v>173.31979500000003</v>
      </c>
      <c r="G208" s="47">
        <v>89.47345</v>
      </c>
      <c r="H208" s="47">
        <v>66.243870000000015</v>
      </c>
      <c r="I208" s="53">
        <v>17.602475000000002</v>
      </c>
      <c r="J208" s="158"/>
      <c r="K208" s="52">
        <f t="shared" si="72"/>
        <v>173.30999999999997</v>
      </c>
      <c r="L208" s="159">
        <f t="shared" si="73"/>
        <v>0.99994348597054328</v>
      </c>
      <c r="M208" s="47">
        <f t="shared" si="74"/>
        <v>89.47</v>
      </c>
      <c r="N208" s="159">
        <f t="shared" si="75"/>
        <v>0.99996144107553697</v>
      </c>
      <c r="O208" s="47">
        <f t="shared" si="76"/>
        <v>66.239999999999995</v>
      </c>
      <c r="P208" s="159">
        <f t="shared" si="77"/>
        <v>0.99994157950011042</v>
      </c>
      <c r="Q208" s="47">
        <f t="shared" si="78"/>
        <v>17.600000000000001</v>
      </c>
      <c r="R208" s="160">
        <f t="shared" si="79"/>
        <v>0.9998593947726101</v>
      </c>
    </row>
    <row r="209" spans="1:18" s="3" customFormat="1" ht="60" customHeight="1" x14ac:dyDescent="0.25">
      <c r="A209" s="89" t="s">
        <v>343</v>
      </c>
      <c r="B209" s="34" t="s">
        <v>344</v>
      </c>
      <c r="C209" s="34" t="s">
        <v>1019</v>
      </c>
      <c r="D209" s="22" t="s">
        <v>203</v>
      </c>
      <c r="E209" s="103"/>
      <c r="F209" s="52">
        <v>223.92260000000007</v>
      </c>
      <c r="G209" s="47">
        <v>74.723550000000017</v>
      </c>
      <c r="H209" s="47">
        <v>127.38033000000003</v>
      </c>
      <c r="I209" s="53">
        <v>21.818720000000003</v>
      </c>
      <c r="J209" s="158"/>
      <c r="K209" s="52">
        <f t="shared" si="72"/>
        <v>223.92</v>
      </c>
      <c r="L209" s="159">
        <f t="shared" si="73"/>
        <v>0.99998838884507379</v>
      </c>
      <c r="M209" s="47">
        <f t="shared" si="74"/>
        <v>74.72</v>
      </c>
      <c r="N209" s="159">
        <f t="shared" si="75"/>
        <v>0.99995249155052168</v>
      </c>
      <c r="O209" s="47">
        <f t="shared" si="76"/>
        <v>127.38</v>
      </c>
      <c r="P209" s="159">
        <f t="shared" si="77"/>
        <v>0.99999740933313619</v>
      </c>
      <c r="Q209" s="47">
        <f t="shared" si="78"/>
        <v>21.82</v>
      </c>
      <c r="R209" s="160">
        <f t="shared" si="79"/>
        <v>1.0000586652195911</v>
      </c>
    </row>
    <row r="210" spans="1:18" s="3" customFormat="1" ht="39" customHeight="1" x14ac:dyDescent="0.25">
      <c r="A210" s="149" t="s">
        <v>345</v>
      </c>
      <c r="B210" s="39"/>
      <c r="C210" s="34"/>
      <c r="D210" s="132"/>
      <c r="E210" s="133"/>
      <c r="F210" s="52"/>
      <c r="G210" s="47"/>
      <c r="H210" s="47"/>
      <c r="I210" s="53"/>
      <c r="J210" s="158"/>
      <c r="K210" s="52"/>
      <c r="L210" s="159"/>
      <c r="M210" s="47"/>
      <c r="N210" s="159"/>
      <c r="O210" s="47"/>
      <c r="P210" s="159"/>
      <c r="Q210" s="47"/>
      <c r="R210" s="160"/>
    </row>
    <row r="211" spans="1:18" s="3" customFormat="1" ht="135.75" customHeight="1" x14ac:dyDescent="0.25">
      <c r="A211" s="99" t="s">
        <v>346</v>
      </c>
      <c r="B211" s="34" t="s">
        <v>347</v>
      </c>
      <c r="C211" s="34" t="s">
        <v>1020</v>
      </c>
      <c r="D211" s="28" t="s">
        <v>21</v>
      </c>
      <c r="E211" s="103"/>
      <c r="F211" s="52">
        <v>10463.954160000001</v>
      </c>
      <c r="G211" s="47">
        <v>5324.3799400000007</v>
      </c>
      <c r="H211" s="47">
        <v>4252.1729250000008</v>
      </c>
      <c r="I211" s="53">
        <v>887.401295</v>
      </c>
      <c r="J211" s="158"/>
      <c r="K211" s="52">
        <f t="shared" si="72"/>
        <v>10463.949999999999</v>
      </c>
      <c r="L211" s="159">
        <f t="shared" si="73"/>
        <v>0.9999996024447414</v>
      </c>
      <c r="M211" s="47">
        <f t="shared" si="74"/>
        <v>5324.38</v>
      </c>
      <c r="N211" s="159">
        <f t="shared" si="75"/>
        <v>1.0000000112689178</v>
      </c>
      <c r="O211" s="47">
        <f t="shared" si="76"/>
        <v>4252.17</v>
      </c>
      <c r="P211" s="159">
        <f t="shared" si="77"/>
        <v>0.99999931211640447</v>
      </c>
      <c r="Q211" s="47">
        <f t="shared" si="78"/>
        <v>887.4</v>
      </c>
      <c r="R211" s="160">
        <f t="shared" si="79"/>
        <v>0.99999854068276961</v>
      </c>
    </row>
    <row r="212" spans="1:18" s="3" customFormat="1" ht="120" customHeight="1" x14ac:dyDescent="0.25">
      <c r="A212" s="99" t="s">
        <v>348</v>
      </c>
      <c r="B212" s="34" t="s">
        <v>349</v>
      </c>
      <c r="C212" s="34" t="s">
        <v>1021</v>
      </c>
      <c r="D212" s="28" t="s">
        <v>21</v>
      </c>
      <c r="E212" s="103"/>
      <c r="F212" s="52">
        <v>7309.7836350000007</v>
      </c>
      <c r="G212" s="47">
        <v>4602.1357800000005</v>
      </c>
      <c r="H212" s="47">
        <v>2050.2058500000003</v>
      </c>
      <c r="I212" s="53">
        <v>657.44200500000011</v>
      </c>
      <c r="J212" s="158"/>
      <c r="K212" s="52">
        <f t="shared" si="72"/>
        <v>7309.7900000000009</v>
      </c>
      <c r="L212" s="159">
        <f t="shared" si="73"/>
        <v>1.0000008707508072</v>
      </c>
      <c r="M212" s="47">
        <f t="shared" si="74"/>
        <v>4602.1400000000003</v>
      </c>
      <c r="N212" s="159">
        <f t="shared" si="75"/>
        <v>1.0000009169655573</v>
      </c>
      <c r="O212" s="47">
        <f t="shared" si="76"/>
        <v>2050.21</v>
      </c>
      <c r="P212" s="159">
        <f t="shared" si="77"/>
        <v>1.0000020241869858</v>
      </c>
      <c r="Q212" s="47">
        <f t="shared" si="78"/>
        <v>657.44</v>
      </c>
      <c r="R212" s="160">
        <f t="shared" si="79"/>
        <v>0.9999969503013425</v>
      </c>
    </row>
    <row r="213" spans="1:18" s="3" customFormat="1" ht="163.5" customHeight="1" x14ac:dyDescent="0.25">
      <c r="A213" s="99" t="s">
        <v>350</v>
      </c>
      <c r="B213" s="34" t="s">
        <v>351</v>
      </c>
      <c r="C213" s="34" t="s">
        <v>1022</v>
      </c>
      <c r="D213" s="28" t="s">
        <v>21</v>
      </c>
      <c r="E213" s="103"/>
      <c r="F213" s="52">
        <v>2798.8727800000006</v>
      </c>
      <c r="G213" s="47">
        <v>2447.7319900000002</v>
      </c>
      <c r="H213" s="47">
        <v>73.244325000000018</v>
      </c>
      <c r="I213" s="53">
        <v>277.89646500000003</v>
      </c>
      <c r="J213" s="158"/>
      <c r="K213" s="52">
        <f t="shared" si="72"/>
        <v>2798.87</v>
      </c>
      <c r="L213" s="159">
        <f t="shared" si="73"/>
        <v>0.99999900674299291</v>
      </c>
      <c r="M213" s="47">
        <f t="shared" si="74"/>
        <v>2447.73</v>
      </c>
      <c r="N213" s="159">
        <f t="shared" si="75"/>
        <v>0.99999918700249524</v>
      </c>
      <c r="O213" s="47">
        <f t="shared" si="76"/>
        <v>73.239999999999995</v>
      </c>
      <c r="P213" s="159">
        <f t="shared" si="77"/>
        <v>0.9999409510566174</v>
      </c>
      <c r="Q213" s="47">
        <f t="shared" si="78"/>
        <v>277.89999999999998</v>
      </c>
      <c r="R213" s="160">
        <f t="shared" si="79"/>
        <v>1.0000127205648333</v>
      </c>
    </row>
    <row r="214" spans="1:18" s="3" customFormat="1" ht="51" customHeight="1" x14ac:dyDescent="0.25">
      <c r="A214" s="105" t="s">
        <v>868</v>
      </c>
      <c r="B214" s="18" t="s">
        <v>869</v>
      </c>
      <c r="C214" s="36" t="s">
        <v>893</v>
      </c>
      <c r="D214" s="28" t="s">
        <v>23</v>
      </c>
      <c r="E214" s="103" t="s">
        <v>888</v>
      </c>
      <c r="F214" s="52">
        <v>1613.8199550000002</v>
      </c>
      <c r="G214" s="47">
        <v>1613.8199550000002</v>
      </c>
      <c r="H214" s="47">
        <v>0</v>
      </c>
      <c r="I214" s="53">
        <v>0</v>
      </c>
      <c r="J214" s="158"/>
      <c r="K214" s="52">
        <f t="shared" si="72"/>
        <v>1613.82</v>
      </c>
      <c r="L214" s="159">
        <f t="shared" si="73"/>
        <v>1.0000000278841512</v>
      </c>
      <c r="M214" s="47">
        <f t="shared" si="74"/>
        <v>1613.82</v>
      </c>
      <c r="N214" s="159">
        <f t="shared" si="75"/>
        <v>1.0000000278841512</v>
      </c>
      <c r="O214" s="47">
        <f t="shared" si="76"/>
        <v>0</v>
      </c>
      <c r="P214" s="159" t="e">
        <f t="shared" si="77"/>
        <v>#DIV/0!</v>
      </c>
      <c r="Q214" s="47">
        <f t="shared" si="78"/>
        <v>0</v>
      </c>
      <c r="R214" s="160" t="e">
        <f t="shared" si="79"/>
        <v>#DIV/0!</v>
      </c>
    </row>
    <row r="215" spans="1:18" s="3" customFormat="1" ht="102.75" customHeight="1" x14ac:dyDescent="0.25">
      <c r="A215" s="99" t="s">
        <v>354</v>
      </c>
      <c r="B215" s="34" t="s">
        <v>355</v>
      </c>
      <c r="C215" s="34" t="s">
        <v>1023</v>
      </c>
      <c r="D215" s="22" t="s">
        <v>21</v>
      </c>
      <c r="E215" s="103" t="s">
        <v>750</v>
      </c>
      <c r="F215" s="52">
        <v>787.23689000000013</v>
      </c>
      <c r="G215" s="47">
        <v>635.52588000000014</v>
      </c>
      <c r="H215" s="47">
        <v>73.244325000000018</v>
      </c>
      <c r="I215" s="53">
        <v>78.466685000000012</v>
      </c>
      <c r="J215" s="158"/>
      <c r="K215" s="52">
        <f t="shared" ref="K215:K244" si="80">SUM(M215,O215,Q215)</f>
        <v>787.24</v>
      </c>
      <c r="L215" s="159">
        <f t="shared" ref="L215:L244" si="81">K215/F215</f>
        <v>1.0000039505262512</v>
      </c>
      <c r="M215" s="47">
        <f t="shared" ref="M215:M244" si="82">ROUND(G215-(G215*$M$6*$F$6),2)</f>
        <v>635.53</v>
      </c>
      <c r="N215" s="159">
        <f t="shared" ref="N215:N244" si="83">M215/G215</f>
        <v>1.00000648282018</v>
      </c>
      <c r="O215" s="47">
        <f t="shared" ref="O215:O244" si="84">ROUND(H215-(H215*$O$6*$F$6),2)</f>
        <v>73.239999999999995</v>
      </c>
      <c r="P215" s="159">
        <f t="shared" ref="P215:P244" si="85">O215/H215</f>
        <v>0.9999409510566174</v>
      </c>
      <c r="Q215" s="47">
        <f t="shared" ref="Q215:Q244" si="86">ROUND((I215-(I215*$Q$6*$F$6)),2)</f>
        <v>78.47</v>
      </c>
      <c r="R215" s="160">
        <f t="shared" ref="R215:R244" si="87">Q215/I215</f>
        <v>1.0000422472288715</v>
      </c>
    </row>
    <row r="216" spans="1:18" s="3" customFormat="1" ht="109.5" customHeight="1" x14ac:dyDescent="0.25">
      <c r="A216" s="99" t="s">
        <v>356</v>
      </c>
      <c r="B216" s="34" t="s">
        <v>357</v>
      </c>
      <c r="C216" s="34" t="s">
        <v>1024</v>
      </c>
      <c r="D216" s="22" t="s">
        <v>21</v>
      </c>
      <c r="E216" s="103" t="s">
        <v>750</v>
      </c>
      <c r="F216" s="52">
        <v>2644.4090200000001</v>
      </c>
      <c r="G216" s="47">
        <v>2134.8253850000001</v>
      </c>
      <c r="H216" s="47">
        <v>246.01962000000003</v>
      </c>
      <c r="I216" s="53">
        <v>263.56401499999998</v>
      </c>
      <c r="J216" s="158"/>
      <c r="K216" s="52">
        <f t="shared" si="80"/>
        <v>2644.41</v>
      </c>
      <c r="L216" s="159">
        <f t="shared" si="81"/>
        <v>1.0000003705931997</v>
      </c>
      <c r="M216" s="47">
        <f t="shared" si="82"/>
        <v>2134.83</v>
      </c>
      <c r="N216" s="159">
        <f t="shared" si="83"/>
        <v>1.0000021617693102</v>
      </c>
      <c r="O216" s="47">
        <f t="shared" si="84"/>
        <v>246.02</v>
      </c>
      <c r="P216" s="159">
        <f t="shared" si="85"/>
        <v>1.0000015445922563</v>
      </c>
      <c r="Q216" s="47">
        <f t="shared" si="86"/>
        <v>263.56</v>
      </c>
      <c r="R216" s="160">
        <f t="shared" si="87"/>
        <v>0.99998476650919144</v>
      </c>
    </row>
    <row r="217" spans="1:18" s="3" customFormat="1" ht="106.5" customHeight="1" x14ac:dyDescent="0.25">
      <c r="A217" s="99" t="s">
        <v>358</v>
      </c>
      <c r="B217" s="34" t="s">
        <v>359</v>
      </c>
      <c r="C217" s="34" t="s">
        <v>1025</v>
      </c>
      <c r="D217" s="22" t="s">
        <v>353</v>
      </c>
      <c r="E217" s="94"/>
      <c r="F217" s="52">
        <v>1837.896225</v>
      </c>
      <c r="G217" s="47">
        <v>1540.16786</v>
      </c>
      <c r="H217" s="47">
        <v>177.48885000000001</v>
      </c>
      <c r="I217" s="53">
        <v>120.23951500000001</v>
      </c>
      <c r="J217" s="158"/>
      <c r="K217" s="52">
        <f t="shared" si="80"/>
        <v>1837.9</v>
      </c>
      <c r="L217" s="159">
        <f t="shared" si="81"/>
        <v>1.0000020539788639</v>
      </c>
      <c r="M217" s="47">
        <f t="shared" si="82"/>
        <v>1540.17</v>
      </c>
      <c r="N217" s="159">
        <f t="shared" si="83"/>
        <v>1.0000013894589386</v>
      </c>
      <c r="O217" s="47">
        <f t="shared" si="84"/>
        <v>177.49</v>
      </c>
      <c r="P217" s="159">
        <f t="shared" si="85"/>
        <v>1.0000064792802477</v>
      </c>
      <c r="Q217" s="47">
        <f t="shared" si="86"/>
        <v>120.24</v>
      </c>
      <c r="R217" s="160">
        <f t="shared" si="87"/>
        <v>1.0000040336157376</v>
      </c>
    </row>
    <row r="218" spans="1:18" s="3" customFormat="1" ht="117" customHeight="1" x14ac:dyDescent="0.25">
      <c r="A218" s="99" t="s">
        <v>360</v>
      </c>
      <c r="B218" s="34" t="s">
        <v>361</v>
      </c>
      <c r="C218" s="34" t="s">
        <v>1026</v>
      </c>
      <c r="D218" s="22" t="s">
        <v>21</v>
      </c>
      <c r="E218" s="94"/>
      <c r="F218" s="52">
        <v>3233.2530999999999</v>
      </c>
      <c r="G218" s="47">
        <v>2675.8962449999999</v>
      </c>
      <c r="H218" s="47">
        <v>308.37576000000007</v>
      </c>
      <c r="I218" s="53">
        <v>248.98109500000004</v>
      </c>
      <c r="J218" s="158"/>
      <c r="K218" s="52">
        <f t="shared" si="80"/>
        <v>3233.26</v>
      </c>
      <c r="L218" s="159">
        <f t="shared" si="81"/>
        <v>1.0000021340735745</v>
      </c>
      <c r="M218" s="47">
        <f t="shared" si="82"/>
        <v>2675.9</v>
      </c>
      <c r="N218" s="159">
        <f t="shared" si="83"/>
        <v>1.0000014032681601</v>
      </c>
      <c r="O218" s="47">
        <f t="shared" si="84"/>
        <v>308.38</v>
      </c>
      <c r="P218" s="159">
        <f t="shared" si="85"/>
        <v>1.0000137494594254</v>
      </c>
      <c r="Q218" s="47">
        <f t="shared" si="86"/>
        <v>248.98</v>
      </c>
      <c r="R218" s="160">
        <f t="shared" si="87"/>
        <v>0.99999560207573168</v>
      </c>
    </row>
    <row r="219" spans="1:18" s="3" customFormat="1" ht="60.75" customHeight="1" x14ac:dyDescent="0.25">
      <c r="A219" s="99" t="s">
        <v>362</v>
      </c>
      <c r="B219" s="34" t="s">
        <v>363</v>
      </c>
      <c r="C219" s="34" t="s">
        <v>364</v>
      </c>
      <c r="D219" s="22" t="s">
        <v>881</v>
      </c>
      <c r="E219" s="94" t="s">
        <v>889</v>
      </c>
      <c r="F219" s="52">
        <v>1051.7235300000002</v>
      </c>
      <c r="G219" s="47">
        <v>1051.7235300000002</v>
      </c>
      <c r="H219" s="47">
        <v>0</v>
      </c>
      <c r="I219" s="53">
        <v>0</v>
      </c>
      <c r="J219" s="158"/>
      <c r="K219" s="52">
        <f t="shared" si="80"/>
        <v>1051.72</v>
      </c>
      <c r="L219" s="159">
        <f t="shared" si="81"/>
        <v>0.99999664360461704</v>
      </c>
      <c r="M219" s="47">
        <f t="shared" si="82"/>
        <v>1051.72</v>
      </c>
      <c r="N219" s="159">
        <f t="shared" si="83"/>
        <v>0.99999664360461704</v>
      </c>
      <c r="O219" s="47">
        <f t="shared" si="84"/>
        <v>0</v>
      </c>
      <c r="P219" s="159" t="e">
        <f t="shared" si="85"/>
        <v>#DIV/0!</v>
      </c>
      <c r="Q219" s="47">
        <f t="shared" si="86"/>
        <v>0</v>
      </c>
      <c r="R219" s="160" t="e">
        <f t="shared" si="87"/>
        <v>#DIV/0!</v>
      </c>
    </row>
    <row r="220" spans="1:18" s="3" customFormat="1" ht="140.25" customHeight="1" x14ac:dyDescent="0.25">
      <c r="A220" s="99" t="s">
        <v>365</v>
      </c>
      <c r="B220" s="34" t="s">
        <v>366</v>
      </c>
      <c r="C220" s="35" t="s">
        <v>1027</v>
      </c>
      <c r="D220" s="22" t="s">
        <v>367</v>
      </c>
      <c r="E220" s="103"/>
      <c r="F220" s="52">
        <v>2493.3622999999998</v>
      </c>
      <c r="G220" s="47">
        <v>2032.0631100000001</v>
      </c>
      <c r="H220" s="47">
        <v>234.17856000000003</v>
      </c>
      <c r="I220" s="53">
        <v>227.12063000000001</v>
      </c>
      <c r="J220" s="158"/>
      <c r="K220" s="52">
        <f t="shared" si="80"/>
        <v>2493.3599999999997</v>
      </c>
      <c r="L220" s="159">
        <f t="shared" si="81"/>
        <v>0.99999907755082362</v>
      </c>
      <c r="M220" s="47">
        <f t="shared" si="82"/>
        <v>2032.06</v>
      </c>
      <c r="N220" s="159">
        <f t="shared" si="83"/>
        <v>0.99999846953572225</v>
      </c>
      <c r="O220" s="47">
        <f t="shared" si="84"/>
        <v>234.18</v>
      </c>
      <c r="P220" s="159">
        <f t="shared" si="85"/>
        <v>1.0000061491538763</v>
      </c>
      <c r="Q220" s="47">
        <f t="shared" si="86"/>
        <v>227.12</v>
      </c>
      <c r="R220" s="160">
        <f t="shared" si="87"/>
        <v>0.99999722614365771</v>
      </c>
    </row>
    <row r="221" spans="1:18" s="3" customFormat="1" ht="144" customHeight="1" x14ac:dyDescent="0.25">
      <c r="A221" s="99" t="s">
        <v>368</v>
      </c>
      <c r="B221" s="34" t="s">
        <v>369</v>
      </c>
      <c r="C221" s="35" t="s">
        <v>1028</v>
      </c>
      <c r="D221" s="22" t="s">
        <v>367</v>
      </c>
      <c r="E221" s="103"/>
      <c r="F221" s="52">
        <v>1445.3316900000002</v>
      </c>
      <c r="G221" s="47">
        <v>1178.3639450000001</v>
      </c>
      <c r="H221" s="47">
        <v>135.79104000000001</v>
      </c>
      <c r="I221" s="53">
        <v>131.176705</v>
      </c>
      <c r="J221" s="158"/>
      <c r="K221" s="52">
        <f t="shared" si="80"/>
        <v>1445.33</v>
      </c>
      <c r="L221" s="159">
        <f t="shared" si="81"/>
        <v>0.99999883071822748</v>
      </c>
      <c r="M221" s="47">
        <f t="shared" si="82"/>
        <v>1178.3599999999999</v>
      </c>
      <c r="N221" s="159">
        <f t="shared" si="83"/>
        <v>0.99999665213789268</v>
      </c>
      <c r="O221" s="47">
        <f t="shared" si="84"/>
        <v>135.79</v>
      </c>
      <c r="P221" s="159">
        <f t="shared" si="85"/>
        <v>0.99999234117361491</v>
      </c>
      <c r="Q221" s="47">
        <f t="shared" si="86"/>
        <v>131.18</v>
      </c>
      <c r="R221" s="160">
        <f t="shared" si="87"/>
        <v>1.0000251187891935</v>
      </c>
    </row>
    <row r="222" spans="1:18" s="3" customFormat="1" ht="111.75" customHeight="1" x14ac:dyDescent="0.25">
      <c r="A222" s="99" t="s">
        <v>370</v>
      </c>
      <c r="B222" s="34" t="s">
        <v>371</v>
      </c>
      <c r="C222" s="34" t="s">
        <v>1029</v>
      </c>
      <c r="D222" s="22" t="s">
        <v>372</v>
      </c>
      <c r="E222" s="103"/>
      <c r="F222" s="52">
        <v>341.78628000000003</v>
      </c>
      <c r="G222" s="47">
        <v>185.98789000000002</v>
      </c>
      <c r="H222" s="47">
        <v>93.153060000000011</v>
      </c>
      <c r="I222" s="53">
        <v>62.645330000000008</v>
      </c>
      <c r="J222" s="158"/>
      <c r="K222" s="52">
        <f t="shared" si="80"/>
        <v>341.78999999999996</v>
      </c>
      <c r="L222" s="159">
        <f t="shared" si="81"/>
        <v>1.0000108839945241</v>
      </c>
      <c r="M222" s="47">
        <f t="shared" si="82"/>
        <v>185.99</v>
      </c>
      <c r="N222" s="159">
        <f t="shared" si="83"/>
        <v>1.0000113448246548</v>
      </c>
      <c r="O222" s="47">
        <f t="shared" si="84"/>
        <v>93.15</v>
      </c>
      <c r="P222" s="159">
        <f t="shared" si="85"/>
        <v>0.99996715083755694</v>
      </c>
      <c r="Q222" s="47">
        <f t="shared" si="86"/>
        <v>62.65</v>
      </c>
      <c r="R222" s="160">
        <f t="shared" si="87"/>
        <v>1.0000745466581467</v>
      </c>
    </row>
    <row r="223" spans="1:18" s="3" customFormat="1" ht="48" customHeight="1" x14ac:dyDescent="0.25">
      <c r="A223" s="99" t="s">
        <v>373</v>
      </c>
      <c r="B223" s="34" t="s">
        <v>374</v>
      </c>
      <c r="C223" s="35" t="s">
        <v>375</v>
      </c>
      <c r="D223" s="22" t="s">
        <v>270</v>
      </c>
      <c r="E223" s="94" t="s">
        <v>749</v>
      </c>
      <c r="F223" s="52">
        <v>1016.7400100000002</v>
      </c>
      <c r="G223" s="47">
        <v>343.46394500000008</v>
      </c>
      <c r="H223" s="47">
        <v>673.27606500000013</v>
      </c>
      <c r="I223" s="53">
        <v>0</v>
      </c>
      <c r="J223" s="158"/>
      <c r="K223" s="52">
        <f t="shared" si="80"/>
        <v>1016.74</v>
      </c>
      <c r="L223" s="159">
        <f t="shared" si="81"/>
        <v>0.9999999901646438</v>
      </c>
      <c r="M223" s="47">
        <f t="shared" si="82"/>
        <v>343.46</v>
      </c>
      <c r="N223" s="159">
        <f t="shared" si="83"/>
        <v>0.99998851407823874</v>
      </c>
      <c r="O223" s="47">
        <f t="shared" si="84"/>
        <v>673.28</v>
      </c>
      <c r="P223" s="159">
        <f t="shared" si="85"/>
        <v>1.0000058445564968</v>
      </c>
      <c r="Q223" s="47">
        <f t="shared" si="86"/>
        <v>0</v>
      </c>
      <c r="R223" s="160" t="e">
        <f t="shared" si="87"/>
        <v>#DIV/0!</v>
      </c>
    </row>
    <row r="224" spans="1:18" s="3" customFormat="1" ht="48" customHeight="1" x14ac:dyDescent="0.25">
      <c r="A224" s="99" t="s">
        <v>376</v>
      </c>
      <c r="B224" s="34" t="s">
        <v>377</v>
      </c>
      <c r="C224" s="35" t="s">
        <v>375</v>
      </c>
      <c r="D224" s="22" t="s">
        <v>270</v>
      </c>
      <c r="E224" s="94" t="s">
        <v>749</v>
      </c>
      <c r="F224" s="52">
        <v>1713.6376950000001</v>
      </c>
      <c r="G224" s="47">
        <v>578.87791500000003</v>
      </c>
      <c r="H224" s="47">
        <v>1134.7597800000001</v>
      </c>
      <c r="I224" s="53">
        <v>0</v>
      </c>
      <c r="J224" s="158"/>
      <c r="K224" s="52">
        <f t="shared" si="80"/>
        <v>1713.6399999999999</v>
      </c>
      <c r="L224" s="159">
        <f t="shared" si="81"/>
        <v>1.0000013450917931</v>
      </c>
      <c r="M224" s="47">
        <f t="shared" si="82"/>
        <v>578.88</v>
      </c>
      <c r="N224" s="159">
        <f t="shared" si="83"/>
        <v>1.0000036017957257</v>
      </c>
      <c r="O224" s="47">
        <f t="shared" si="84"/>
        <v>1134.76</v>
      </c>
      <c r="P224" s="159">
        <f t="shared" si="85"/>
        <v>1.0000001938736318</v>
      </c>
      <c r="Q224" s="47">
        <f t="shared" si="86"/>
        <v>0</v>
      </c>
      <c r="R224" s="160" t="e">
        <f t="shared" si="87"/>
        <v>#DIV/0!</v>
      </c>
    </row>
    <row r="225" spans="1:18" s="3" customFormat="1" ht="60" customHeight="1" x14ac:dyDescent="0.25">
      <c r="A225" s="99" t="s">
        <v>378</v>
      </c>
      <c r="B225" s="34" t="s">
        <v>1087</v>
      </c>
      <c r="C225" s="35" t="s">
        <v>1030</v>
      </c>
      <c r="D225" s="22" t="s">
        <v>178</v>
      </c>
      <c r="E225" s="94" t="s">
        <v>749</v>
      </c>
      <c r="F225" s="52">
        <v>652.20573000000013</v>
      </c>
      <c r="G225" s="47">
        <v>255.18718500000003</v>
      </c>
      <c r="H225" s="47">
        <v>397.01854500000007</v>
      </c>
      <c r="I225" s="53">
        <v>0</v>
      </c>
      <c r="J225" s="158"/>
      <c r="K225" s="52">
        <f t="shared" si="80"/>
        <v>652.21</v>
      </c>
      <c r="L225" s="159">
        <f t="shared" si="81"/>
        <v>1.0000065470139305</v>
      </c>
      <c r="M225" s="47">
        <f t="shared" si="82"/>
        <v>255.19</v>
      </c>
      <c r="N225" s="159">
        <f t="shared" si="83"/>
        <v>1.0000110311181964</v>
      </c>
      <c r="O225" s="47">
        <f t="shared" si="84"/>
        <v>397.02</v>
      </c>
      <c r="P225" s="159">
        <f t="shared" si="85"/>
        <v>1.0000036648162114</v>
      </c>
      <c r="Q225" s="47">
        <f t="shared" si="86"/>
        <v>0</v>
      </c>
      <c r="R225" s="160" t="e">
        <f t="shared" si="87"/>
        <v>#DIV/0!</v>
      </c>
    </row>
    <row r="226" spans="1:18" s="3" customFormat="1" ht="161.25" customHeight="1" x14ac:dyDescent="0.25">
      <c r="A226" s="99" t="s">
        <v>379</v>
      </c>
      <c r="B226" s="34" t="s">
        <v>380</v>
      </c>
      <c r="C226" s="35" t="s">
        <v>381</v>
      </c>
      <c r="D226" s="22" t="s">
        <v>382</v>
      </c>
      <c r="E226" s="94" t="s">
        <v>749</v>
      </c>
      <c r="F226" s="52">
        <v>9443.6930499999999</v>
      </c>
      <c r="G226" s="47">
        <v>9443.6930499999999</v>
      </c>
      <c r="H226" s="47">
        <v>0</v>
      </c>
      <c r="I226" s="53">
        <v>0</v>
      </c>
      <c r="J226" s="158"/>
      <c r="K226" s="52">
        <f t="shared" si="80"/>
        <v>9443.69</v>
      </c>
      <c r="L226" s="159">
        <f t="shared" si="81"/>
        <v>0.99999967703312853</v>
      </c>
      <c r="M226" s="47">
        <f t="shared" si="82"/>
        <v>9443.69</v>
      </c>
      <c r="N226" s="159">
        <f t="shared" si="83"/>
        <v>0.99999967703312853</v>
      </c>
      <c r="O226" s="47">
        <f t="shared" si="84"/>
        <v>0</v>
      </c>
      <c r="P226" s="159" t="e">
        <f t="shared" si="85"/>
        <v>#DIV/0!</v>
      </c>
      <c r="Q226" s="47">
        <f t="shared" si="86"/>
        <v>0</v>
      </c>
      <c r="R226" s="160" t="e">
        <f t="shared" si="87"/>
        <v>#DIV/0!</v>
      </c>
    </row>
    <row r="227" spans="1:18" s="3" customFormat="1" ht="157.5" customHeight="1" x14ac:dyDescent="0.25">
      <c r="A227" s="99" t="s">
        <v>383</v>
      </c>
      <c r="B227" s="34" t="s">
        <v>384</v>
      </c>
      <c r="C227" s="35" t="s">
        <v>381</v>
      </c>
      <c r="D227" s="22" t="s">
        <v>382</v>
      </c>
      <c r="E227" s="94" t="s">
        <v>749</v>
      </c>
      <c r="F227" s="52">
        <v>22390.696075</v>
      </c>
      <c r="G227" s="47">
        <v>22390.696075</v>
      </c>
      <c r="H227" s="47">
        <v>0</v>
      </c>
      <c r="I227" s="53">
        <v>0</v>
      </c>
      <c r="J227" s="158"/>
      <c r="K227" s="52">
        <f t="shared" si="80"/>
        <v>22390.7</v>
      </c>
      <c r="L227" s="159">
        <f t="shared" si="81"/>
        <v>1.0000001752960241</v>
      </c>
      <c r="M227" s="47">
        <f t="shared" si="82"/>
        <v>22390.7</v>
      </c>
      <c r="N227" s="159">
        <f t="shared" si="83"/>
        <v>1.0000001752960241</v>
      </c>
      <c r="O227" s="47">
        <f t="shared" si="84"/>
        <v>0</v>
      </c>
      <c r="P227" s="159" t="e">
        <f t="shared" si="85"/>
        <v>#DIV/0!</v>
      </c>
      <c r="Q227" s="47">
        <f t="shared" si="86"/>
        <v>0</v>
      </c>
      <c r="R227" s="160" t="e">
        <f t="shared" si="87"/>
        <v>#DIV/0!</v>
      </c>
    </row>
    <row r="228" spans="1:18" s="3" customFormat="1" ht="161.25" customHeight="1" x14ac:dyDescent="0.25">
      <c r="A228" s="99" t="s">
        <v>385</v>
      </c>
      <c r="B228" s="34" t="s">
        <v>386</v>
      </c>
      <c r="C228" s="35" t="s">
        <v>381</v>
      </c>
      <c r="D228" s="22" t="s">
        <v>382</v>
      </c>
      <c r="E228" s="94" t="s">
        <v>749</v>
      </c>
      <c r="F228" s="52">
        <v>25918.371215000003</v>
      </c>
      <c r="G228" s="47">
        <v>25918.371215000003</v>
      </c>
      <c r="H228" s="47">
        <v>0</v>
      </c>
      <c r="I228" s="53">
        <v>0</v>
      </c>
      <c r="J228" s="158"/>
      <c r="K228" s="52">
        <f t="shared" si="80"/>
        <v>25918.37</v>
      </c>
      <c r="L228" s="159">
        <f t="shared" si="81"/>
        <v>0.99999995312205414</v>
      </c>
      <c r="M228" s="47">
        <f t="shared" si="82"/>
        <v>25918.37</v>
      </c>
      <c r="N228" s="159">
        <f t="shared" si="83"/>
        <v>0.99999995312205414</v>
      </c>
      <c r="O228" s="47">
        <f t="shared" si="84"/>
        <v>0</v>
      </c>
      <c r="P228" s="159" t="e">
        <f t="shared" si="85"/>
        <v>#DIV/0!</v>
      </c>
      <c r="Q228" s="47">
        <f t="shared" si="86"/>
        <v>0</v>
      </c>
      <c r="R228" s="160" t="e">
        <f t="shared" si="87"/>
        <v>#DIV/0!</v>
      </c>
    </row>
    <row r="229" spans="1:18" s="3" customFormat="1" ht="57.75" customHeight="1" x14ac:dyDescent="0.25">
      <c r="A229" s="99" t="s">
        <v>387</v>
      </c>
      <c r="B229" s="34" t="s">
        <v>388</v>
      </c>
      <c r="C229" s="35"/>
      <c r="D229" s="22" t="s">
        <v>382</v>
      </c>
      <c r="E229" s="94" t="s">
        <v>749</v>
      </c>
      <c r="F229" s="52">
        <v>55017.140915000011</v>
      </c>
      <c r="G229" s="47">
        <v>55017.140915000011</v>
      </c>
      <c r="H229" s="47">
        <v>0</v>
      </c>
      <c r="I229" s="53">
        <v>0</v>
      </c>
      <c r="J229" s="158"/>
      <c r="K229" s="52">
        <f t="shared" si="80"/>
        <v>55017.14</v>
      </c>
      <c r="L229" s="159">
        <f t="shared" si="81"/>
        <v>0.99999998336881935</v>
      </c>
      <c r="M229" s="47">
        <f t="shared" si="82"/>
        <v>55017.14</v>
      </c>
      <c r="N229" s="159">
        <f t="shared" si="83"/>
        <v>0.99999998336881935</v>
      </c>
      <c r="O229" s="47">
        <f t="shared" si="84"/>
        <v>0</v>
      </c>
      <c r="P229" s="159" t="e">
        <f t="shared" si="85"/>
        <v>#DIV/0!</v>
      </c>
      <c r="Q229" s="47">
        <f t="shared" si="86"/>
        <v>0</v>
      </c>
      <c r="R229" s="160" t="e">
        <f t="shared" si="87"/>
        <v>#DIV/0!</v>
      </c>
    </row>
    <row r="230" spans="1:18" s="3" customFormat="1" ht="75" customHeight="1" x14ac:dyDescent="0.25">
      <c r="A230" s="99" t="s">
        <v>389</v>
      </c>
      <c r="B230" s="34" t="s">
        <v>870</v>
      </c>
      <c r="C230" s="34" t="s">
        <v>1031</v>
      </c>
      <c r="D230" s="19" t="s">
        <v>203</v>
      </c>
      <c r="E230" s="103"/>
      <c r="F230" s="52">
        <v>589.58036500000003</v>
      </c>
      <c r="G230" s="47">
        <v>485.41085999999996</v>
      </c>
      <c r="H230" s="47">
        <v>44.835945000000009</v>
      </c>
      <c r="I230" s="53">
        <v>59.333560000000006</v>
      </c>
      <c r="J230" s="158"/>
      <c r="K230" s="52">
        <f t="shared" si="80"/>
        <v>589.58000000000004</v>
      </c>
      <c r="L230" s="159">
        <f t="shared" si="81"/>
        <v>0.99999938091561102</v>
      </c>
      <c r="M230" s="47">
        <f t="shared" si="82"/>
        <v>485.41</v>
      </c>
      <c r="N230" s="159">
        <f t="shared" si="83"/>
        <v>0.99999822830498697</v>
      </c>
      <c r="O230" s="47">
        <f t="shared" si="84"/>
        <v>44.84</v>
      </c>
      <c r="P230" s="159">
        <f t="shared" si="85"/>
        <v>1.0000904408282238</v>
      </c>
      <c r="Q230" s="47">
        <f t="shared" si="86"/>
        <v>59.33</v>
      </c>
      <c r="R230" s="160">
        <f t="shared" si="87"/>
        <v>0.99994000022921248</v>
      </c>
    </row>
    <row r="231" spans="1:18" s="3" customFormat="1" ht="81" customHeight="1" x14ac:dyDescent="0.25">
      <c r="A231" s="99" t="s">
        <v>390</v>
      </c>
      <c r="B231" s="34" t="s">
        <v>391</v>
      </c>
      <c r="C231" s="34" t="s">
        <v>392</v>
      </c>
      <c r="D231" s="19" t="s">
        <v>393</v>
      </c>
      <c r="E231" s="103" t="s">
        <v>890</v>
      </c>
      <c r="F231" s="52">
        <v>937.32831500000009</v>
      </c>
      <c r="G231" s="47">
        <v>937.32831500000009</v>
      </c>
      <c r="H231" s="47">
        <v>0</v>
      </c>
      <c r="I231" s="53">
        <v>0</v>
      </c>
      <c r="J231" s="158"/>
      <c r="K231" s="52">
        <f t="shared" si="80"/>
        <v>937.33</v>
      </c>
      <c r="L231" s="159">
        <f t="shared" si="81"/>
        <v>1.0000017976625404</v>
      </c>
      <c r="M231" s="47">
        <f t="shared" si="82"/>
        <v>937.33</v>
      </c>
      <c r="N231" s="159">
        <f t="shared" si="83"/>
        <v>1.0000017976625404</v>
      </c>
      <c r="O231" s="47">
        <f t="shared" si="84"/>
        <v>0</v>
      </c>
      <c r="P231" s="159" t="e">
        <f t="shared" si="85"/>
        <v>#DIV/0!</v>
      </c>
      <c r="Q231" s="47">
        <f t="shared" si="86"/>
        <v>0</v>
      </c>
      <c r="R231" s="160" t="e">
        <f t="shared" si="87"/>
        <v>#DIV/0!</v>
      </c>
    </row>
    <row r="232" spans="1:18" s="3" customFormat="1" ht="90.75" customHeight="1" x14ac:dyDescent="0.25">
      <c r="A232" s="99" t="s">
        <v>394</v>
      </c>
      <c r="B232" s="34" t="s">
        <v>395</v>
      </c>
      <c r="C232" s="34" t="s">
        <v>396</v>
      </c>
      <c r="D232" s="19" t="s">
        <v>21</v>
      </c>
      <c r="E232" s="103"/>
      <c r="F232" s="52">
        <v>1066.1673000000001</v>
      </c>
      <c r="G232" s="47">
        <v>960.51070500000003</v>
      </c>
      <c r="H232" s="47">
        <v>0</v>
      </c>
      <c r="I232" s="53">
        <v>105.65659500000002</v>
      </c>
      <c r="J232" s="158"/>
      <c r="K232" s="52">
        <f t="shared" si="80"/>
        <v>1066.17</v>
      </c>
      <c r="L232" s="159">
        <f t="shared" si="81"/>
        <v>1.0000025324355755</v>
      </c>
      <c r="M232" s="47">
        <f t="shared" si="82"/>
        <v>960.51</v>
      </c>
      <c r="N232" s="159">
        <f t="shared" si="83"/>
        <v>0.99999926601546829</v>
      </c>
      <c r="O232" s="47">
        <f t="shared" si="84"/>
        <v>0</v>
      </c>
      <c r="P232" s="159" t="e">
        <f t="shared" si="85"/>
        <v>#DIV/0!</v>
      </c>
      <c r="Q232" s="47">
        <f t="shared" si="86"/>
        <v>105.66</v>
      </c>
      <c r="R232" s="160">
        <f t="shared" si="87"/>
        <v>1.0000322270464987</v>
      </c>
    </row>
    <row r="233" spans="1:18" s="3" customFormat="1" ht="91.5" customHeight="1" x14ac:dyDescent="0.25">
      <c r="A233" s="99" t="s">
        <v>397</v>
      </c>
      <c r="B233" s="34" t="s">
        <v>398</v>
      </c>
      <c r="C233" s="34" t="s">
        <v>399</v>
      </c>
      <c r="D233" s="22" t="s">
        <v>21</v>
      </c>
      <c r="E233" s="94"/>
      <c r="F233" s="52">
        <v>7315.6811750000006</v>
      </c>
      <c r="G233" s="47">
        <v>3995.4278650000001</v>
      </c>
      <c r="H233" s="47">
        <v>2575.3416150000003</v>
      </c>
      <c r="I233" s="53">
        <v>744.91169500000001</v>
      </c>
      <c r="J233" s="158"/>
      <c r="K233" s="52">
        <f t="shared" si="80"/>
        <v>7315.68</v>
      </c>
      <c r="L233" s="159">
        <f t="shared" si="81"/>
        <v>0.99999983938611148</v>
      </c>
      <c r="M233" s="47">
        <f t="shared" si="82"/>
        <v>3995.43</v>
      </c>
      <c r="N233" s="159">
        <f t="shared" si="83"/>
        <v>1.0000005343607923</v>
      </c>
      <c r="O233" s="47">
        <f t="shared" si="84"/>
        <v>2575.34</v>
      </c>
      <c r="P233" s="159">
        <f t="shared" si="85"/>
        <v>0.99999937289872898</v>
      </c>
      <c r="Q233" s="47">
        <f t="shared" si="86"/>
        <v>744.91</v>
      </c>
      <c r="R233" s="160">
        <f t="shared" si="87"/>
        <v>0.99999772456250668</v>
      </c>
    </row>
    <row r="234" spans="1:18" s="3" customFormat="1" ht="57" customHeight="1" x14ac:dyDescent="0.25">
      <c r="A234" s="99" t="s">
        <v>400</v>
      </c>
      <c r="B234" s="34" t="s">
        <v>401</v>
      </c>
      <c r="C234" s="36" t="s">
        <v>882</v>
      </c>
      <c r="D234" s="22" t="s">
        <v>402</v>
      </c>
      <c r="E234" s="94" t="s">
        <v>1066</v>
      </c>
      <c r="F234" s="52" t="s">
        <v>403</v>
      </c>
      <c r="G234" s="47"/>
      <c r="H234" s="47"/>
      <c r="I234" s="53"/>
      <c r="J234" s="158"/>
      <c r="K234" s="52" t="s">
        <v>403</v>
      </c>
      <c r="L234" s="159"/>
      <c r="M234" s="47"/>
      <c r="N234" s="159"/>
      <c r="O234" s="47"/>
      <c r="P234" s="159"/>
      <c r="Q234" s="47"/>
      <c r="R234" s="160"/>
    </row>
    <row r="235" spans="1:18" s="3" customFormat="1" ht="57" customHeight="1" x14ac:dyDescent="0.25">
      <c r="A235" s="106" t="s">
        <v>871</v>
      </c>
      <c r="B235" s="36" t="s">
        <v>401</v>
      </c>
      <c r="C235" s="36" t="s">
        <v>883</v>
      </c>
      <c r="D235" s="22" t="s">
        <v>402</v>
      </c>
      <c r="E235" s="94" t="s">
        <v>1066</v>
      </c>
      <c r="F235" s="45" t="s">
        <v>916</v>
      </c>
      <c r="G235" s="47"/>
      <c r="H235" s="47"/>
      <c r="I235" s="53"/>
      <c r="J235" s="158"/>
      <c r="K235" s="52" t="s">
        <v>916</v>
      </c>
      <c r="L235" s="159"/>
      <c r="M235" s="47"/>
      <c r="N235" s="159"/>
      <c r="O235" s="47"/>
      <c r="P235" s="159"/>
      <c r="Q235" s="47"/>
      <c r="R235" s="160"/>
    </row>
    <row r="236" spans="1:18" s="3" customFormat="1" ht="29.25" customHeight="1" x14ac:dyDescent="0.25">
      <c r="A236" s="149" t="s">
        <v>404</v>
      </c>
      <c r="B236" s="39"/>
      <c r="C236" s="39"/>
      <c r="D236" s="132"/>
      <c r="E236" s="96"/>
      <c r="F236" s="52"/>
      <c r="G236" s="47"/>
      <c r="H236" s="47"/>
      <c r="I236" s="53"/>
      <c r="J236" s="158"/>
      <c r="K236" s="52"/>
      <c r="L236" s="159"/>
      <c r="M236" s="47"/>
      <c r="N236" s="159"/>
      <c r="O236" s="47"/>
      <c r="P236" s="159"/>
      <c r="Q236" s="47"/>
      <c r="R236" s="160"/>
    </row>
    <row r="237" spans="1:18" s="3" customFormat="1" ht="159" customHeight="1" x14ac:dyDescent="0.25">
      <c r="A237" s="99" t="s">
        <v>405</v>
      </c>
      <c r="B237" s="34" t="s">
        <v>406</v>
      </c>
      <c r="C237" s="34" t="s">
        <v>1032</v>
      </c>
      <c r="D237" s="22" t="s">
        <v>407</v>
      </c>
      <c r="E237" s="84"/>
      <c r="F237" s="52" t="s">
        <v>17</v>
      </c>
      <c r="G237" s="47"/>
      <c r="H237" s="47"/>
      <c r="I237" s="53"/>
      <c r="J237" s="158"/>
      <c r="K237" s="52" t="s">
        <v>17</v>
      </c>
      <c r="L237" s="159"/>
      <c r="M237" s="47"/>
      <c r="N237" s="159"/>
      <c r="O237" s="47"/>
      <c r="P237" s="159"/>
      <c r="Q237" s="47"/>
      <c r="R237" s="160"/>
    </row>
    <row r="238" spans="1:18" s="3" customFormat="1" ht="163.5" customHeight="1" x14ac:dyDescent="0.25">
      <c r="A238" s="99" t="s">
        <v>408</v>
      </c>
      <c r="B238" s="34" t="s">
        <v>409</v>
      </c>
      <c r="C238" s="34" t="s">
        <v>1033</v>
      </c>
      <c r="D238" s="22" t="s">
        <v>410</v>
      </c>
      <c r="E238" s="84"/>
      <c r="F238" s="52" t="s">
        <v>17</v>
      </c>
      <c r="G238" s="47"/>
      <c r="H238" s="47"/>
      <c r="I238" s="53"/>
      <c r="J238" s="158"/>
      <c r="K238" s="52" t="s">
        <v>17</v>
      </c>
      <c r="L238" s="159"/>
      <c r="M238" s="47"/>
      <c r="N238" s="159"/>
      <c r="O238" s="47"/>
      <c r="P238" s="159"/>
      <c r="Q238" s="47"/>
      <c r="R238" s="160"/>
    </row>
    <row r="239" spans="1:18" s="3" customFormat="1" ht="204" customHeight="1" x14ac:dyDescent="0.25">
      <c r="A239" s="106" t="s">
        <v>872</v>
      </c>
      <c r="B239" s="36" t="s">
        <v>922</v>
      </c>
      <c r="C239" s="34" t="s">
        <v>1034</v>
      </c>
      <c r="D239" s="22" t="s">
        <v>884</v>
      </c>
      <c r="E239" s="84" t="s">
        <v>891</v>
      </c>
      <c r="F239" s="45">
        <v>10000</v>
      </c>
      <c r="G239" s="46">
        <v>10000</v>
      </c>
      <c r="H239" s="47">
        <v>0</v>
      </c>
      <c r="I239" s="53">
        <v>0</v>
      </c>
      <c r="J239" s="158"/>
      <c r="K239" s="52">
        <f t="shared" si="80"/>
        <v>10000</v>
      </c>
      <c r="L239" s="159">
        <f t="shared" si="81"/>
        <v>1</v>
      </c>
      <c r="M239" s="47">
        <f t="shared" si="82"/>
        <v>10000</v>
      </c>
      <c r="N239" s="159">
        <f t="shared" si="83"/>
        <v>1</v>
      </c>
      <c r="O239" s="47">
        <f t="shared" si="84"/>
        <v>0</v>
      </c>
      <c r="P239" s="159" t="e">
        <f t="shared" si="85"/>
        <v>#DIV/0!</v>
      </c>
      <c r="Q239" s="47">
        <f t="shared" si="86"/>
        <v>0</v>
      </c>
      <c r="R239" s="160" t="e">
        <f t="shared" si="87"/>
        <v>#DIV/0!</v>
      </c>
    </row>
    <row r="240" spans="1:18" s="3" customFormat="1" ht="174" customHeight="1" x14ac:dyDescent="0.25">
      <c r="A240" s="106" t="s">
        <v>873</v>
      </c>
      <c r="B240" s="36" t="s">
        <v>874</v>
      </c>
      <c r="C240" s="34" t="s">
        <v>1035</v>
      </c>
      <c r="D240" s="22" t="s">
        <v>884</v>
      </c>
      <c r="E240" s="84"/>
      <c r="F240" s="45">
        <v>10000</v>
      </c>
      <c r="G240" s="46">
        <v>10000</v>
      </c>
      <c r="H240" s="47">
        <v>0</v>
      </c>
      <c r="I240" s="53">
        <v>0</v>
      </c>
      <c r="J240" s="158"/>
      <c r="K240" s="52">
        <f t="shared" si="80"/>
        <v>10000</v>
      </c>
      <c r="L240" s="159">
        <f t="shared" si="81"/>
        <v>1</v>
      </c>
      <c r="M240" s="47">
        <f t="shared" si="82"/>
        <v>10000</v>
      </c>
      <c r="N240" s="159">
        <f t="shared" si="83"/>
        <v>1</v>
      </c>
      <c r="O240" s="47">
        <f t="shared" si="84"/>
        <v>0</v>
      </c>
      <c r="P240" s="159" t="e">
        <f t="shared" si="85"/>
        <v>#DIV/0!</v>
      </c>
      <c r="Q240" s="47">
        <f t="shared" si="86"/>
        <v>0</v>
      </c>
      <c r="R240" s="160" t="e">
        <f t="shared" si="87"/>
        <v>#DIV/0!</v>
      </c>
    </row>
    <row r="241" spans="1:18" s="3" customFormat="1" ht="140.25" customHeight="1" x14ac:dyDescent="0.25">
      <c r="A241" s="106" t="s">
        <v>411</v>
      </c>
      <c r="B241" s="36" t="s">
        <v>412</v>
      </c>
      <c r="C241" s="34" t="s">
        <v>1036</v>
      </c>
      <c r="D241" s="22" t="s">
        <v>382</v>
      </c>
      <c r="E241" s="84" t="s">
        <v>751</v>
      </c>
      <c r="F241" s="52" t="s">
        <v>17</v>
      </c>
      <c r="G241" s="47"/>
      <c r="H241" s="47"/>
      <c r="I241" s="53"/>
      <c r="J241" s="158"/>
      <c r="K241" s="52" t="s">
        <v>17</v>
      </c>
      <c r="L241" s="159"/>
      <c r="M241" s="47"/>
      <c r="N241" s="159"/>
      <c r="O241" s="47"/>
      <c r="P241" s="159"/>
      <c r="Q241" s="47"/>
      <c r="R241" s="160"/>
    </row>
    <row r="242" spans="1:18" s="3" customFormat="1" ht="57" customHeight="1" x14ac:dyDescent="0.25">
      <c r="A242" s="99" t="s">
        <v>413</v>
      </c>
      <c r="B242" s="34" t="s">
        <v>414</v>
      </c>
      <c r="C242" s="34" t="s">
        <v>1037</v>
      </c>
      <c r="D242" s="22" t="s">
        <v>270</v>
      </c>
      <c r="E242" s="84" t="s">
        <v>751</v>
      </c>
      <c r="F242" s="52">
        <v>2231.0476100000001</v>
      </c>
      <c r="G242" s="47">
        <v>2231.0476100000001</v>
      </c>
      <c r="H242" s="47">
        <v>0</v>
      </c>
      <c r="I242" s="53">
        <v>0</v>
      </c>
      <c r="J242" s="158"/>
      <c r="K242" s="52">
        <f t="shared" si="80"/>
        <v>2231.0500000000002</v>
      </c>
      <c r="L242" s="159">
        <f t="shared" si="81"/>
        <v>1.0000010712456289</v>
      </c>
      <c r="M242" s="47">
        <f t="shared" si="82"/>
        <v>2231.0500000000002</v>
      </c>
      <c r="N242" s="159">
        <f t="shared" si="83"/>
        <v>1.0000010712456289</v>
      </c>
      <c r="O242" s="47">
        <f t="shared" si="84"/>
        <v>0</v>
      </c>
      <c r="P242" s="159" t="e">
        <f t="shared" si="85"/>
        <v>#DIV/0!</v>
      </c>
      <c r="Q242" s="47">
        <f t="shared" si="86"/>
        <v>0</v>
      </c>
      <c r="R242" s="160" t="e">
        <f t="shared" si="87"/>
        <v>#DIV/0!</v>
      </c>
    </row>
    <row r="243" spans="1:18" s="3" customFormat="1" ht="90" customHeight="1" x14ac:dyDescent="0.25">
      <c r="A243" s="99" t="s">
        <v>415</v>
      </c>
      <c r="B243" s="34" t="s">
        <v>416</v>
      </c>
      <c r="C243" s="34" t="s">
        <v>1038</v>
      </c>
      <c r="D243" s="22" t="s">
        <v>23</v>
      </c>
      <c r="E243" s="94" t="s">
        <v>892</v>
      </c>
      <c r="F243" s="52">
        <v>51738.621110000007</v>
      </c>
      <c r="G243" s="47">
        <v>14596.097505</v>
      </c>
      <c r="H243" s="47">
        <v>25619.289465000005</v>
      </c>
      <c r="I243" s="53">
        <v>11523.23414</v>
      </c>
      <c r="J243" s="158"/>
      <c r="K243" s="52">
        <f t="shared" si="80"/>
        <v>51738.619999999995</v>
      </c>
      <c r="L243" s="159">
        <f t="shared" si="81"/>
        <v>0.99999997854600708</v>
      </c>
      <c r="M243" s="47">
        <f t="shared" si="82"/>
        <v>14596.1</v>
      </c>
      <c r="N243" s="159">
        <f t="shared" si="83"/>
        <v>1.0000001709361013</v>
      </c>
      <c r="O243" s="47">
        <f t="shared" si="84"/>
        <v>25619.29</v>
      </c>
      <c r="P243" s="159">
        <f t="shared" si="85"/>
        <v>1.0000000208827022</v>
      </c>
      <c r="Q243" s="47">
        <f t="shared" si="86"/>
        <v>11523.23</v>
      </c>
      <c r="R243" s="160">
        <f t="shared" si="87"/>
        <v>0.999999640725863</v>
      </c>
    </row>
    <row r="244" spans="1:18" s="3" customFormat="1" ht="32.25" customHeight="1" x14ac:dyDescent="0.25">
      <c r="A244" s="99" t="s">
        <v>417</v>
      </c>
      <c r="B244" s="34" t="s">
        <v>418</v>
      </c>
      <c r="C244" s="34" t="s">
        <v>905</v>
      </c>
      <c r="D244" s="22" t="s">
        <v>270</v>
      </c>
      <c r="E244" s="84" t="s">
        <v>751</v>
      </c>
      <c r="F244" s="52">
        <v>945.20420500000012</v>
      </c>
      <c r="G244" s="47">
        <v>857.99890000000005</v>
      </c>
      <c r="H244" s="47">
        <v>0</v>
      </c>
      <c r="I244" s="53">
        <v>87.205305000000024</v>
      </c>
      <c r="J244" s="158"/>
      <c r="K244" s="52">
        <f t="shared" si="80"/>
        <v>945.21</v>
      </c>
      <c r="L244" s="159">
        <f t="shared" si="81"/>
        <v>1.0000061309502954</v>
      </c>
      <c r="M244" s="47">
        <f t="shared" si="82"/>
        <v>858</v>
      </c>
      <c r="N244" s="159">
        <f t="shared" si="83"/>
        <v>1.0000012820529256</v>
      </c>
      <c r="O244" s="47">
        <f t="shared" si="84"/>
        <v>0</v>
      </c>
      <c r="P244" s="159" t="e">
        <f t="shared" si="85"/>
        <v>#DIV/0!</v>
      </c>
      <c r="Q244" s="47">
        <f t="shared" si="86"/>
        <v>87.21</v>
      </c>
      <c r="R244" s="160">
        <f t="shared" si="87"/>
        <v>1.0000538384677398</v>
      </c>
    </row>
    <row r="245" spans="1:18" s="3" customFormat="1" ht="43.5" customHeight="1" x14ac:dyDescent="0.25">
      <c r="A245" s="99" t="s">
        <v>419</v>
      </c>
      <c r="B245" s="34" t="s">
        <v>420</v>
      </c>
      <c r="C245" s="34" t="s">
        <v>421</v>
      </c>
      <c r="D245" s="22" t="s">
        <v>270</v>
      </c>
      <c r="E245" s="84" t="s">
        <v>751</v>
      </c>
      <c r="F245" s="52">
        <v>723.7028150000001</v>
      </c>
      <c r="G245" s="47">
        <v>133.69532000000001</v>
      </c>
      <c r="H245" s="47">
        <v>590.00749500000006</v>
      </c>
      <c r="I245" s="53">
        <v>0</v>
      </c>
      <c r="J245" s="158"/>
      <c r="K245" s="52">
        <f t="shared" ref="K245:K305" si="88">SUM(M245,O245,Q245)</f>
        <v>723.71</v>
      </c>
      <c r="L245" s="159">
        <f t="shared" ref="L245:L305" si="89">K245/F245</f>
        <v>1.0000099281084045</v>
      </c>
      <c r="M245" s="47">
        <f t="shared" ref="M245:M305" si="90">ROUND(G245-(G245*$M$6*$F$6),2)</f>
        <v>133.69999999999999</v>
      </c>
      <c r="N245" s="159">
        <f t="shared" ref="N245:N305" si="91">M245/G245</f>
        <v>1.0000350049650204</v>
      </c>
      <c r="O245" s="47">
        <f t="shared" ref="O245:O305" si="92">ROUND(H245-(H245*$O$6*$F$6),2)</f>
        <v>590.01</v>
      </c>
      <c r="P245" s="159">
        <f t="shared" ref="P245:P305" si="93">O245/H245</f>
        <v>1.0000042457087768</v>
      </c>
      <c r="Q245" s="47">
        <f t="shared" ref="Q245:Q305" si="94">ROUND((I245-(I245*$Q$6*$F$6)),2)</f>
        <v>0</v>
      </c>
      <c r="R245" s="160" t="e">
        <f t="shared" ref="R245:R305" si="95">Q245/I245</f>
        <v>#DIV/0!</v>
      </c>
    </row>
    <row r="246" spans="1:18" s="3" customFormat="1" ht="70.5" customHeight="1" x14ac:dyDescent="0.25">
      <c r="A246" s="99" t="s">
        <v>422</v>
      </c>
      <c r="B246" s="34" t="s">
        <v>423</v>
      </c>
      <c r="C246" s="34" t="s">
        <v>1039</v>
      </c>
      <c r="D246" s="22" t="s">
        <v>292</v>
      </c>
      <c r="E246" s="94"/>
      <c r="F246" s="52">
        <v>1192.0387600000004</v>
      </c>
      <c r="G246" s="47">
        <v>150.50463999999999</v>
      </c>
      <c r="H246" s="47">
        <v>974.57514000000026</v>
      </c>
      <c r="I246" s="53">
        <v>66.958980000000011</v>
      </c>
      <c r="J246" s="158"/>
      <c r="K246" s="52">
        <f t="shared" si="88"/>
        <v>1192.04</v>
      </c>
      <c r="L246" s="159">
        <f t="shared" si="89"/>
        <v>1.0000010402346309</v>
      </c>
      <c r="M246" s="47">
        <f t="shared" si="90"/>
        <v>150.5</v>
      </c>
      <c r="N246" s="159">
        <f t="shared" si="91"/>
        <v>0.99996917038571043</v>
      </c>
      <c r="O246" s="47">
        <f t="shared" si="92"/>
        <v>974.58</v>
      </c>
      <c r="P246" s="159">
        <f t="shared" si="93"/>
        <v>1.0000049867883967</v>
      </c>
      <c r="Q246" s="47">
        <f t="shared" si="94"/>
        <v>66.959999999999994</v>
      </c>
      <c r="R246" s="160">
        <f t="shared" si="95"/>
        <v>1.0000152332069572</v>
      </c>
    </row>
    <row r="247" spans="1:18" s="3" customFormat="1" ht="62.25" customHeight="1" x14ac:dyDescent="0.25">
      <c r="A247" s="99" t="s">
        <v>424</v>
      </c>
      <c r="B247" s="34" t="s">
        <v>425</v>
      </c>
      <c r="C247" s="34" t="s">
        <v>1040</v>
      </c>
      <c r="D247" s="22" t="s">
        <v>270</v>
      </c>
      <c r="E247" s="94"/>
      <c r="F247" s="52">
        <v>532.24451500000009</v>
      </c>
      <c r="G247" s="47">
        <v>116.67727499999999</v>
      </c>
      <c r="H247" s="47">
        <v>373.34913000000012</v>
      </c>
      <c r="I247" s="53">
        <v>42.218110000000003</v>
      </c>
      <c r="J247" s="158"/>
      <c r="K247" s="52">
        <f t="shared" si="88"/>
        <v>532.25</v>
      </c>
      <c r="L247" s="159">
        <f t="shared" si="89"/>
        <v>1.0000103054138565</v>
      </c>
      <c r="M247" s="47">
        <f t="shared" si="90"/>
        <v>116.68</v>
      </c>
      <c r="N247" s="159">
        <f t="shared" si="91"/>
        <v>1.0000233550192188</v>
      </c>
      <c r="O247" s="47">
        <f t="shared" si="92"/>
        <v>373.35</v>
      </c>
      <c r="P247" s="159">
        <f t="shared" si="93"/>
        <v>1.0000023302585435</v>
      </c>
      <c r="Q247" s="47">
        <f t="shared" si="94"/>
        <v>42.22</v>
      </c>
      <c r="R247" s="160">
        <f t="shared" si="95"/>
        <v>1.0000447675180153</v>
      </c>
    </row>
    <row r="248" spans="1:18" s="3" customFormat="1" ht="54.75" customHeight="1" x14ac:dyDescent="0.25">
      <c r="A248" s="99" t="s">
        <v>426</v>
      </c>
      <c r="B248" s="20" t="s">
        <v>788</v>
      </c>
      <c r="C248" s="34" t="s">
        <v>1041</v>
      </c>
      <c r="D248" s="19" t="s">
        <v>427</v>
      </c>
      <c r="E248" s="84" t="s">
        <v>751</v>
      </c>
      <c r="F248" s="52">
        <v>1373.9465300000004</v>
      </c>
      <c r="G248" s="47">
        <v>187.46288000000001</v>
      </c>
      <c r="H248" s="47">
        <v>1110.0485550000003</v>
      </c>
      <c r="I248" s="53">
        <v>76.435095000000004</v>
      </c>
      <c r="J248" s="158"/>
      <c r="K248" s="52">
        <f t="shared" si="88"/>
        <v>1373.95</v>
      </c>
      <c r="L248" s="159">
        <f t="shared" si="89"/>
        <v>1.0000025255713552</v>
      </c>
      <c r="M248" s="47">
        <f t="shared" si="90"/>
        <v>187.46</v>
      </c>
      <c r="N248" s="159">
        <f t="shared" si="91"/>
        <v>0.99998463695852746</v>
      </c>
      <c r="O248" s="47">
        <f t="shared" si="92"/>
        <v>1110.05</v>
      </c>
      <c r="P248" s="159">
        <f t="shared" si="93"/>
        <v>1.000001301744859</v>
      </c>
      <c r="Q248" s="47">
        <f t="shared" si="94"/>
        <v>76.44</v>
      </c>
      <c r="R248" s="160">
        <f t="shared" si="95"/>
        <v>1.0000641720926755</v>
      </c>
    </row>
    <row r="249" spans="1:18" s="3" customFormat="1" ht="60" customHeight="1" x14ac:dyDescent="0.25">
      <c r="A249" s="99" t="s">
        <v>428</v>
      </c>
      <c r="B249" s="20" t="s">
        <v>789</v>
      </c>
      <c r="C249" s="34" t="s">
        <v>1042</v>
      </c>
      <c r="D249" s="19" t="s">
        <v>429</v>
      </c>
      <c r="E249" s="84" t="s">
        <v>751</v>
      </c>
      <c r="F249" s="52">
        <v>620.57270000000017</v>
      </c>
      <c r="G249" s="47">
        <v>168.84461000000005</v>
      </c>
      <c r="H249" s="47">
        <v>395.74804500000005</v>
      </c>
      <c r="I249" s="53">
        <v>55.980045000000004</v>
      </c>
      <c r="J249" s="158"/>
      <c r="K249" s="52">
        <f t="shared" si="88"/>
        <v>620.57000000000005</v>
      </c>
      <c r="L249" s="159">
        <f t="shared" si="89"/>
        <v>0.99999564918018446</v>
      </c>
      <c r="M249" s="47">
        <f t="shared" si="90"/>
        <v>168.84</v>
      </c>
      <c r="N249" s="159">
        <f t="shared" si="91"/>
        <v>0.99997269678907696</v>
      </c>
      <c r="O249" s="47">
        <f t="shared" si="92"/>
        <v>395.75</v>
      </c>
      <c r="P249" s="159">
        <f t="shared" si="93"/>
        <v>1.0000049400117692</v>
      </c>
      <c r="Q249" s="47">
        <f t="shared" si="94"/>
        <v>55.98</v>
      </c>
      <c r="R249" s="160">
        <f t="shared" si="95"/>
        <v>0.99999919614212518</v>
      </c>
    </row>
    <row r="250" spans="1:18" s="3" customFormat="1" ht="89.25" customHeight="1" x14ac:dyDescent="0.25">
      <c r="A250" s="99" t="s">
        <v>430</v>
      </c>
      <c r="B250" s="34" t="s">
        <v>790</v>
      </c>
      <c r="C250" s="34" t="s">
        <v>1043</v>
      </c>
      <c r="D250" s="19" t="s">
        <v>203</v>
      </c>
      <c r="E250" s="103"/>
      <c r="F250" s="52">
        <v>225.32801500000002</v>
      </c>
      <c r="G250" s="47">
        <v>84.561455000000009</v>
      </c>
      <c r="H250" s="47">
        <v>130.30248000000003</v>
      </c>
      <c r="I250" s="53">
        <v>10.464080000000001</v>
      </c>
      <c r="J250" s="158"/>
      <c r="K250" s="52">
        <f t="shared" si="88"/>
        <v>225.32000000000002</v>
      </c>
      <c r="L250" s="159">
        <f t="shared" si="89"/>
        <v>0.99996442963383847</v>
      </c>
      <c r="M250" s="47">
        <f t="shared" si="90"/>
        <v>84.56</v>
      </c>
      <c r="N250" s="159">
        <f t="shared" si="91"/>
        <v>0.99998279357894204</v>
      </c>
      <c r="O250" s="47">
        <f t="shared" si="92"/>
        <v>130.30000000000001</v>
      </c>
      <c r="P250" s="159">
        <f t="shared" si="93"/>
        <v>0.99998096736148057</v>
      </c>
      <c r="Q250" s="47">
        <f t="shared" si="94"/>
        <v>10.46</v>
      </c>
      <c r="R250" s="160">
        <f t="shared" si="95"/>
        <v>0.99961009472404649</v>
      </c>
    </row>
    <row r="251" spans="1:18" s="3" customFormat="1" ht="96.75" customHeight="1" x14ac:dyDescent="0.25">
      <c r="A251" s="99" t="s">
        <v>431</v>
      </c>
      <c r="B251" s="34" t="s">
        <v>791</v>
      </c>
      <c r="C251" s="34" t="s">
        <v>1044</v>
      </c>
      <c r="D251" s="19" t="s">
        <v>203</v>
      </c>
      <c r="E251" s="103"/>
      <c r="F251" s="52">
        <v>343.08461000000005</v>
      </c>
      <c r="G251" s="47">
        <v>136.78445000000002</v>
      </c>
      <c r="H251" s="47">
        <v>191.43894000000003</v>
      </c>
      <c r="I251" s="53">
        <v>14.861220000000001</v>
      </c>
      <c r="J251" s="158"/>
      <c r="K251" s="52">
        <f t="shared" si="88"/>
        <v>343.08000000000004</v>
      </c>
      <c r="L251" s="159">
        <f t="shared" si="89"/>
        <v>0.99998656308133438</v>
      </c>
      <c r="M251" s="47">
        <f t="shared" si="90"/>
        <v>136.78</v>
      </c>
      <c r="N251" s="159">
        <f t="shared" si="91"/>
        <v>0.99996746706222805</v>
      </c>
      <c r="O251" s="47">
        <f t="shared" si="92"/>
        <v>191.44</v>
      </c>
      <c r="P251" s="159">
        <f t="shared" si="93"/>
        <v>1.0000055370135248</v>
      </c>
      <c r="Q251" s="47">
        <f t="shared" si="94"/>
        <v>14.86</v>
      </c>
      <c r="R251" s="160">
        <f t="shared" si="95"/>
        <v>0.99991790714355877</v>
      </c>
    </row>
    <row r="252" spans="1:18" s="3" customFormat="1" ht="90.75" customHeight="1" x14ac:dyDescent="0.25">
      <c r="A252" s="99" t="s">
        <v>432</v>
      </c>
      <c r="B252" s="34" t="s">
        <v>792</v>
      </c>
      <c r="C252" s="34" t="s">
        <v>1045</v>
      </c>
      <c r="D252" s="19" t="s">
        <v>203</v>
      </c>
      <c r="E252" s="103"/>
      <c r="F252" s="52">
        <v>488.95555500000012</v>
      </c>
      <c r="G252" s="47">
        <v>215.863395</v>
      </c>
      <c r="H252" s="47">
        <v>255.43402500000008</v>
      </c>
      <c r="I252" s="53">
        <v>17.658135000000001</v>
      </c>
      <c r="J252" s="158"/>
      <c r="K252" s="52">
        <f t="shared" si="88"/>
        <v>488.95000000000005</v>
      </c>
      <c r="L252" s="159">
        <f t="shared" si="89"/>
        <v>0.99998863904920754</v>
      </c>
      <c r="M252" s="47">
        <f t="shared" si="90"/>
        <v>215.86</v>
      </c>
      <c r="N252" s="159">
        <f t="shared" si="91"/>
        <v>0.9999842724608311</v>
      </c>
      <c r="O252" s="47">
        <f t="shared" si="92"/>
        <v>255.43</v>
      </c>
      <c r="P252" s="159">
        <f t="shared" si="93"/>
        <v>0.99998424250645512</v>
      </c>
      <c r="Q252" s="47">
        <f t="shared" si="94"/>
        <v>17.66</v>
      </c>
      <c r="R252" s="160">
        <f t="shared" si="95"/>
        <v>1.0001056170427964</v>
      </c>
    </row>
    <row r="253" spans="1:18" s="3" customFormat="1" ht="90.75" customHeight="1" x14ac:dyDescent="0.25">
      <c r="A253" s="99" t="s">
        <v>433</v>
      </c>
      <c r="B253" s="34" t="s">
        <v>793</v>
      </c>
      <c r="C253" s="34" t="s">
        <v>1046</v>
      </c>
      <c r="D253" s="19" t="s">
        <v>203</v>
      </c>
      <c r="E253" s="103"/>
      <c r="F253" s="52">
        <v>225.30139500000004</v>
      </c>
      <c r="G253" s="47">
        <v>81.444495000000018</v>
      </c>
      <c r="H253" s="47">
        <v>130.28977500000002</v>
      </c>
      <c r="I253" s="53">
        <v>13.567125000000003</v>
      </c>
      <c r="J253" s="158"/>
      <c r="K253" s="52">
        <f t="shared" si="88"/>
        <v>225.29999999999998</v>
      </c>
      <c r="L253" s="159">
        <f t="shared" si="89"/>
        <v>0.99999380829399631</v>
      </c>
      <c r="M253" s="47">
        <f t="shared" si="90"/>
        <v>81.44</v>
      </c>
      <c r="N253" s="159">
        <f t="shared" si="91"/>
        <v>0.99994480903835159</v>
      </c>
      <c r="O253" s="47">
        <f t="shared" si="92"/>
        <v>130.29</v>
      </c>
      <c r="P253" s="159">
        <f t="shared" si="93"/>
        <v>1.0000017269198598</v>
      </c>
      <c r="Q253" s="47">
        <f t="shared" si="94"/>
        <v>13.57</v>
      </c>
      <c r="R253" s="160">
        <f t="shared" si="95"/>
        <v>1.0002119093028183</v>
      </c>
    </row>
    <row r="254" spans="1:18" s="3" customFormat="1" ht="93" customHeight="1" x14ac:dyDescent="0.25">
      <c r="A254" s="99" t="s">
        <v>434</v>
      </c>
      <c r="B254" s="34" t="s">
        <v>794</v>
      </c>
      <c r="C254" s="34" t="s">
        <v>1047</v>
      </c>
      <c r="D254" s="19" t="s">
        <v>203</v>
      </c>
      <c r="E254" s="103"/>
      <c r="F254" s="52">
        <v>458.38067000000007</v>
      </c>
      <c r="G254" s="47">
        <v>215.58509500000002</v>
      </c>
      <c r="H254" s="47">
        <v>226.54285500000003</v>
      </c>
      <c r="I254" s="53">
        <v>16.25272</v>
      </c>
      <c r="J254" s="158"/>
      <c r="K254" s="52">
        <f t="shared" si="88"/>
        <v>458.38</v>
      </c>
      <c r="L254" s="159">
        <f t="shared" si="89"/>
        <v>0.99999853833277896</v>
      </c>
      <c r="M254" s="47">
        <f t="shared" si="90"/>
        <v>215.59</v>
      </c>
      <c r="N254" s="159">
        <f t="shared" si="91"/>
        <v>1.0000227520367304</v>
      </c>
      <c r="O254" s="47">
        <f t="shared" si="92"/>
        <v>226.54</v>
      </c>
      <c r="P254" s="159">
        <f t="shared" si="93"/>
        <v>0.99998739752794219</v>
      </c>
      <c r="Q254" s="47">
        <f t="shared" si="94"/>
        <v>16.25</v>
      </c>
      <c r="R254" s="160">
        <f t="shared" si="95"/>
        <v>0.99983264339753597</v>
      </c>
    </row>
    <row r="255" spans="1:18" s="3" customFormat="1" ht="57" customHeight="1" x14ac:dyDescent="0.25">
      <c r="A255" s="99" t="s">
        <v>435</v>
      </c>
      <c r="B255" s="34" t="s">
        <v>795</v>
      </c>
      <c r="C255" s="34" t="s">
        <v>436</v>
      </c>
      <c r="D255" s="22" t="s">
        <v>203</v>
      </c>
      <c r="E255" s="94" t="s">
        <v>752</v>
      </c>
      <c r="F255" s="52">
        <v>1373.9465300000002</v>
      </c>
      <c r="G255" s="47">
        <v>215.62684000000002</v>
      </c>
      <c r="H255" s="47">
        <v>1110.0485550000003</v>
      </c>
      <c r="I255" s="53">
        <v>48.271135000000001</v>
      </c>
      <c r="J255" s="158"/>
      <c r="K255" s="52">
        <f t="shared" si="88"/>
        <v>1373.9499999999998</v>
      </c>
      <c r="L255" s="159">
        <f t="shared" si="89"/>
        <v>1.0000025255713552</v>
      </c>
      <c r="M255" s="47">
        <f t="shared" si="90"/>
        <v>215.63</v>
      </c>
      <c r="N255" s="159">
        <f t="shared" si="91"/>
        <v>1.000014654947408</v>
      </c>
      <c r="O255" s="47">
        <f t="shared" si="92"/>
        <v>1110.05</v>
      </c>
      <c r="P255" s="159">
        <f t="shared" si="93"/>
        <v>1.000001301744859</v>
      </c>
      <c r="Q255" s="47">
        <f t="shared" si="94"/>
        <v>48.27</v>
      </c>
      <c r="R255" s="160">
        <f t="shared" si="95"/>
        <v>0.99997648698337016</v>
      </c>
    </row>
    <row r="256" spans="1:18" s="3" customFormat="1" ht="125.25" customHeight="1" x14ac:dyDescent="0.25">
      <c r="A256" s="99" t="s">
        <v>437</v>
      </c>
      <c r="B256" s="34" t="s">
        <v>796</v>
      </c>
      <c r="C256" s="34" t="s">
        <v>1048</v>
      </c>
      <c r="D256" s="22" t="s">
        <v>203</v>
      </c>
      <c r="E256" s="94" t="s">
        <v>753</v>
      </c>
      <c r="F256" s="52">
        <v>1614.60706</v>
      </c>
      <c r="G256" s="47">
        <v>595.7150650000001</v>
      </c>
      <c r="H256" s="47">
        <v>895.99471500000016</v>
      </c>
      <c r="I256" s="53">
        <v>122.89728000000001</v>
      </c>
      <c r="J256" s="158"/>
      <c r="K256" s="52">
        <f t="shared" si="88"/>
        <v>1614.6100000000001</v>
      </c>
      <c r="L256" s="159">
        <f t="shared" si="89"/>
        <v>1.0000018208764676</v>
      </c>
      <c r="M256" s="47">
        <f t="shared" si="90"/>
        <v>595.72</v>
      </c>
      <c r="N256" s="159">
        <f t="shared" si="91"/>
        <v>1.0000082841618247</v>
      </c>
      <c r="O256" s="47">
        <f t="shared" si="92"/>
        <v>895.99</v>
      </c>
      <c r="P256" s="159">
        <f t="shared" si="93"/>
        <v>0.99999473769217473</v>
      </c>
      <c r="Q256" s="47">
        <f t="shared" si="94"/>
        <v>122.9</v>
      </c>
      <c r="R256" s="160">
        <f t="shared" si="95"/>
        <v>1.0000221323043113</v>
      </c>
    </row>
    <row r="257" spans="1:18" s="3" customFormat="1" ht="63" customHeight="1" x14ac:dyDescent="0.25">
      <c r="A257" s="99" t="s">
        <v>438</v>
      </c>
      <c r="B257" s="34" t="s">
        <v>797</v>
      </c>
      <c r="C257" s="34" t="s">
        <v>436</v>
      </c>
      <c r="D257" s="22" t="s">
        <v>203</v>
      </c>
      <c r="E257" s="94" t="s">
        <v>754</v>
      </c>
      <c r="F257" s="52">
        <v>250.68598500000004</v>
      </c>
      <c r="G257" s="47">
        <v>86.328659999999999</v>
      </c>
      <c r="H257" s="47">
        <v>155.67436500000005</v>
      </c>
      <c r="I257" s="53">
        <v>8.6829600000000013</v>
      </c>
      <c r="J257" s="158"/>
      <c r="K257" s="52">
        <f t="shared" si="88"/>
        <v>250.68</v>
      </c>
      <c r="L257" s="159">
        <f t="shared" si="89"/>
        <v>0.99997612551016746</v>
      </c>
      <c r="M257" s="47">
        <f t="shared" si="90"/>
        <v>86.33</v>
      </c>
      <c r="N257" s="159">
        <f t="shared" si="91"/>
        <v>1.000015522075751</v>
      </c>
      <c r="O257" s="47">
        <f t="shared" si="92"/>
        <v>155.66999999999999</v>
      </c>
      <c r="P257" s="159">
        <f t="shared" si="93"/>
        <v>0.99997196070142913</v>
      </c>
      <c r="Q257" s="47">
        <f t="shared" si="94"/>
        <v>8.68</v>
      </c>
      <c r="R257" s="160">
        <f t="shared" si="95"/>
        <v>0.99965910242590061</v>
      </c>
    </row>
    <row r="258" spans="1:18" s="3" customFormat="1" ht="42" customHeight="1" x14ac:dyDescent="0.25">
      <c r="A258" s="99" t="s">
        <v>439</v>
      </c>
      <c r="B258" s="34" t="s">
        <v>440</v>
      </c>
      <c r="C258" s="34" t="s">
        <v>436</v>
      </c>
      <c r="D258" s="22" t="s">
        <v>203</v>
      </c>
      <c r="E258" s="94" t="s">
        <v>754</v>
      </c>
      <c r="F258" s="52">
        <v>225.32801500000005</v>
      </c>
      <c r="G258" s="47">
        <v>88.513315000000006</v>
      </c>
      <c r="H258" s="47">
        <v>130.30248000000003</v>
      </c>
      <c r="I258" s="53">
        <v>6.5122199999999992</v>
      </c>
      <c r="J258" s="158"/>
      <c r="K258" s="52">
        <f t="shared" si="88"/>
        <v>225.32</v>
      </c>
      <c r="L258" s="159">
        <f t="shared" si="89"/>
        <v>0.99996442963383825</v>
      </c>
      <c r="M258" s="47">
        <f t="shared" si="90"/>
        <v>88.51</v>
      </c>
      <c r="N258" s="159">
        <f t="shared" si="91"/>
        <v>0.99996254800760764</v>
      </c>
      <c r="O258" s="47">
        <f t="shared" si="92"/>
        <v>130.30000000000001</v>
      </c>
      <c r="P258" s="159">
        <f t="shared" si="93"/>
        <v>0.99998096736148057</v>
      </c>
      <c r="Q258" s="47">
        <f t="shared" si="94"/>
        <v>6.51</v>
      </c>
      <c r="R258" s="160">
        <f t="shared" si="95"/>
        <v>0.99965910242590095</v>
      </c>
    </row>
    <row r="259" spans="1:18" s="3" customFormat="1" ht="62.25" customHeight="1" x14ac:dyDescent="0.25">
      <c r="A259" s="88" t="s">
        <v>875</v>
      </c>
      <c r="B259" s="18" t="s">
        <v>876</v>
      </c>
      <c r="C259" s="36" t="s">
        <v>885</v>
      </c>
      <c r="D259" s="22" t="s">
        <v>203</v>
      </c>
      <c r="E259" s="94"/>
      <c r="F259" s="52">
        <v>203.13964000000004</v>
      </c>
      <c r="G259" s="47">
        <v>90.97627</v>
      </c>
      <c r="H259" s="47">
        <v>103.06296000000003</v>
      </c>
      <c r="I259" s="53">
        <v>9.1004100000000019</v>
      </c>
      <c r="J259" s="158"/>
      <c r="K259" s="52">
        <f t="shared" si="88"/>
        <v>203.14000000000001</v>
      </c>
      <c r="L259" s="159">
        <f t="shared" si="89"/>
        <v>1.0000017721799643</v>
      </c>
      <c r="M259" s="47">
        <f t="shared" si="90"/>
        <v>90.98</v>
      </c>
      <c r="N259" s="159">
        <f t="shared" si="91"/>
        <v>1.00004099970245</v>
      </c>
      <c r="O259" s="47">
        <f t="shared" si="92"/>
        <v>103.06</v>
      </c>
      <c r="P259" s="159">
        <f t="shared" si="93"/>
        <v>0.99997127969155908</v>
      </c>
      <c r="Q259" s="47">
        <f t="shared" si="94"/>
        <v>9.1</v>
      </c>
      <c r="R259" s="160">
        <f t="shared" si="95"/>
        <v>0.99995494708480148</v>
      </c>
    </row>
    <row r="260" spans="1:18" s="3" customFormat="1" ht="62.25" customHeight="1" x14ac:dyDescent="0.25">
      <c r="A260" s="88" t="s">
        <v>877</v>
      </c>
      <c r="B260" s="18" t="s">
        <v>878</v>
      </c>
      <c r="C260" s="120" t="s">
        <v>885</v>
      </c>
      <c r="D260" s="22" t="s">
        <v>203</v>
      </c>
      <c r="E260" s="101"/>
      <c r="F260" s="52">
        <v>284.05718000000002</v>
      </c>
      <c r="G260" s="47">
        <v>109.16317500000002</v>
      </c>
      <c r="H260" s="47">
        <v>163.97073000000003</v>
      </c>
      <c r="I260" s="53">
        <v>10.923274999999999</v>
      </c>
      <c r="J260" s="158"/>
      <c r="K260" s="52">
        <f t="shared" si="88"/>
        <v>284.05</v>
      </c>
      <c r="L260" s="159">
        <f t="shared" si="89"/>
        <v>0.99997472339900018</v>
      </c>
      <c r="M260" s="47">
        <f t="shared" si="90"/>
        <v>109.16</v>
      </c>
      <c r="N260" s="159">
        <f t="shared" si="91"/>
        <v>0.99997091510026137</v>
      </c>
      <c r="O260" s="47">
        <f t="shared" si="92"/>
        <v>163.97</v>
      </c>
      <c r="P260" s="159">
        <f t="shared" si="93"/>
        <v>0.99999554798591173</v>
      </c>
      <c r="Q260" s="47">
        <f t="shared" si="94"/>
        <v>10.92</v>
      </c>
      <c r="R260" s="160">
        <f t="shared" si="95"/>
        <v>0.99970018149318784</v>
      </c>
    </row>
    <row r="261" spans="1:18" s="3" customFormat="1" ht="45" customHeight="1" x14ac:dyDescent="0.25">
      <c r="A261" s="86" t="s">
        <v>441</v>
      </c>
      <c r="B261" s="107"/>
      <c r="C261" s="107"/>
      <c r="D261" s="123"/>
      <c r="E261" s="87"/>
      <c r="F261" s="52"/>
      <c r="G261" s="47"/>
      <c r="H261" s="47"/>
      <c r="I261" s="53"/>
      <c r="J261" s="158"/>
      <c r="K261" s="52"/>
      <c r="L261" s="159"/>
      <c r="M261" s="47"/>
      <c r="N261" s="159"/>
      <c r="O261" s="47"/>
      <c r="P261" s="159"/>
      <c r="Q261" s="47"/>
      <c r="R261" s="160"/>
    </row>
    <row r="262" spans="1:18" s="3" customFormat="1" ht="39" customHeight="1" x14ac:dyDescent="0.25">
      <c r="A262" s="108" t="s">
        <v>442</v>
      </c>
      <c r="B262" s="109"/>
      <c r="C262" s="109"/>
      <c r="D262" s="123"/>
      <c r="E262" s="87"/>
      <c r="F262" s="52"/>
      <c r="G262" s="47"/>
      <c r="H262" s="47"/>
      <c r="I262" s="53"/>
      <c r="J262" s="158"/>
      <c r="K262" s="52"/>
      <c r="L262" s="159"/>
      <c r="M262" s="47"/>
      <c r="N262" s="159"/>
      <c r="O262" s="47"/>
      <c r="P262" s="159"/>
      <c r="Q262" s="47"/>
      <c r="R262" s="160"/>
    </row>
    <row r="263" spans="1:18" s="3" customFormat="1" ht="274.5" customHeight="1" x14ac:dyDescent="0.25">
      <c r="A263" s="147" t="s">
        <v>443</v>
      </c>
      <c r="B263" s="34" t="s">
        <v>444</v>
      </c>
      <c r="C263" s="34" t="s">
        <v>445</v>
      </c>
      <c r="D263" s="22" t="s">
        <v>14</v>
      </c>
      <c r="E263" s="94" t="s">
        <v>755</v>
      </c>
      <c r="F263" s="52">
        <v>11552.052105000002</v>
      </c>
      <c r="G263" s="47">
        <v>0</v>
      </c>
      <c r="H263" s="47">
        <v>0</v>
      </c>
      <c r="I263" s="53">
        <v>11552.052105000002</v>
      </c>
      <c r="J263" s="158"/>
      <c r="K263" s="52">
        <f t="shared" si="88"/>
        <v>11552.05</v>
      </c>
      <c r="L263" s="159">
        <f t="shared" si="89"/>
        <v>0.99999981778129254</v>
      </c>
      <c r="M263" s="47">
        <f t="shared" si="90"/>
        <v>0</v>
      </c>
      <c r="N263" s="159" t="e">
        <f t="shared" si="91"/>
        <v>#DIV/0!</v>
      </c>
      <c r="O263" s="47">
        <f t="shared" si="92"/>
        <v>0</v>
      </c>
      <c r="P263" s="159" t="e">
        <f t="shared" si="93"/>
        <v>#DIV/0!</v>
      </c>
      <c r="Q263" s="47">
        <f t="shared" si="94"/>
        <v>11552.05</v>
      </c>
      <c r="R263" s="160">
        <f t="shared" si="95"/>
        <v>0.99999981778129254</v>
      </c>
    </row>
    <row r="264" spans="1:18" s="3" customFormat="1" ht="110.25" customHeight="1" x14ac:dyDescent="0.25">
      <c r="A264" s="147" t="s">
        <v>446</v>
      </c>
      <c r="B264" s="34" t="s">
        <v>447</v>
      </c>
      <c r="C264" s="34" t="s">
        <v>448</v>
      </c>
      <c r="D264" s="22" t="s">
        <v>449</v>
      </c>
      <c r="E264" s="94" t="s">
        <v>756</v>
      </c>
      <c r="F264" s="52">
        <v>16553.339660000001</v>
      </c>
      <c r="G264" s="47">
        <v>0</v>
      </c>
      <c r="H264" s="47">
        <v>0</v>
      </c>
      <c r="I264" s="53">
        <v>16553.339660000001</v>
      </c>
      <c r="J264" s="158"/>
      <c r="K264" s="52">
        <f t="shared" si="88"/>
        <v>16553.34</v>
      </c>
      <c r="L264" s="159">
        <f t="shared" si="89"/>
        <v>1.0000000205396617</v>
      </c>
      <c r="M264" s="47">
        <f t="shared" si="90"/>
        <v>0</v>
      </c>
      <c r="N264" s="159" t="e">
        <f t="shared" si="91"/>
        <v>#DIV/0!</v>
      </c>
      <c r="O264" s="47">
        <f t="shared" si="92"/>
        <v>0</v>
      </c>
      <c r="P264" s="159" t="e">
        <f t="shared" si="93"/>
        <v>#DIV/0!</v>
      </c>
      <c r="Q264" s="47">
        <f t="shared" si="94"/>
        <v>16553.34</v>
      </c>
      <c r="R264" s="160">
        <f t="shared" si="95"/>
        <v>1.0000000205396617</v>
      </c>
    </row>
    <row r="265" spans="1:18" s="3" customFormat="1" ht="141" customHeight="1" x14ac:dyDescent="0.25">
      <c r="A265" s="147" t="s">
        <v>450</v>
      </c>
      <c r="B265" s="34" t="s">
        <v>451</v>
      </c>
      <c r="C265" s="34" t="s">
        <v>817</v>
      </c>
      <c r="D265" s="22" t="s">
        <v>14</v>
      </c>
      <c r="E265" s="94"/>
      <c r="F265" s="52">
        <v>6707.6422600000005</v>
      </c>
      <c r="G265" s="47">
        <v>0</v>
      </c>
      <c r="H265" s="47">
        <v>0</v>
      </c>
      <c r="I265" s="53">
        <v>6707.6422600000005</v>
      </c>
      <c r="J265" s="158"/>
      <c r="K265" s="52">
        <f t="shared" si="88"/>
        <v>6707.64</v>
      </c>
      <c r="L265" s="159">
        <f t="shared" si="89"/>
        <v>0.99999966307088051</v>
      </c>
      <c r="M265" s="47">
        <f t="shared" si="90"/>
        <v>0</v>
      </c>
      <c r="N265" s="159" t="e">
        <f t="shared" si="91"/>
        <v>#DIV/0!</v>
      </c>
      <c r="O265" s="47">
        <f t="shared" si="92"/>
        <v>0</v>
      </c>
      <c r="P265" s="159" t="e">
        <f t="shared" si="93"/>
        <v>#DIV/0!</v>
      </c>
      <c r="Q265" s="47">
        <f t="shared" si="94"/>
        <v>6707.64</v>
      </c>
      <c r="R265" s="160">
        <f t="shared" si="95"/>
        <v>0.99999966307088051</v>
      </c>
    </row>
    <row r="266" spans="1:18" s="3" customFormat="1" ht="156.75" customHeight="1" x14ac:dyDescent="0.25">
      <c r="A266" s="147" t="s">
        <v>452</v>
      </c>
      <c r="B266" s="34" t="s">
        <v>453</v>
      </c>
      <c r="C266" s="34" t="s">
        <v>909</v>
      </c>
      <c r="D266" s="22" t="s">
        <v>14</v>
      </c>
      <c r="E266" s="94"/>
      <c r="F266" s="52">
        <v>18466.721735000003</v>
      </c>
      <c r="G266" s="47">
        <v>0</v>
      </c>
      <c r="H266" s="47">
        <v>0</v>
      </c>
      <c r="I266" s="53">
        <v>18466.721735000003</v>
      </c>
      <c r="J266" s="158"/>
      <c r="K266" s="52">
        <f t="shared" si="88"/>
        <v>18466.72</v>
      </c>
      <c r="L266" s="159">
        <f t="shared" si="89"/>
        <v>0.99999990604721145</v>
      </c>
      <c r="M266" s="47">
        <f t="shared" si="90"/>
        <v>0</v>
      </c>
      <c r="N266" s="159" t="e">
        <f t="shared" si="91"/>
        <v>#DIV/0!</v>
      </c>
      <c r="O266" s="47">
        <f t="shared" si="92"/>
        <v>0</v>
      </c>
      <c r="P266" s="159" t="e">
        <f t="shared" si="93"/>
        <v>#DIV/0!</v>
      </c>
      <c r="Q266" s="47">
        <f t="shared" si="94"/>
        <v>18466.72</v>
      </c>
      <c r="R266" s="160">
        <f t="shared" si="95"/>
        <v>0.99999990604721145</v>
      </c>
    </row>
    <row r="267" spans="1:18" s="3" customFormat="1" ht="126.75" customHeight="1" x14ac:dyDescent="0.25">
      <c r="A267" s="147" t="s">
        <v>454</v>
      </c>
      <c r="B267" s="34" t="s">
        <v>894</v>
      </c>
      <c r="C267" s="34" t="s">
        <v>798</v>
      </c>
      <c r="D267" s="22" t="s">
        <v>14</v>
      </c>
      <c r="E267" s="94"/>
      <c r="F267" s="52">
        <v>24346.254515000004</v>
      </c>
      <c r="G267" s="47">
        <v>0</v>
      </c>
      <c r="H267" s="47">
        <v>0</v>
      </c>
      <c r="I267" s="53">
        <v>24346.254515000004</v>
      </c>
      <c r="J267" s="158"/>
      <c r="K267" s="52">
        <f t="shared" si="88"/>
        <v>24346.25</v>
      </c>
      <c r="L267" s="159">
        <f t="shared" si="89"/>
        <v>0.99999981455052966</v>
      </c>
      <c r="M267" s="47">
        <f t="shared" si="90"/>
        <v>0</v>
      </c>
      <c r="N267" s="159" t="e">
        <f t="shared" si="91"/>
        <v>#DIV/0!</v>
      </c>
      <c r="O267" s="47">
        <f t="shared" si="92"/>
        <v>0</v>
      </c>
      <c r="P267" s="159" t="e">
        <f t="shared" si="93"/>
        <v>#DIV/0!</v>
      </c>
      <c r="Q267" s="47">
        <f t="shared" si="94"/>
        <v>24346.25</v>
      </c>
      <c r="R267" s="160">
        <f t="shared" si="95"/>
        <v>0.99999981455052966</v>
      </c>
    </row>
    <row r="268" spans="1:18" s="3" customFormat="1" ht="114.75" customHeight="1" x14ac:dyDescent="0.25">
      <c r="A268" s="147" t="s">
        <v>455</v>
      </c>
      <c r="B268" s="34" t="s">
        <v>799</v>
      </c>
      <c r="C268" s="34" t="s">
        <v>456</v>
      </c>
      <c r="D268" s="22" t="s">
        <v>14</v>
      </c>
      <c r="E268" s="94" t="s">
        <v>757</v>
      </c>
      <c r="F268" s="52">
        <v>54257.368000000002</v>
      </c>
      <c r="G268" s="47">
        <v>0</v>
      </c>
      <c r="H268" s="47">
        <v>0</v>
      </c>
      <c r="I268" s="53">
        <v>54257.368000000002</v>
      </c>
      <c r="J268" s="158"/>
      <c r="K268" s="52">
        <f t="shared" si="88"/>
        <v>54257.37</v>
      </c>
      <c r="L268" s="159">
        <f t="shared" si="89"/>
        <v>1.0000000368613531</v>
      </c>
      <c r="M268" s="47">
        <f t="shared" si="90"/>
        <v>0</v>
      </c>
      <c r="N268" s="159" t="e">
        <f t="shared" si="91"/>
        <v>#DIV/0!</v>
      </c>
      <c r="O268" s="47">
        <f t="shared" si="92"/>
        <v>0</v>
      </c>
      <c r="P268" s="159" t="e">
        <f t="shared" si="93"/>
        <v>#DIV/0!</v>
      </c>
      <c r="Q268" s="47">
        <f t="shared" si="94"/>
        <v>54257.37</v>
      </c>
      <c r="R268" s="160">
        <f t="shared" si="95"/>
        <v>1.0000000368613531</v>
      </c>
    </row>
    <row r="269" spans="1:18" s="3" customFormat="1" ht="191.25" customHeight="1" x14ac:dyDescent="0.25">
      <c r="A269" s="147" t="s">
        <v>457</v>
      </c>
      <c r="B269" s="34" t="s">
        <v>458</v>
      </c>
      <c r="C269" s="34" t="s">
        <v>459</v>
      </c>
      <c r="D269" s="22" t="s">
        <v>14</v>
      </c>
      <c r="E269" s="94" t="s">
        <v>757</v>
      </c>
      <c r="F269" s="52">
        <v>37562.791090000006</v>
      </c>
      <c r="G269" s="47">
        <v>0</v>
      </c>
      <c r="H269" s="47">
        <v>0</v>
      </c>
      <c r="I269" s="53">
        <v>37562.791090000006</v>
      </c>
      <c r="J269" s="158"/>
      <c r="K269" s="52">
        <f t="shared" si="88"/>
        <v>37562.79</v>
      </c>
      <c r="L269" s="159">
        <f t="shared" si="89"/>
        <v>0.99999997098192195</v>
      </c>
      <c r="M269" s="47">
        <f t="shared" si="90"/>
        <v>0</v>
      </c>
      <c r="N269" s="159" t="e">
        <f t="shared" si="91"/>
        <v>#DIV/0!</v>
      </c>
      <c r="O269" s="47">
        <f t="shared" si="92"/>
        <v>0</v>
      </c>
      <c r="P269" s="159" t="e">
        <f t="shared" si="93"/>
        <v>#DIV/0!</v>
      </c>
      <c r="Q269" s="47">
        <f t="shared" si="94"/>
        <v>37562.79</v>
      </c>
      <c r="R269" s="160">
        <f t="shared" si="95"/>
        <v>0.99999997098192195</v>
      </c>
    </row>
    <row r="270" spans="1:18" s="3" customFormat="1" ht="207" customHeight="1" x14ac:dyDescent="0.25">
      <c r="A270" s="147" t="s">
        <v>460</v>
      </c>
      <c r="B270" s="34" t="s">
        <v>461</v>
      </c>
      <c r="C270" s="34" t="s">
        <v>462</v>
      </c>
      <c r="D270" s="22" t="s">
        <v>449</v>
      </c>
      <c r="E270" s="94" t="s">
        <v>758</v>
      </c>
      <c r="F270" s="52">
        <v>6734.4703800000016</v>
      </c>
      <c r="G270" s="47">
        <v>0</v>
      </c>
      <c r="H270" s="47">
        <v>0</v>
      </c>
      <c r="I270" s="53">
        <v>6734.4703800000016</v>
      </c>
      <c r="J270" s="158"/>
      <c r="K270" s="52">
        <f t="shared" si="88"/>
        <v>6734.47</v>
      </c>
      <c r="L270" s="159">
        <f t="shared" si="89"/>
        <v>0.99999994357388478</v>
      </c>
      <c r="M270" s="47">
        <f t="shared" si="90"/>
        <v>0</v>
      </c>
      <c r="N270" s="159" t="e">
        <f t="shared" si="91"/>
        <v>#DIV/0!</v>
      </c>
      <c r="O270" s="47">
        <f t="shared" si="92"/>
        <v>0</v>
      </c>
      <c r="P270" s="159" t="e">
        <f t="shared" si="93"/>
        <v>#DIV/0!</v>
      </c>
      <c r="Q270" s="47">
        <f t="shared" si="94"/>
        <v>6734.47</v>
      </c>
      <c r="R270" s="160">
        <f t="shared" si="95"/>
        <v>0.99999994357388478</v>
      </c>
    </row>
    <row r="271" spans="1:18" s="3" customFormat="1" ht="39" customHeight="1" x14ac:dyDescent="0.25">
      <c r="A271" s="102" t="s">
        <v>463</v>
      </c>
      <c r="B271" s="30"/>
      <c r="C271" s="30"/>
      <c r="D271" s="134"/>
      <c r="E271" s="135"/>
      <c r="F271" s="52"/>
      <c r="G271" s="47"/>
      <c r="H271" s="47"/>
      <c r="I271" s="53"/>
      <c r="J271" s="158"/>
      <c r="K271" s="52"/>
      <c r="L271" s="159"/>
      <c r="M271" s="47"/>
      <c r="N271" s="159"/>
      <c r="O271" s="47"/>
      <c r="P271" s="159"/>
      <c r="Q271" s="47"/>
      <c r="R271" s="160"/>
    </row>
    <row r="272" spans="1:18" s="3" customFormat="1" ht="28.5" customHeight="1" x14ac:dyDescent="0.25">
      <c r="A272" s="110" t="s">
        <v>464</v>
      </c>
      <c r="B272" s="30"/>
      <c r="C272" s="30"/>
      <c r="D272" s="134"/>
      <c r="E272" s="135"/>
      <c r="F272" s="52"/>
      <c r="G272" s="47"/>
      <c r="H272" s="47"/>
      <c r="I272" s="53"/>
      <c r="J272" s="158"/>
      <c r="K272" s="52"/>
      <c r="L272" s="159"/>
      <c r="M272" s="47"/>
      <c r="N272" s="159"/>
      <c r="O272" s="47"/>
      <c r="P272" s="159"/>
      <c r="Q272" s="47"/>
      <c r="R272" s="160"/>
    </row>
    <row r="273" spans="1:18" s="3" customFormat="1" ht="75.75" customHeight="1" x14ac:dyDescent="0.25">
      <c r="A273" s="147" t="s">
        <v>465</v>
      </c>
      <c r="B273" s="34" t="s">
        <v>466</v>
      </c>
      <c r="C273" s="34" t="s">
        <v>467</v>
      </c>
      <c r="D273" s="22" t="s">
        <v>21</v>
      </c>
      <c r="E273" s="94"/>
      <c r="F273" s="52">
        <v>6920.452220000001</v>
      </c>
      <c r="G273" s="47">
        <v>3752.7780950000001</v>
      </c>
      <c r="H273" s="47">
        <v>3167.6741250000005</v>
      </c>
      <c r="I273" s="53">
        <v>0</v>
      </c>
      <c r="J273" s="158"/>
      <c r="K273" s="52">
        <f t="shared" si="88"/>
        <v>6920.4500000000007</v>
      </c>
      <c r="L273" s="159">
        <f t="shared" si="89"/>
        <v>0.99999967921171484</v>
      </c>
      <c r="M273" s="47">
        <f t="shared" si="90"/>
        <v>3752.78</v>
      </c>
      <c r="N273" s="159">
        <f t="shared" si="91"/>
        <v>1.0000005076239393</v>
      </c>
      <c r="O273" s="47">
        <f t="shared" si="92"/>
        <v>3167.67</v>
      </c>
      <c r="P273" s="159">
        <f t="shared" si="93"/>
        <v>0.99999869778271455</v>
      </c>
      <c r="Q273" s="47">
        <f t="shared" si="94"/>
        <v>0</v>
      </c>
      <c r="R273" s="160" t="e">
        <f t="shared" si="95"/>
        <v>#DIV/0!</v>
      </c>
    </row>
    <row r="274" spans="1:18" s="3" customFormat="1" ht="111.75" customHeight="1" x14ac:dyDescent="0.25">
      <c r="A274" s="147" t="s">
        <v>468</v>
      </c>
      <c r="B274" s="34" t="s">
        <v>469</v>
      </c>
      <c r="C274" s="34" t="s">
        <v>470</v>
      </c>
      <c r="D274" s="22" t="s">
        <v>21</v>
      </c>
      <c r="E274" s="94"/>
      <c r="F274" s="52">
        <v>28069.248460000003</v>
      </c>
      <c r="G274" s="47">
        <v>15700.308415000001</v>
      </c>
      <c r="H274" s="47">
        <v>12368.940045000003</v>
      </c>
      <c r="I274" s="53">
        <v>0</v>
      </c>
      <c r="J274" s="158"/>
      <c r="K274" s="52">
        <f t="shared" si="88"/>
        <v>28069.25</v>
      </c>
      <c r="L274" s="159">
        <f t="shared" si="89"/>
        <v>1.0000000548643118</v>
      </c>
      <c r="M274" s="47">
        <f t="shared" si="90"/>
        <v>15700.31</v>
      </c>
      <c r="N274" s="159">
        <f t="shared" si="91"/>
        <v>1.0000001009534307</v>
      </c>
      <c r="O274" s="47">
        <f t="shared" si="92"/>
        <v>12368.94</v>
      </c>
      <c r="P274" s="159">
        <f t="shared" si="93"/>
        <v>0.99999999636185455</v>
      </c>
      <c r="Q274" s="47">
        <f t="shared" si="94"/>
        <v>0</v>
      </c>
      <c r="R274" s="160" t="e">
        <f t="shared" si="95"/>
        <v>#DIV/0!</v>
      </c>
    </row>
    <row r="275" spans="1:18" s="3" customFormat="1" ht="78" customHeight="1" x14ac:dyDescent="0.25">
      <c r="A275" s="147" t="s">
        <v>471</v>
      </c>
      <c r="B275" s="34" t="s">
        <v>472</v>
      </c>
      <c r="C275" s="34" t="s">
        <v>467</v>
      </c>
      <c r="D275" s="22" t="s">
        <v>21</v>
      </c>
      <c r="E275" s="94"/>
      <c r="F275" s="52">
        <v>11282.148900000002</v>
      </c>
      <c r="G275" s="47">
        <v>7091.849325000001</v>
      </c>
      <c r="H275" s="47">
        <v>4190.2995750000009</v>
      </c>
      <c r="I275" s="53">
        <v>0</v>
      </c>
      <c r="J275" s="158"/>
      <c r="K275" s="52">
        <f t="shared" si="88"/>
        <v>11282.150000000001</v>
      </c>
      <c r="L275" s="159">
        <f t="shared" si="89"/>
        <v>1.0000000974991563</v>
      </c>
      <c r="M275" s="47">
        <f t="shared" si="90"/>
        <v>7091.85</v>
      </c>
      <c r="N275" s="159">
        <f t="shared" si="91"/>
        <v>1.000000095179687</v>
      </c>
      <c r="O275" s="47">
        <f t="shared" si="92"/>
        <v>4190.3</v>
      </c>
      <c r="P275" s="159">
        <f t="shared" si="93"/>
        <v>1.0000001014247291</v>
      </c>
      <c r="Q275" s="47">
        <f t="shared" si="94"/>
        <v>0</v>
      </c>
      <c r="R275" s="160" t="e">
        <f t="shared" si="95"/>
        <v>#DIV/0!</v>
      </c>
    </row>
    <row r="276" spans="1:18" s="3" customFormat="1" ht="108.75" customHeight="1" x14ac:dyDescent="0.25">
      <c r="A276" s="147" t="s">
        <v>473</v>
      </c>
      <c r="B276" s="34" t="s">
        <v>474</v>
      </c>
      <c r="C276" s="34" t="s">
        <v>470</v>
      </c>
      <c r="D276" s="22" t="s">
        <v>21</v>
      </c>
      <c r="E276" s="94"/>
      <c r="F276" s="52">
        <v>31163.482845000002</v>
      </c>
      <c r="G276" s="47">
        <v>17431.0422</v>
      </c>
      <c r="H276" s="47">
        <v>13732.440645000002</v>
      </c>
      <c r="I276" s="53">
        <v>0</v>
      </c>
      <c r="J276" s="158"/>
      <c r="K276" s="52">
        <f t="shared" si="88"/>
        <v>31163.480000000003</v>
      </c>
      <c r="L276" s="159">
        <f t="shared" si="89"/>
        <v>0.99999990870725164</v>
      </c>
      <c r="M276" s="47">
        <f t="shared" si="90"/>
        <v>17431.04</v>
      </c>
      <c r="N276" s="159">
        <f t="shared" si="91"/>
        <v>0.99999987378838429</v>
      </c>
      <c r="O276" s="47">
        <f t="shared" si="92"/>
        <v>13732.44</v>
      </c>
      <c r="P276" s="159">
        <f t="shared" si="93"/>
        <v>0.99999995303092737</v>
      </c>
      <c r="Q276" s="47">
        <f t="shared" si="94"/>
        <v>0</v>
      </c>
      <c r="R276" s="160" t="e">
        <f t="shared" si="95"/>
        <v>#DIV/0!</v>
      </c>
    </row>
    <row r="277" spans="1:18" s="3" customFormat="1" ht="78.75" customHeight="1" x14ac:dyDescent="0.25">
      <c r="A277" s="147" t="s">
        <v>475</v>
      </c>
      <c r="B277" s="34" t="s">
        <v>476</v>
      </c>
      <c r="C277" s="34" t="s">
        <v>477</v>
      </c>
      <c r="D277" s="22" t="s">
        <v>478</v>
      </c>
      <c r="E277" s="94"/>
      <c r="F277" s="52">
        <v>23784.464219999998</v>
      </c>
      <c r="G277" s="47">
        <v>23784.464219999998</v>
      </c>
      <c r="H277" s="47">
        <v>0</v>
      </c>
      <c r="I277" s="53">
        <v>0</v>
      </c>
      <c r="J277" s="158"/>
      <c r="K277" s="52">
        <f t="shared" si="88"/>
        <v>23784.46</v>
      </c>
      <c r="L277" s="159">
        <f t="shared" si="89"/>
        <v>0.99999982257325792</v>
      </c>
      <c r="M277" s="47">
        <f t="shared" si="90"/>
        <v>23784.46</v>
      </c>
      <c r="N277" s="159">
        <f t="shared" si="91"/>
        <v>0.99999982257325792</v>
      </c>
      <c r="O277" s="47">
        <f t="shared" si="92"/>
        <v>0</v>
      </c>
      <c r="P277" s="159" t="e">
        <f t="shared" si="93"/>
        <v>#DIV/0!</v>
      </c>
      <c r="Q277" s="47">
        <f t="shared" si="94"/>
        <v>0</v>
      </c>
      <c r="R277" s="160" t="e">
        <f t="shared" si="95"/>
        <v>#DIV/0!</v>
      </c>
    </row>
    <row r="278" spans="1:18" s="3" customFormat="1" ht="25.5" customHeight="1" x14ac:dyDescent="0.25">
      <c r="A278" s="110" t="s">
        <v>479</v>
      </c>
      <c r="B278" s="30"/>
      <c r="C278" s="30"/>
      <c r="D278" s="134"/>
      <c r="E278" s="135"/>
      <c r="F278" s="52"/>
      <c r="G278" s="47"/>
      <c r="H278" s="47"/>
      <c r="I278" s="53"/>
      <c r="J278" s="158"/>
      <c r="K278" s="52"/>
      <c r="L278" s="159"/>
      <c r="M278" s="47"/>
      <c r="N278" s="159"/>
      <c r="O278" s="47"/>
      <c r="P278" s="159"/>
      <c r="Q278" s="47"/>
      <c r="R278" s="160"/>
    </row>
    <row r="279" spans="1:18" s="3" customFormat="1" ht="384.75" customHeight="1" x14ac:dyDescent="0.25">
      <c r="A279" s="147" t="s">
        <v>480</v>
      </c>
      <c r="B279" s="34" t="s">
        <v>481</v>
      </c>
      <c r="C279" s="34" t="s">
        <v>482</v>
      </c>
      <c r="D279" s="22" t="s">
        <v>14</v>
      </c>
      <c r="E279" s="94"/>
      <c r="F279" s="52">
        <v>32509.401540000006</v>
      </c>
      <c r="G279" s="47">
        <v>12763.951200000001</v>
      </c>
      <c r="H279" s="47">
        <v>19745.450340000007</v>
      </c>
      <c r="I279" s="53">
        <v>0</v>
      </c>
      <c r="J279" s="158"/>
      <c r="K279" s="52">
        <f t="shared" si="88"/>
        <v>32509.4</v>
      </c>
      <c r="L279" s="159">
        <f t="shared" si="89"/>
        <v>0.99999995262908781</v>
      </c>
      <c r="M279" s="47">
        <f t="shared" si="90"/>
        <v>12763.95</v>
      </c>
      <c r="N279" s="159">
        <f t="shared" si="91"/>
        <v>0.99999990598522492</v>
      </c>
      <c r="O279" s="47">
        <f t="shared" si="92"/>
        <v>19745.45</v>
      </c>
      <c r="P279" s="159">
        <f t="shared" si="93"/>
        <v>0.99999998278084312</v>
      </c>
      <c r="Q279" s="47">
        <f t="shared" si="94"/>
        <v>0</v>
      </c>
      <c r="R279" s="160" t="e">
        <f t="shared" si="95"/>
        <v>#DIV/0!</v>
      </c>
    </row>
    <row r="280" spans="1:18" s="3" customFormat="1" ht="207" customHeight="1" x14ac:dyDescent="0.25">
      <c r="A280" s="147" t="s">
        <v>483</v>
      </c>
      <c r="B280" s="34" t="s">
        <v>484</v>
      </c>
      <c r="C280" s="34" t="s">
        <v>1049</v>
      </c>
      <c r="D280" s="22" t="s">
        <v>14</v>
      </c>
      <c r="E280" s="94"/>
      <c r="F280" s="52">
        <v>13100.190840000001</v>
      </c>
      <c r="G280" s="47">
        <v>5143.4431950000007</v>
      </c>
      <c r="H280" s="47">
        <v>7956.7476450000004</v>
      </c>
      <c r="I280" s="53">
        <v>0</v>
      </c>
      <c r="J280" s="158"/>
      <c r="K280" s="52">
        <f t="shared" si="88"/>
        <v>13100.189999999999</v>
      </c>
      <c r="L280" s="159">
        <f t="shared" si="89"/>
        <v>0.99999993587879654</v>
      </c>
      <c r="M280" s="47">
        <f t="shared" si="90"/>
        <v>5143.4399999999996</v>
      </c>
      <c r="N280" s="159">
        <f t="shared" si="91"/>
        <v>0.99999937882078604</v>
      </c>
      <c r="O280" s="47">
        <f t="shared" si="92"/>
        <v>7956.75</v>
      </c>
      <c r="P280" s="159">
        <f t="shared" si="93"/>
        <v>1.000000295975203</v>
      </c>
      <c r="Q280" s="47">
        <f t="shared" si="94"/>
        <v>0</v>
      </c>
      <c r="R280" s="160" t="e">
        <f t="shared" si="95"/>
        <v>#DIV/0!</v>
      </c>
    </row>
    <row r="281" spans="1:18" s="3" customFormat="1" ht="22.5" customHeight="1" x14ac:dyDescent="0.25">
      <c r="A281" s="110" t="s">
        <v>485</v>
      </c>
      <c r="B281" s="30"/>
      <c r="C281" s="30"/>
      <c r="D281" s="134"/>
      <c r="E281" s="135"/>
      <c r="F281" s="52"/>
      <c r="G281" s="47"/>
      <c r="H281" s="47"/>
      <c r="I281" s="53"/>
      <c r="J281" s="158"/>
      <c r="K281" s="52"/>
      <c r="L281" s="159"/>
      <c r="M281" s="47"/>
      <c r="N281" s="159"/>
      <c r="O281" s="47"/>
      <c r="P281" s="159"/>
      <c r="Q281" s="47"/>
      <c r="R281" s="160"/>
    </row>
    <row r="282" spans="1:18" s="3" customFormat="1" ht="236.25" customHeight="1" x14ac:dyDescent="0.25">
      <c r="A282" s="147" t="s">
        <v>487</v>
      </c>
      <c r="B282" s="34" t="s">
        <v>488</v>
      </c>
      <c r="C282" s="34" t="s">
        <v>489</v>
      </c>
      <c r="D282" s="22" t="s">
        <v>367</v>
      </c>
      <c r="E282" s="94"/>
      <c r="F282" s="52">
        <v>109464.11531000001</v>
      </c>
      <c r="G282" s="47">
        <v>76797.469429999997</v>
      </c>
      <c r="H282" s="47">
        <v>17307.157560000003</v>
      </c>
      <c r="I282" s="53">
        <v>15359.488320000002</v>
      </c>
      <c r="J282" s="158"/>
      <c r="K282" s="52">
        <f t="shared" si="88"/>
        <v>109464.12000000001</v>
      </c>
      <c r="L282" s="159">
        <f t="shared" si="89"/>
        <v>1.0000000428450913</v>
      </c>
      <c r="M282" s="47">
        <f t="shared" si="90"/>
        <v>76797.47</v>
      </c>
      <c r="N282" s="159">
        <f t="shared" si="91"/>
        <v>1.0000000074221196</v>
      </c>
      <c r="O282" s="47">
        <f t="shared" si="92"/>
        <v>17307.16</v>
      </c>
      <c r="P282" s="159">
        <f t="shared" si="93"/>
        <v>1.0000001409821335</v>
      </c>
      <c r="Q282" s="47">
        <f t="shared" si="94"/>
        <v>15359.49</v>
      </c>
      <c r="R282" s="160">
        <f t="shared" si="95"/>
        <v>1.0000001093786435</v>
      </c>
    </row>
    <row r="283" spans="1:18" s="3" customFormat="1" ht="28.5" customHeight="1" x14ac:dyDescent="0.25">
      <c r="A283" s="110" t="s">
        <v>490</v>
      </c>
      <c r="B283" s="30"/>
      <c r="C283" s="30"/>
      <c r="D283" s="134"/>
      <c r="E283" s="135"/>
      <c r="F283" s="52"/>
      <c r="G283" s="47"/>
      <c r="H283" s="47"/>
      <c r="I283" s="53"/>
      <c r="J283" s="158"/>
      <c r="K283" s="52"/>
      <c r="L283" s="159"/>
      <c r="M283" s="47"/>
      <c r="N283" s="159"/>
      <c r="O283" s="47"/>
      <c r="P283" s="159"/>
      <c r="Q283" s="47"/>
      <c r="R283" s="160"/>
    </row>
    <row r="284" spans="1:18" s="3" customFormat="1" ht="126" customHeight="1" x14ac:dyDescent="0.25">
      <c r="A284" s="111" t="s">
        <v>491</v>
      </c>
      <c r="B284" s="39" t="s">
        <v>895</v>
      </c>
      <c r="C284" s="34" t="s">
        <v>1050</v>
      </c>
      <c r="D284" s="22"/>
      <c r="E284" s="136"/>
      <c r="F284" s="52"/>
      <c r="G284" s="47"/>
      <c r="H284" s="47"/>
      <c r="I284" s="53"/>
      <c r="J284" s="158"/>
      <c r="K284" s="52"/>
      <c r="L284" s="159"/>
      <c r="M284" s="47"/>
      <c r="N284" s="159"/>
      <c r="O284" s="47"/>
      <c r="P284" s="159"/>
      <c r="Q284" s="47"/>
      <c r="R284" s="160"/>
    </row>
    <row r="285" spans="1:18" s="3" customFormat="1" ht="31.5" customHeight="1" x14ac:dyDescent="0.25">
      <c r="A285" s="93" t="s">
        <v>492</v>
      </c>
      <c r="B285" s="36" t="s">
        <v>896</v>
      </c>
      <c r="C285" s="34"/>
      <c r="D285" s="22" t="s">
        <v>486</v>
      </c>
      <c r="E285" s="94"/>
      <c r="F285" s="52">
        <v>1123812.1803700002</v>
      </c>
      <c r="G285" s="47">
        <v>191910.72626</v>
      </c>
      <c r="H285" s="47">
        <v>854822.49814500008</v>
      </c>
      <c r="I285" s="53">
        <v>77078.955965000001</v>
      </c>
      <c r="J285" s="158"/>
      <c r="K285" s="52">
        <f t="shared" si="88"/>
        <v>1123812.19</v>
      </c>
      <c r="L285" s="159">
        <f t="shared" si="89"/>
        <v>1.0000000085690472</v>
      </c>
      <c r="M285" s="47">
        <f t="shared" si="90"/>
        <v>191910.73</v>
      </c>
      <c r="N285" s="159">
        <f t="shared" si="91"/>
        <v>1.0000000194882281</v>
      </c>
      <c r="O285" s="47">
        <f t="shared" si="92"/>
        <v>854822.5</v>
      </c>
      <c r="P285" s="159">
        <f t="shared" si="93"/>
        <v>1.000000002170041</v>
      </c>
      <c r="Q285" s="47">
        <f t="shared" si="94"/>
        <v>77078.960000000006</v>
      </c>
      <c r="R285" s="160">
        <f t="shared" si="95"/>
        <v>1.0000000523489188</v>
      </c>
    </row>
    <row r="286" spans="1:18" s="3" customFormat="1" ht="31.5" customHeight="1" x14ac:dyDescent="0.25">
      <c r="A286" s="93" t="s">
        <v>493</v>
      </c>
      <c r="B286" s="36" t="s">
        <v>897</v>
      </c>
      <c r="C286" s="34"/>
      <c r="D286" s="22" t="s">
        <v>486</v>
      </c>
      <c r="E286" s="94"/>
      <c r="F286" s="52">
        <v>1193099.6184250002</v>
      </c>
      <c r="G286" s="47">
        <v>188469.12931000005</v>
      </c>
      <c r="H286" s="47">
        <v>923261.09337000013</v>
      </c>
      <c r="I286" s="53">
        <v>81369.395745000016</v>
      </c>
      <c r="J286" s="158"/>
      <c r="K286" s="52">
        <f t="shared" si="88"/>
        <v>1193099.6199999999</v>
      </c>
      <c r="L286" s="159">
        <f t="shared" si="89"/>
        <v>1.0000000013200907</v>
      </c>
      <c r="M286" s="47">
        <f t="shared" si="90"/>
        <v>188469.13</v>
      </c>
      <c r="N286" s="159">
        <f t="shared" si="91"/>
        <v>1.0000000036610768</v>
      </c>
      <c r="O286" s="47">
        <f t="shared" si="92"/>
        <v>923261.09</v>
      </c>
      <c r="P286" s="159">
        <f t="shared" si="93"/>
        <v>0.99999999634989478</v>
      </c>
      <c r="Q286" s="47">
        <f t="shared" si="94"/>
        <v>81369.399999999994</v>
      </c>
      <c r="R286" s="160">
        <f t="shared" si="95"/>
        <v>1.0000000522923875</v>
      </c>
    </row>
    <row r="287" spans="1:18" s="3" customFormat="1" ht="31.5" customHeight="1" x14ac:dyDescent="0.25">
      <c r="A287" s="93" t="s">
        <v>494</v>
      </c>
      <c r="B287" s="36" t="s">
        <v>898</v>
      </c>
      <c r="C287" s="34"/>
      <c r="D287" s="22" t="s">
        <v>486</v>
      </c>
      <c r="E287" s="94"/>
      <c r="F287" s="52">
        <v>1319261.8995050001</v>
      </c>
      <c r="G287" s="47">
        <v>213106.096005</v>
      </c>
      <c r="H287" s="47">
        <v>1016039.8005450002</v>
      </c>
      <c r="I287" s="53">
        <v>90116.002955000004</v>
      </c>
      <c r="J287" s="158"/>
      <c r="K287" s="52">
        <f t="shared" si="88"/>
        <v>1319261.9000000001</v>
      </c>
      <c r="L287" s="159">
        <f t="shared" si="89"/>
        <v>1.0000000003752099</v>
      </c>
      <c r="M287" s="47">
        <f t="shared" si="90"/>
        <v>213106.1</v>
      </c>
      <c r="N287" s="159">
        <f t="shared" si="91"/>
        <v>1.0000000187465308</v>
      </c>
      <c r="O287" s="47">
        <f t="shared" si="92"/>
        <v>1016039.8</v>
      </c>
      <c r="P287" s="159">
        <f t="shared" si="93"/>
        <v>0.99999999946360352</v>
      </c>
      <c r="Q287" s="47">
        <f t="shared" si="94"/>
        <v>90116</v>
      </c>
      <c r="R287" s="160">
        <f t="shared" si="95"/>
        <v>0.99999996720893169</v>
      </c>
    </row>
    <row r="288" spans="1:18" s="3" customFormat="1" ht="57.75" customHeight="1" x14ac:dyDescent="0.25">
      <c r="A288" s="147" t="s">
        <v>495</v>
      </c>
      <c r="B288" s="34" t="s">
        <v>496</v>
      </c>
      <c r="C288" s="34" t="s">
        <v>497</v>
      </c>
      <c r="D288" s="22" t="s">
        <v>486</v>
      </c>
      <c r="E288" s="94"/>
      <c r="F288" s="52">
        <v>15526.746015000002</v>
      </c>
      <c r="G288" s="47">
        <v>6124.9516350000004</v>
      </c>
      <c r="H288" s="47">
        <v>7373.0291250000018</v>
      </c>
      <c r="I288" s="53">
        <v>2028.7652550000003</v>
      </c>
      <c r="J288" s="158"/>
      <c r="K288" s="52">
        <f t="shared" si="88"/>
        <v>15526.75</v>
      </c>
      <c r="L288" s="159">
        <f t="shared" si="89"/>
        <v>1.000000256653905</v>
      </c>
      <c r="M288" s="47">
        <f t="shared" si="90"/>
        <v>6124.95</v>
      </c>
      <c r="N288" s="159">
        <f t="shared" si="91"/>
        <v>0.9999997330591166</v>
      </c>
      <c r="O288" s="47">
        <f t="shared" si="92"/>
        <v>7373.03</v>
      </c>
      <c r="P288" s="159">
        <f t="shared" si="93"/>
        <v>1.0000001186757821</v>
      </c>
      <c r="Q288" s="47">
        <f t="shared" si="94"/>
        <v>2028.77</v>
      </c>
      <c r="R288" s="160">
        <f t="shared" si="95"/>
        <v>1.0000023388610328</v>
      </c>
    </row>
    <row r="289" spans="1:18" s="3" customFormat="1" ht="28.5" customHeight="1" x14ac:dyDescent="0.25">
      <c r="A289" s="110" t="s">
        <v>498</v>
      </c>
      <c r="B289" s="31"/>
      <c r="C289" s="31"/>
      <c r="D289" s="137"/>
      <c r="E289" s="138"/>
      <c r="F289" s="52"/>
      <c r="G289" s="47"/>
      <c r="H289" s="47"/>
      <c r="I289" s="53"/>
      <c r="J289" s="158"/>
      <c r="K289" s="52"/>
      <c r="L289" s="159"/>
      <c r="M289" s="47"/>
      <c r="N289" s="159"/>
      <c r="O289" s="47"/>
      <c r="P289" s="159"/>
      <c r="Q289" s="47"/>
      <c r="R289" s="160"/>
    </row>
    <row r="290" spans="1:18" s="3" customFormat="1" ht="31.5" customHeight="1" x14ac:dyDescent="0.25">
      <c r="A290" s="147" t="s">
        <v>499</v>
      </c>
      <c r="B290" s="34" t="s">
        <v>500</v>
      </c>
      <c r="C290" s="34"/>
      <c r="D290" s="22" t="s">
        <v>21</v>
      </c>
      <c r="E290" s="94"/>
      <c r="F290" s="52" t="s">
        <v>501</v>
      </c>
      <c r="G290" s="47"/>
      <c r="H290" s="47"/>
      <c r="I290" s="53"/>
      <c r="J290" s="158"/>
      <c r="K290" s="52" t="s">
        <v>501</v>
      </c>
      <c r="L290" s="159"/>
      <c r="M290" s="47"/>
      <c r="N290" s="159"/>
      <c r="O290" s="47"/>
      <c r="P290" s="159"/>
      <c r="Q290" s="47"/>
      <c r="R290" s="160"/>
    </row>
    <row r="291" spans="1:18" s="3" customFormat="1" ht="66.75" customHeight="1" x14ac:dyDescent="0.25">
      <c r="A291" s="111" t="s">
        <v>502</v>
      </c>
      <c r="B291" s="39" t="s">
        <v>503</v>
      </c>
      <c r="C291" s="34" t="s">
        <v>504</v>
      </c>
      <c r="D291" s="22"/>
      <c r="E291" s="94" t="s">
        <v>759</v>
      </c>
      <c r="F291" s="52"/>
      <c r="G291" s="47"/>
      <c r="H291" s="47"/>
      <c r="I291" s="53"/>
      <c r="J291" s="158"/>
      <c r="K291" s="52"/>
      <c r="L291" s="159"/>
      <c r="M291" s="47"/>
      <c r="N291" s="159"/>
      <c r="O291" s="47"/>
      <c r="P291" s="159"/>
      <c r="Q291" s="47"/>
      <c r="R291" s="160"/>
    </row>
    <row r="292" spans="1:18" s="3" customFormat="1" ht="31.5" customHeight="1" x14ac:dyDescent="0.25">
      <c r="A292" s="147" t="s">
        <v>505</v>
      </c>
      <c r="B292" s="34" t="s">
        <v>506</v>
      </c>
      <c r="C292" s="34"/>
      <c r="D292" s="22" t="s">
        <v>507</v>
      </c>
      <c r="E292" s="94"/>
      <c r="F292" s="52">
        <v>13981.708510000004</v>
      </c>
      <c r="G292" s="47">
        <v>13981.708510000004</v>
      </c>
      <c r="H292" s="47">
        <v>0</v>
      </c>
      <c r="I292" s="53">
        <v>0</v>
      </c>
      <c r="J292" s="158"/>
      <c r="K292" s="52">
        <f t="shared" si="88"/>
        <v>13981.71</v>
      </c>
      <c r="L292" s="159">
        <f t="shared" si="89"/>
        <v>1.0000001065678057</v>
      </c>
      <c r="M292" s="47">
        <f t="shared" si="90"/>
        <v>13981.71</v>
      </c>
      <c r="N292" s="159">
        <f t="shared" si="91"/>
        <v>1.0000001065678057</v>
      </c>
      <c r="O292" s="47">
        <f t="shared" si="92"/>
        <v>0</v>
      </c>
      <c r="P292" s="159" t="e">
        <f t="shared" si="93"/>
        <v>#DIV/0!</v>
      </c>
      <c r="Q292" s="47">
        <f t="shared" si="94"/>
        <v>0</v>
      </c>
      <c r="R292" s="160" t="e">
        <f t="shared" si="95"/>
        <v>#DIV/0!</v>
      </c>
    </row>
    <row r="293" spans="1:18" s="3" customFormat="1" ht="31.5" customHeight="1" x14ac:dyDescent="0.25">
      <c r="A293" s="147" t="s">
        <v>508</v>
      </c>
      <c r="B293" s="34" t="s">
        <v>509</v>
      </c>
      <c r="C293" s="34"/>
      <c r="D293" s="22" t="s">
        <v>507</v>
      </c>
      <c r="E293" s="94"/>
      <c r="F293" s="52">
        <v>18642.273375000001</v>
      </c>
      <c r="G293" s="47">
        <v>18642.273375000001</v>
      </c>
      <c r="H293" s="47">
        <v>0</v>
      </c>
      <c r="I293" s="53">
        <v>0</v>
      </c>
      <c r="J293" s="158"/>
      <c r="K293" s="52">
        <f t="shared" si="88"/>
        <v>18642.27</v>
      </c>
      <c r="L293" s="159">
        <f t="shared" si="89"/>
        <v>0.99999981895984824</v>
      </c>
      <c r="M293" s="47">
        <f t="shared" si="90"/>
        <v>18642.27</v>
      </c>
      <c r="N293" s="159">
        <f t="shared" si="91"/>
        <v>0.99999981895984824</v>
      </c>
      <c r="O293" s="47">
        <f t="shared" si="92"/>
        <v>0</v>
      </c>
      <c r="P293" s="159" t="e">
        <f t="shared" si="93"/>
        <v>#DIV/0!</v>
      </c>
      <c r="Q293" s="47">
        <f t="shared" si="94"/>
        <v>0</v>
      </c>
      <c r="R293" s="160" t="e">
        <f t="shared" si="95"/>
        <v>#DIV/0!</v>
      </c>
    </row>
    <row r="294" spans="1:18" s="3" customFormat="1" ht="31.5" customHeight="1" x14ac:dyDescent="0.25">
      <c r="A294" s="147" t="s">
        <v>510</v>
      </c>
      <c r="B294" s="34" t="s">
        <v>511</v>
      </c>
      <c r="C294" s="34"/>
      <c r="D294" s="22" t="s">
        <v>507</v>
      </c>
      <c r="E294" s="94"/>
      <c r="F294" s="52">
        <v>37284.546750000001</v>
      </c>
      <c r="G294" s="47">
        <v>37284.546750000001</v>
      </c>
      <c r="H294" s="47">
        <v>0</v>
      </c>
      <c r="I294" s="53">
        <v>0</v>
      </c>
      <c r="J294" s="158"/>
      <c r="K294" s="52">
        <f t="shared" si="88"/>
        <v>37284.550000000003</v>
      </c>
      <c r="L294" s="159">
        <f t="shared" si="89"/>
        <v>1.0000000871674806</v>
      </c>
      <c r="M294" s="47">
        <f t="shared" si="90"/>
        <v>37284.550000000003</v>
      </c>
      <c r="N294" s="159">
        <f t="shared" si="91"/>
        <v>1.0000000871674806</v>
      </c>
      <c r="O294" s="47">
        <f t="shared" si="92"/>
        <v>0</v>
      </c>
      <c r="P294" s="159" t="e">
        <f t="shared" si="93"/>
        <v>#DIV/0!</v>
      </c>
      <c r="Q294" s="47">
        <f t="shared" si="94"/>
        <v>0</v>
      </c>
      <c r="R294" s="160" t="e">
        <f t="shared" si="95"/>
        <v>#DIV/0!</v>
      </c>
    </row>
    <row r="295" spans="1:18" s="3" customFormat="1" ht="31.5" customHeight="1" x14ac:dyDescent="0.25">
      <c r="A295" s="147" t="s">
        <v>512</v>
      </c>
      <c r="B295" s="34" t="s">
        <v>513</v>
      </c>
      <c r="C295" s="34" t="s">
        <v>514</v>
      </c>
      <c r="D295" s="22" t="s">
        <v>507</v>
      </c>
      <c r="E295" s="94" t="s">
        <v>760</v>
      </c>
      <c r="F295" s="52">
        <v>6785.691495</v>
      </c>
      <c r="G295" s="47">
        <v>6785.691495</v>
      </c>
      <c r="H295" s="47">
        <v>0</v>
      </c>
      <c r="I295" s="53">
        <v>0</v>
      </c>
      <c r="J295" s="158"/>
      <c r="K295" s="52">
        <f t="shared" si="88"/>
        <v>6785.69</v>
      </c>
      <c r="L295" s="159">
        <f t="shared" si="89"/>
        <v>0.99999977968347054</v>
      </c>
      <c r="M295" s="47">
        <f t="shared" si="90"/>
        <v>6785.69</v>
      </c>
      <c r="N295" s="159">
        <f t="shared" si="91"/>
        <v>0.99999977968347054</v>
      </c>
      <c r="O295" s="47">
        <f t="shared" si="92"/>
        <v>0</v>
      </c>
      <c r="P295" s="159" t="e">
        <f t="shared" si="93"/>
        <v>#DIV/0!</v>
      </c>
      <c r="Q295" s="47">
        <f t="shared" si="94"/>
        <v>0</v>
      </c>
      <c r="R295" s="160" t="e">
        <f t="shared" si="95"/>
        <v>#DIV/0!</v>
      </c>
    </row>
    <row r="296" spans="1:18" s="33" customFormat="1" ht="45" customHeight="1" x14ac:dyDescent="0.35">
      <c r="A296" s="86" t="s">
        <v>515</v>
      </c>
      <c r="B296" s="107"/>
      <c r="C296" s="107"/>
      <c r="D296" s="139"/>
      <c r="E296" s="140"/>
      <c r="F296" s="52"/>
      <c r="G296" s="47"/>
      <c r="H296" s="47"/>
      <c r="I296" s="53"/>
      <c r="J296" s="161"/>
      <c r="K296" s="52"/>
      <c r="L296" s="159"/>
      <c r="M296" s="47"/>
      <c r="N296" s="159"/>
      <c r="O296" s="47"/>
      <c r="P296" s="159"/>
      <c r="Q296" s="47"/>
      <c r="R296" s="160"/>
    </row>
    <row r="297" spans="1:18" s="3" customFormat="1" ht="39" customHeight="1" x14ac:dyDescent="0.25">
      <c r="A297" s="108" t="s">
        <v>516</v>
      </c>
      <c r="B297" s="109"/>
      <c r="C297" s="109"/>
      <c r="D297" s="125"/>
      <c r="E297" s="141"/>
      <c r="F297" s="52"/>
      <c r="G297" s="47"/>
      <c r="H297" s="47"/>
      <c r="I297" s="53"/>
      <c r="J297" s="158"/>
      <c r="K297" s="52"/>
      <c r="L297" s="159"/>
      <c r="M297" s="47"/>
      <c r="N297" s="159"/>
      <c r="O297" s="47"/>
      <c r="P297" s="159"/>
      <c r="Q297" s="47"/>
      <c r="R297" s="160"/>
    </row>
    <row r="298" spans="1:18" s="3" customFormat="1" ht="46.5" customHeight="1" x14ac:dyDescent="0.25">
      <c r="A298" s="147" t="s">
        <v>517</v>
      </c>
      <c r="B298" s="34" t="s">
        <v>518</v>
      </c>
      <c r="C298" s="34" t="s">
        <v>1051</v>
      </c>
      <c r="D298" s="22" t="s">
        <v>519</v>
      </c>
      <c r="E298" s="94" t="s">
        <v>761</v>
      </c>
      <c r="F298" s="52">
        <v>637.26525500000002</v>
      </c>
      <c r="G298" s="47">
        <v>0</v>
      </c>
      <c r="H298" s="47">
        <v>0</v>
      </c>
      <c r="I298" s="53">
        <v>637.26525500000002</v>
      </c>
      <c r="J298" s="158"/>
      <c r="K298" s="52">
        <f t="shared" si="88"/>
        <v>637.27</v>
      </c>
      <c r="L298" s="159">
        <f t="shared" si="89"/>
        <v>1.0000074458790318</v>
      </c>
      <c r="M298" s="47">
        <f t="shared" si="90"/>
        <v>0</v>
      </c>
      <c r="N298" s="159" t="e">
        <f t="shared" si="91"/>
        <v>#DIV/0!</v>
      </c>
      <c r="O298" s="47">
        <f t="shared" si="92"/>
        <v>0</v>
      </c>
      <c r="P298" s="159" t="e">
        <f t="shared" si="93"/>
        <v>#DIV/0!</v>
      </c>
      <c r="Q298" s="47">
        <f t="shared" si="94"/>
        <v>637.27</v>
      </c>
      <c r="R298" s="160">
        <f t="shared" si="95"/>
        <v>1.0000074458790318</v>
      </c>
    </row>
    <row r="299" spans="1:18" s="3" customFormat="1" ht="47.25" customHeight="1" x14ac:dyDescent="0.25">
      <c r="A299" s="147" t="s">
        <v>520</v>
      </c>
      <c r="B299" s="34" t="s">
        <v>521</v>
      </c>
      <c r="C299" s="34" t="s">
        <v>522</v>
      </c>
      <c r="D299" s="22" t="s">
        <v>523</v>
      </c>
      <c r="E299" s="94" t="s">
        <v>761</v>
      </c>
      <c r="F299" s="52">
        <v>3307.5120100000004</v>
      </c>
      <c r="G299" s="47">
        <v>0</v>
      </c>
      <c r="H299" s="47">
        <v>0</v>
      </c>
      <c r="I299" s="53">
        <v>3307.5120100000004</v>
      </c>
      <c r="J299" s="158"/>
      <c r="K299" s="52">
        <f t="shared" si="88"/>
        <v>3307.51</v>
      </c>
      <c r="L299" s="159">
        <f t="shared" si="89"/>
        <v>0.99999939229245605</v>
      </c>
      <c r="M299" s="47">
        <f t="shared" si="90"/>
        <v>0</v>
      </c>
      <c r="N299" s="159" t="e">
        <f t="shared" si="91"/>
        <v>#DIV/0!</v>
      </c>
      <c r="O299" s="47">
        <f t="shared" si="92"/>
        <v>0</v>
      </c>
      <c r="P299" s="159" t="e">
        <f t="shared" si="93"/>
        <v>#DIV/0!</v>
      </c>
      <c r="Q299" s="47">
        <f t="shared" si="94"/>
        <v>3307.51</v>
      </c>
      <c r="R299" s="160">
        <f t="shared" si="95"/>
        <v>0.99999939229245605</v>
      </c>
    </row>
    <row r="300" spans="1:18" s="3" customFormat="1" ht="39" customHeight="1" x14ac:dyDescent="0.25">
      <c r="A300" s="102" t="s">
        <v>524</v>
      </c>
      <c r="B300" s="26"/>
      <c r="C300" s="26"/>
      <c r="D300" s="129"/>
      <c r="E300" s="130"/>
      <c r="F300" s="52"/>
      <c r="G300" s="47"/>
      <c r="H300" s="47"/>
      <c r="I300" s="53"/>
      <c r="J300" s="158"/>
      <c r="K300" s="52"/>
      <c r="L300" s="159"/>
      <c r="M300" s="47"/>
      <c r="N300" s="159"/>
      <c r="O300" s="47"/>
      <c r="P300" s="159"/>
      <c r="Q300" s="47"/>
      <c r="R300" s="160"/>
    </row>
    <row r="301" spans="1:18" s="3" customFormat="1" ht="41.25" customHeight="1" x14ac:dyDescent="0.25">
      <c r="A301" s="147" t="s">
        <v>525</v>
      </c>
      <c r="B301" s="34" t="s">
        <v>526</v>
      </c>
      <c r="C301" s="34" t="s">
        <v>906</v>
      </c>
      <c r="D301" s="22" t="s">
        <v>527</v>
      </c>
      <c r="E301" s="94" t="s">
        <v>761</v>
      </c>
      <c r="F301" s="52">
        <v>560.08298500000012</v>
      </c>
      <c r="G301" s="47">
        <v>59.124835000000004</v>
      </c>
      <c r="H301" s="47">
        <v>500.95815000000016</v>
      </c>
      <c r="I301" s="53">
        <v>0</v>
      </c>
      <c r="J301" s="158"/>
      <c r="K301" s="52">
        <f t="shared" si="88"/>
        <v>560.07999999999993</v>
      </c>
      <c r="L301" s="159">
        <f t="shared" si="89"/>
        <v>0.99999467043263202</v>
      </c>
      <c r="M301" s="47">
        <f t="shared" si="90"/>
        <v>59.12</v>
      </c>
      <c r="N301" s="159">
        <f t="shared" si="91"/>
        <v>0.99991822387326734</v>
      </c>
      <c r="O301" s="47">
        <f t="shared" si="92"/>
        <v>500.96</v>
      </c>
      <c r="P301" s="159">
        <f t="shared" si="93"/>
        <v>1.0000036929232508</v>
      </c>
      <c r="Q301" s="47">
        <f t="shared" si="94"/>
        <v>0</v>
      </c>
      <c r="R301" s="160" t="e">
        <f t="shared" si="95"/>
        <v>#DIV/0!</v>
      </c>
    </row>
    <row r="302" spans="1:18" s="3" customFormat="1" ht="46.5" customHeight="1" x14ac:dyDescent="0.25">
      <c r="A302" s="147" t="s">
        <v>528</v>
      </c>
      <c r="B302" s="34" t="s">
        <v>529</v>
      </c>
      <c r="C302" s="34" t="s">
        <v>907</v>
      </c>
      <c r="D302" s="22" t="s">
        <v>527</v>
      </c>
      <c r="E302" s="94" t="s">
        <v>761</v>
      </c>
      <c r="F302" s="52">
        <v>649.99082500000009</v>
      </c>
      <c r="G302" s="47">
        <v>66.805914999999999</v>
      </c>
      <c r="H302" s="47">
        <v>583.18491000000006</v>
      </c>
      <c r="I302" s="53">
        <v>0</v>
      </c>
      <c r="J302" s="158"/>
      <c r="K302" s="52">
        <f t="shared" si="88"/>
        <v>649.99</v>
      </c>
      <c r="L302" s="159">
        <f t="shared" si="89"/>
        <v>0.99999873075131473</v>
      </c>
      <c r="M302" s="47">
        <f t="shared" si="90"/>
        <v>66.81</v>
      </c>
      <c r="N302" s="159">
        <f t="shared" si="91"/>
        <v>1.0000611472801473</v>
      </c>
      <c r="O302" s="47">
        <f t="shared" si="92"/>
        <v>583.17999999999995</v>
      </c>
      <c r="P302" s="159">
        <f t="shared" si="93"/>
        <v>0.99999158071493977</v>
      </c>
      <c r="Q302" s="47">
        <f t="shared" si="94"/>
        <v>0</v>
      </c>
      <c r="R302" s="160" t="e">
        <f t="shared" si="95"/>
        <v>#DIV/0!</v>
      </c>
    </row>
    <row r="303" spans="1:18" s="3" customFormat="1" ht="43.5" customHeight="1" x14ac:dyDescent="0.25">
      <c r="A303" s="147" t="s">
        <v>530</v>
      </c>
      <c r="B303" s="34" t="s">
        <v>531</v>
      </c>
      <c r="C303" s="34" t="s">
        <v>907</v>
      </c>
      <c r="D303" s="22" t="s">
        <v>527</v>
      </c>
      <c r="E303" s="94" t="s">
        <v>761</v>
      </c>
      <c r="F303" s="52">
        <v>1637.3841000000002</v>
      </c>
      <c r="G303" s="47">
        <v>70.883009999999999</v>
      </c>
      <c r="H303" s="47">
        <v>1566.5010900000002</v>
      </c>
      <c r="I303" s="53">
        <v>0</v>
      </c>
      <c r="J303" s="158"/>
      <c r="K303" s="52">
        <f t="shared" si="88"/>
        <v>1637.38</v>
      </c>
      <c r="L303" s="159">
        <f t="shared" si="89"/>
        <v>0.99999749600597676</v>
      </c>
      <c r="M303" s="47">
        <f t="shared" si="90"/>
        <v>70.88</v>
      </c>
      <c r="N303" s="159">
        <f t="shared" si="91"/>
        <v>0.99995753566334156</v>
      </c>
      <c r="O303" s="47">
        <f t="shared" si="92"/>
        <v>1566.5</v>
      </c>
      <c r="P303" s="159">
        <f t="shared" si="93"/>
        <v>0.99999930418177996</v>
      </c>
      <c r="Q303" s="47">
        <f t="shared" si="94"/>
        <v>0</v>
      </c>
      <c r="R303" s="160" t="e">
        <f t="shared" si="95"/>
        <v>#DIV/0!</v>
      </c>
    </row>
    <row r="304" spans="1:18" s="3" customFormat="1" ht="45.75" customHeight="1" x14ac:dyDescent="0.25">
      <c r="A304" s="147" t="s">
        <v>532</v>
      </c>
      <c r="B304" s="34" t="s">
        <v>533</v>
      </c>
      <c r="C304" s="34" t="s">
        <v>1052</v>
      </c>
      <c r="D304" s="22" t="s">
        <v>527</v>
      </c>
      <c r="E304" s="94" t="s">
        <v>761</v>
      </c>
      <c r="F304" s="52">
        <v>24.045120000000001</v>
      </c>
      <c r="G304" s="47">
        <v>24.045120000000001</v>
      </c>
      <c r="H304" s="47">
        <v>0</v>
      </c>
      <c r="I304" s="53">
        <v>0</v>
      </c>
      <c r="J304" s="158"/>
      <c r="K304" s="52">
        <f t="shared" si="88"/>
        <v>24.05</v>
      </c>
      <c r="L304" s="159">
        <f t="shared" si="89"/>
        <v>1.0002029517839794</v>
      </c>
      <c r="M304" s="47">
        <f t="shared" si="90"/>
        <v>24.05</v>
      </c>
      <c r="N304" s="159">
        <f t="shared" si="91"/>
        <v>1.0002029517839794</v>
      </c>
      <c r="O304" s="47">
        <f t="shared" si="92"/>
        <v>0</v>
      </c>
      <c r="P304" s="159" t="e">
        <f t="shared" si="93"/>
        <v>#DIV/0!</v>
      </c>
      <c r="Q304" s="47">
        <f t="shared" si="94"/>
        <v>0</v>
      </c>
      <c r="R304" s="160" t="e">
        <f t="shared" si="95"/>
        <v>#DIV/0!</v>
      </c>
    </row>
    <row r="305" spans="1:18" s="3" customFormat="1" ht="44.25" customHeight="1" x14ac:dyDescent="0.25">
      <c r="A305" s="147" t="s">
        <v>534</v>
      </c>
      <c r="B305" s="34" t="s">
        <v>535</v>
      </c>
      <c r="C305" s="34" t="s">
        <v>1053</v>
      </c>
      <c r="D305" s="22" t="s">
        <v>527</v>
      </c>
      <c r="E305" s="94" t="s">
        <v>761</v>
      </c>
      <c r="F305" s="52">
        <v>1013.8106000000002</v>
      </c>
      <c r="G305" s="47">
        <v>75.711514999999991</v>
      </c>
      <c r="H305" s="47">
        <v>938.09908500000029</v>
      </c>
      <c r="I305" s="53">
        <v>0</v>
      </c>
      <c r="J305" s="158"/>
      <c r="K305" s="52">
        <f t="shared" si="88"/>
        <v>1013.8100000000001</v>
      </c>
      <c r="L305" s="159">
        <f t="shared" si="89"/>
        <v>0.99999940817347921</v>
      </c>
      <c r="M305" s="47">
        <f t="shared" si="90"/>
        <v>75.709999999999994</v>
      </c>
      <c r="N305" s="159">
        <f t="shared" si="91"/>
        <v>0.99997998983377889</v>
      </c>
      <c r="O305" s="47">
        <f t="shared" si="92"/>
        <v>938.1</v>
      </c>
      <c r="P305" s="159">
        <f t="shared" si="93"/>
        <v>1.0000009753767105</v>
      </c>
      <c r="Q305" s="47">
        <f t="shared" si="94"/>
        <v>0</v>
      </c>
      <c r="R305" s="160" t="e">
        <f t="shared" si="95"/>
        <v>#DIV/0!</v>
      </c>
    </row>
    <row r="306" spans="1:18" s="3" customFormat="1" ht="43.5" customHeight="1" x14ac:dyDescent="0.25">
      <c r="A306" s="147" t="s">
        <v>536</v>
      </c>
      <c r="B306" s="34" t="s">
        <v>537</v>
      </c>
      <c r="C306" s="34" t="s">
        <v>1054</v>
      </c>
      <c r="D306" s="22" t="s">
        <v>527</v>
      </c>
      <c r="E306" s="94" t="s">
        <v>761</v>
      </c>
      <c r="F306" s="52">
        <v>148.57529500000001</v>
      </c>
      <c r="G306" s="47">
        <v>36.415555000000005</v>
      </c>
      <c r="H306" s="47">
        <v>112.15974000000001</v>
      </c>
      <c r="I306" s="53">
        <v>0</v>
      </c>
      <c r="J306" s="158"/>
      <c r="K306" s="52">
        <f t="shared" ref="K306:K369" si="96">SUM(M306,O306,Q306)</f>
        <v>148.57999999999998</v>
      </c>
      <c r="L306" s="159">
        <f t="shared" ref="L306:L369" si="97">K306/F306</f>
        <v>1.0000316674451157</v>
      </c>
      <c r="M306" s="47">
        <f t="shared" ref="M306:M369" si="98">ROUND(G306-(G306*$M$6*$F$6),2)</f>
        <v>36.42</v>
      </c>
      <c r="N306" s="159">
        <f t="shared" ref="N306:N369" si="99">M306/G306</f>
        <v>1.0001220632227079</v>
      </c>
      <c r="O306" s="47">
        <f t="shared" ref="O306:O369" si="100">ROUND(H306-(H306*$O$6*$F$6),2)</f>
        <v>112.16</v>
      </c>
      <c r="P306" s="159">
        <f t="shared" ref="P306:P369" si="101">O306/H306</f>
        <v>1.0000023181223492</v>
      </c>
      <c r="Q306" s="47">
        <f t="shared" ref="Q306:Q369" si="102">ROUND((I306-(I306*$Q$6*$F$6)),2)</f>
        <v>0</v>
      </c>
      <c r="R306" s="160" t="e">
        <f t="shared" ref="R306:R369" si="103">Q306/I306</f>
        <v>#DIV/0!</v>
      </c>
    </row>
    <row r="307" spans="1:18" s="3" customFormat="1" ht="15.75" x14ac:dyDescent="0.25">
      <c r="A307" s="147" t="s">
        <v>538</v>
      </c>
      <c r="B307" s="34" t="s">
        <v>539</v>
      </c>
      <c r="C307" s="34" t="s">
        <v>1055</v>
      </c>
      <c r="D307" s="22" t="s">
        <v>527</v>
      </c>
      <c r="E307" s="94" t="s">
        <v>761</v>
      </c>
      <c r="F307" s="52">
        <v>32.700249999999997</v>
      </c>
      <c r="G307" s="47">
        <v>32.700249999999997</v>
      </c>
      <c r="H307" s="47">
        <v>0</v>
      </c>
      <c r="I307" s="53">
        <v>0</v>
      </c>
      <c r="J307" s="158"/>
      <c r="K307" s="52">
        <f t="shared" si="96"/>
        <v>32.700000000000003</v>
      </c>
      <c r="L307" s="159">
        <f t="shared" si="97"/>
        <v>0.9999923547985109</v>
      </c>
      <c r="M307" s="47">
        <f t="shared" si="98"/>
        <v>32.700000000000003</v>
      </c>
      <c r="N307" s="159">
        <f t="shared" si="99"/>
        <v>0.9999923547985109</v>
      </c>
      <c r="O307" s="47">
        <f t="shared" si="100"/>
        <v>0</v>
      </c>
      <c r="P307" s="159" t="e">
        <f t="shared" si="101"/>
        <v>#DIV/0!</v>
      </c>
      <c r="Q307" s="47">
        <f t="shared" si="102"/>
        <v>0</v>
      </c>
      <c r="R307" s="160" t="e">
        <f t="shared" si="103"/>
        <v>#DIV/0!</v>
      </c>
    </row>
    <row r="308" spans="1:18" s="3" customFormat="1" ht="59.25" customHeight="1" x14ac:dyDescent="0.25">
      <c r="A308" s="147" t="s">
        <v>540</v>
      </c>
      <c r="B308" s="34" t="s">
        <v>541</v>
      </c>
      <c r="C308" s="34" t="s">
        <v>1056</v>
      </c>
      <c r="D308" s="22" t="s">
        <v>527</v>
      </c>
      <c r="E308" s="94" t="s">
        <v>762</v>
      </c>
      <c r="F308" s="52">
        <v>2428.0180650000002</v>
      </c>
      <c r="G308" s="47">
        <v>158.13005999999999</v>
      </c>
      <c r="H308" s="47">
        <v>2269.8880050000002</v>
      </c>
      <c r="I308" s="53">
        <v>0</v>
      </c>
      <c r="J308" s="158"/>
      <c r="K308" s="52">
        <f t="shared" si="96"/>
        <v>2428.02</v>
      </c>
      <c r="L308" s="159">
        <f t="shared" si="97"/>
        <v>1.0000007969462945</v>
      </c>
      <c r="M308" s="47">
        <f t="shared" si="98"/>
        <v>158.13</v>
      </c>
      <c r="N308" s="159">
        <f t="shared" si="99"/>
        <v>0.99999962056550162</v>
      </c>
      <c r="O308" s="47">
        <f t="shared" si="100"/>
        <v>2269.89</v>
      </c>
      <c r="P308" s="159">
        <f t="shared" si="101"/>
        <v>1.0000008788979875</v>
      </c>
      <c r="Q308" s="47">
        <f t="shared" si="102"/>
        <v>0</v>
      </c>
      <c r="R308" s="160" t="e">
        <f t="shared" si="103"/>
        <v>#DIV/0!</v>
      </c>
    </row>
    <row r="309" spans="1:18" s="3" customFormat="1" ht="57.75" customHeight="1" x14ac:dyDescent="0.25">
      <c r="A309" s="147" t="s">
        <v>542</v>
      </c>
      <c r="B309" s="34" t="s">
        <v>543</v>
      </c>
      <c r="C309" s="34" t="s">
        <v>260</v>
      </c>
      <c r="D309" s="22" t="s">
        <v>527</v>
      </c>
      <c r="E309" s="94" t="s">
        <v>762</v>
      </c>
      <c r="F309" s="52">
        <v>3454.4943400000006</v>
      </c>
      <c r="G309" s="47">
        <v>192.91755999999998</v>
      </c>
      <c r="H309" s="47">
        <v>3261.5767800000008</v>
      </c>
      <c r="I309" s="53">
        <v>0</v>
      </c>
      <c r="J309" s="158"/>
      <c r="K309" s="52">
        <f t="shared" si="96"/>
        <v>3454.5</v>
      </c>
      <c r="L309" s="159">
        <f t="shared" si="97"/>
        <v>1.0000016384452954</v>
      </c>
      <c r="M309" s="47">
        <f t="shared" si="98"/>
        <v>192.92</v>
      </c>
      <c r="N309" s="159">
        <f t="shared" si="99"/>
        <v>1.0000126478895961</v>
      </c>
      <c r="O309" s="47">
        <f t="shared" si="100"/>
        <v>3261.58</v>
      </c>
      <c r="P309" s="159">
        <f t="shared" si="101"/>
        <v>1.0000009872525519</v>
      </c>
      <c r="Q309" s="47">
        <f t="shared" si="102"/>
        <v>0</v>
      </c>
      <c r="R309" s="160" t="e">
        <f t="shared" si="103"/>
        <v>#DIV/0!</v>
      </c>
    </row>
    <row r="310" spans="1:18" s="3" customFormat="1" ht="39" customHeight="1" x14ac:dyDescent="0.25">
      <c r="A310" s="102" t="s">
        <v>544</v>
      </c>
      <c r="B310" s="25"/>
      <c r="C310" s="25"/>
      <c r="D310" s="134"/>
      <c r="E310" s="96"/>
      <c r="F310" s="52"/>
      <c r="G310" s="47"/>
      <c r="H310" s="47"/>
      <c r="I310" s="53"/>
      <c r="J310" s="158"/>
      <c r="K310" s="52"/>
      <c r="L310" s="159"/>
      <c r="M310" s="47"/>
      <c r="N310" s="159"/>
      <c r="O310" s="47"/>
      <c r="P310" s="159"/>
      <c r="Q310" s="47"/>
      <c r="R310" s="160"/>
    </row>
    <row r="311" spans="1:18" s="3" customFormat="1" ht="47.25" customHeight="1" x14ac:dyDescent="0.25">
      <c r="A311" s="89" t="s">
        <v>545</v>
      </c>
      <c r="B311" s="32" t="s">
        <v>546</v>
      </c>
      <c r="C311" s="32" t="s">
        <v>910</v>
      </c>
      <c r="D311" s="22" t="s">
        <v>527</v>
      </c>
      <c r="E311" s="94" t="s">
        <v>761</v>
      </c>
      <c r="F311" s="52">
        <v>73.584940000000017</v>
      </c>
      <c r="G311" s="47">
        <v>41.174485000000004</v>
      </c>
      <c r="H311" s="47">
        <v>32.410455000000006</v>
      </c>
      <c r="I311" s="53">
        <v>0</v>
      </c>
      <c r="J311" s="158"/>
      <c r="K311" s="52">
        <f t="shared" si="96"/>
        <v>73.58</v>
      </c>
      <c r="L311" s="159">
        <f t="shared" si="97"/>
        <v>0.9999328666979953</v>
      </c>
      <c r="M311" s="47">
        <f t="shared" si="98"/>
        <v>41.17</v>
      </c>
      <c r="N311" s="159">
        <f t="shared" si="99"/>
        <v>0.99989107331882832</v>
      </c>
      <c r="O311" s="47">
        <f t="shared" si="100"/>
        <v>32.409999999999997</v>
      </c>
      <c r="P311" s="159">
        <f t="shared" si="101"/>
        <v>0.99998596132019713</v>
      </c>
      <c r="Q311" s="47">
        <f t="shared" si="102"/>
        <v>0</v>
      </c>
      <c r="R311" s="160" t="e">
        <f t="shared" si="103"/>
        <v>#DIV/0!</v>
      </c>
    </row>
    <row r="312" spans="1:18" s="3" customFormat="1" ht="15.75" x14ac:dyDescent="0.25">
      <c r="A312" s="89" t="s">
        <v>547</v>
      </c>
      <c r="B312" s="32" t="s">
        <v>548</v>
      </c>
      <c r="C312" s="32" t="s">
        <v>1057</v>
      </c>
      <c r="D312" s="22" t="s">
        <v>527</v>
      </c>
      <c r="E312" s="94" t="s">
        <v>761</v>
      </c>
      <c r="F312" s="52">
        <v>19.828875000000004</v>
      </c>
      <c r="G312" s="47">
        <v>19.828875000000004</v>
      </c>
      <c r="H312" s="47">
        <v>0</v>
      </c>
      <c r="I312" s="53">
        <v>0</v>
      </c>
      <c r="J312" s="158"/>
      <c r="K312" s="52">
        <f t="shared" si="96"/>
        <v>19.829999999999998</v>
      </c>
      <c r="L312" s="159">
        <f t="shared" si="97"/>
        <v>1.0000567354426309</v>
      </c>
      <c r="M312" s="47">
        <f t="shared" si="98"/>
        <v>19.829999999999998</v>
      </c>
      <c r="N312" s="159">
        <f t="shared" si="99"/>
        <v>1.0000567354426309</v>
      </c>
      <c r="O312" s="47">
        <f t="shared" si="100"/>
        <v>0</v>
      </c>
      <c r="P312" s="159" t="e">
        <f t="shared" si="101"/>
        <v>#DIV/0!</v>
      </c>
      <c r="Q312" s="47">
        <f t="shared" si="102"/>
        <v>0</v>
      </c>
      <c r="R312" s="160" t="e">
        <f t="shared" si="103"/>
        <v>#DIV/0!</v>
      </c>
    </row>
    <row r="313" spans="1:18" s="3" customFormat="1" ht="69" customHeight="1" x14ac:dyDescent="0.25">
      <c r="A313" s="89" t="s">
        <v>549</v>
      </c>
      <c r="B313" s="32" t="s">
        <v>550</v>
      </c>
      <c r="C313" s="32" t="s">
        <v>551</v>
      </c>
      <c r="D313" s="22" t="s">
        <v>527</v>
      </c>
      <c r="E313" s="94" t="s">
        <v>761</v>
      </c>
      <c r="F313" s="52">
        <v>214.86393500000003</v>
      </c>
      <c r="G313" s="47">
        <v>84.561455000000009</v>
      </c>
      <c r="H313" s="47">
        <v>130.30248000000003</v>
      </c>
      <c r="I313" s="53">
        <v>0</v>
      </c>
      <c r="J313" s="158"/>
      <c r="K313" s="52">
        <f t="shared" si="96"/>
        <v>214.86</v>
      </c>
      <c r="L313" s="159">
        <f t="shared" si="97"/>
        <v>0.9999816860842653</v>
      </c>
      <c r="M313" s="47">
        <f t="shared" si="98"/>
        <v>84.56</v>
      </c>
      <c r="N313" s="159">
        <f t="shared" si="99"/>
        <v>0.99998279357894204</v>
      </c>
      <c r="O313" s="47">
        <f t="shared" si="100"/>
        <v>130.30000000000001</v>
      </c>
      <c r="P313" s="159">
        <f t="shared" si="101"/>
        <v>0.99998096736148057</v>
      </c>
      <c r="Q313" s="47">
        <f t="shared" si="102"/>
        <v>0</v>
      </c>
      <c r="R313" s="160" t="e">
        <f t="shared" si="103"/>
        <v>#DIV/0!</v>
      </c>
    </row>
    <row r="314" spans="1:18" s="3" customFormat="1" ht="69" customHeight="1" x14ac:dyDescent="0.25">
      <c r="A314" s="89" t="s">
        <v>552</v>
      </c>
      <c r="B314" s="32" t="s">
        <v>553</v>
      </c>
      <c r="C314" s="32" t="s">
        <v>554</v>
      </c>
      <c r="D314" s="22" t="s">
        <v>527</v>
      </c>
      <c r="E314" s="94" t="s">
        <v>761</v>
      </c>
      <c r="F314" s="52">
        <v>384.98025500000011</v>
      </c>
      <c r="G314" s="47">
        <v>90.948440000000005</v>
      </c>
      <c r="H314" s="47">
        <v>294.03181500000011</v>
      </c>
      <c r="I314" s="53">
        <v>0</v>
      </c>
      <c r="J314" s="158"/>
      <c r="K314" s="52">
        <f t="shared" si="96"/>
        <v>384.97999999999996</v>
      </c>
      <c r="L314" s="159">
        <f t="shared" si="97"/>
        <v>0.99999933762836701</v>
      </c>
      <c r="M314" s="47">
        <f t="shared" si="98"/>
        <v>90.95</v>
      </c>
      <c r="N314" s="159">
        <f t="shared" si="99"/>
        <v>1.0000171525756791</v>
      </c>
      <c r="O314" s="47">
        <f t="shared" si="100"/>
        <v>294.02999999999997</v>
      </c>
      <c r="P314" s="159">
        <f t="shared" si="101"/>
        <v>0.99999382719859709</v>
      </c>
      <c r="Q314" s="47">
        <f t="shared" si="102"/>
        <v>0</v>
      </c>
      <c r="R314" s="160" t="e">
        <f t="shared" si="103"/>
        <v>#DIV/0!</v>
      </c>
    </row>
    <row r="315" spans="1:18" s="3" customFormat="1" ht="72.75" customHeight="1" x14ac:dyDescent="0.25">
      <c r="A315" s="89" t="s">
        <v>555</v>
      </c>
      <c r="B315" s="32" t="s">
        <v>556</v>
      </c>
      <c r="C315" s="32" t="s">
        <v>551</v>
      </c>
      <c r="D315" s="22" t="s">
        <v>527</v>
      </c>
      <c r="E315" s="94" t="s">
        <v>761</v>
      </c>
      <c r="F315" s="52">
        <v>858.59724500000016</v>
      </c>
      <c r="G315" s="47">
        <v>90.948440000000005</v>
      </c>
      <c r="H315" s="47">
        <v>767.64880500000015</v>
      </c>
      <c r="I315" s="53">
        <v>0</v>
      </c>
      <c r="J315" s="158"/>
      <c r="K315" s="52">
        <f t="shared" si="96"/>
        <v>858.6</v>
      </c>
      <c r="L315" s="159">
        <f t="shared" si="97"/>
        <v>1.0000032087221522</v>
      </c>
      <c r="M315" s="47">
        <f t="shared" si="98"/>
        <v>90.95</v>
      </c>
      <c r="N315" s="159">
        <f t="shared" si="99"/>
        <v>1.0000171525756791</v>
      </c>
      <c r="O315" s="47">
        <f t="shared" si="100"/>
        <v>767.65</v>
      </c>
      <c r="P315" s="159">
        <f t="shared" si="101"/>
        <v>1.0000015567014395</v>
      </c>
      <c r="Q315" s="47">
        <f t="shared" si="102"/>
        <v>0</v>
      </c>
      <c r="R315" s="160" t="e">
        <f t="shared" si="103"/>
        <v>#DIV/0!</v>
      </c>
    </row>
    <row r="316" spans="1:18" s="3" customFormat="1" ht="75.75" customHeight="1" x14ac:dyDescent="0.25">
      <c r="A316" s="89" t="s">
        <v>557</v>
      </c>
      <c r="B316" s="32" t="s">
        <v>558</v>
      </c>
      <c r="C316" s="32" t="s">
        <v>551</v>
      </c>
      <c r="D316" s="22" t="s">
        <v>527</v>
      </c>
      <c r="E316" s="94" t="s">
        <v>761</v>
      </c>
      <c r="F316" s="52">
        <v>1242.2186700000002</v>
      </c>
      <c r="G316" s="47">
        <v>132.08118000000002</v>
      </c>
      <c r="H316" s="47">
        <v>1110.1374900000003</v>
      </c>
      <c r="I316" s="53">
        <v>0</v>
      </c>
      <c r="J316" s="158"/>
      <c r="K316" s="52">
        <f t="shared" si="96"/>
        <v>1242.22</v>
      </c>
      <c r="L316" s="159">
        <f t="shared" si="97"/>
        <v>1.0000010706649578</v>
      </c>
      <c r="M316" s="47">
        <f t="shared" si="98"/>
        <v>132.08000000000001</v>
      </c>
      <c r="N316" s="159">
        <f t="shared" si="99"/>
        <v>0.99999106610040878</v>
      </c>
      <c r="O316" s="47">
        <f t="shared" si="100"/>
        <v>1110.1400000000001</v>
      </c>
      <c r="P316" s="159">
        <f t="shared" si="101"/>
        <v>1.0000022609812049</v>
      </c>
      <c r="Q316" s="47">
        <f t="shared" si="102"/>
        <v>0</v>
      </c>
      <c r="R316" s="160" t="e">
        <f t="shared" si="103"/>
        <v>#DIV/0!</v>
      </c>
    </row>
    <row r="317" spans="1:18" s="3" customFormat="1" ht="78" customHeight="1" x14ac:dyDescent="0.25">
      <c r="A317" s="89" t="s">
        <v>559</v>
      </c>
      <c r="B317" s="32" t="s">
        <v>560</v>
      </c>
      <c r="C317" s="32" t="s">
        <v>551</v>
      </c>
      <c r="D317" s="22" t="s">
        <v>527</v>
      </c>
      <c r="E317" s="94" t="s">
        <v>761</v>
      </c>
      <c r="F317" s="52">
        <v>2884.5613500000004</v>
      </c>
      <c r="G317" s="47">
        <v>160.63476000000003</v>
      </c>
      <c r="H317" s="47">
        <v>2723.9265900000005</v>
      </c>
      <c r="I317" s="53">
        <v>0</v>
      </c>
      <c r="J317" s="158"/>
      <c r="K317" s="52">
        <f t="shared" si="96"/>
        <v>2884.56</v>
      </c>
      <c r="L317" s="159">
        <f t="shared" si="97"/>
        <v>0.99999953199123315</v>
      </c>
      <c r="M317" s="47">
        <f t="shared" si="98"/>
        <v>160.63</v>
      </c>
      <c r="N317" s="159">
        <f t="shared" si="99"/>
        <v>0.99997036755930013</v>
      </c>
      <c r="O317" s="47">
        <f t="shared" si="100"/>
        <v>2723.93</v>
      </c>
      <c r="P317" s="159">
        <f t="shared" si="101"/>
        <v>1.0000012518692727</v>
      </c>
      <c r="Q317" s="47">
        <f t="shared" si="102"/>
        <v>0</v>
      </c>
      <c r="R317" s="160" t="e">
        <f t="shared" si="103"/>
        <v>#DIV/0!</v>
      </c>
    </row>
    <row r="318" spans="1:18" s="3" customFormat="1" ht="78.75" customHeight="1" x14ac:dyDescent="0.25">
      <c r="A318" s="89" t="s">
        <v>561</v>
      </c>
      <c r="B318" s="32" t="s">
        <v>562</v>
      </c>
      <c r="C318" s="32" t="s">
        <v>551</v>
      </c>
      <c r="D318" s="22" t="s">
        <v>527</v>
      </c>
      <c r="E318" s="94" t="s">
        <v>761</v>
      </c>
      <c r="F318" s="52">
        <v>5022.1969600000011</v>
      </c>
      <c r="G318" s="47">
        <v>196.79984500000003</v>
      </c>
      <c r="H318" s="47">
        <v>4825.3971150000007</v>
      </c>
      <c r="I318" s="53">
        <v>0</v>
      </c>
      <c r="J318" s="158"/>
      <c r="K318" s="52">
        <f t="shared" si="96"/>
        <v>5022.2</v>
      </c>
      <c r="L318" s="159">
        <f t="shared" si="97"/>
        <v>1.000000605312779</v>
      </c>
      <c r="M318" s="47">
        <f t="shared" si="98"/>
        <v>196.8</v>
      </c>
      <c r="N318" s="159">
        <f t="shared" si="99"/>
        <v>1.0000007876022463</v>
      </c>
      <c r="O318" s="47">
        <f t="shared" si="100"/>
        <v>4825.3999999999996</v>
      </c>
      <c r="P318" s="159">
        <f t="shared" si="101"/>
        <v>1.0000005978782534</v>
      </c>
      <c r="Q318" s="47">
        <f t="shared" si="102"/>
        <v>0</v>
      </c>
      <c r="R318" s="160" t="e">
        <f t="shared" si="103"/>
        <v>#DIV/0!</v>
      </c>
    </row>
    <row r="319" spans="1:18" s="3" customFormat="1" ht="75.75" customHeight="1" x14ac:dyDescent="0.25">
      <c r="A319" s="89" t="s">
        <v>563</v>
      </c>
      <c r="B319" s="32" t="s">
        <v>564</v>
      </c>
      <c r="C319" s="32" t="s">
        <v>551</v>
      </c>
      <c r="D319" s="22" t="s">
        <v>527</v>
      </c>
      <c r="E319" s="94" t="s">
        <v>761</v>
      </c>
      <c r="F319" s="52">
        <v>7021.4521300000024</v>
      </c>
      <c r="G319" s="47">
        <v>205.52455</v>
      </c>
      <c r="H319" s="47">
        <v>6815.9275800000023</v>
      </c>
      <c r="I319" s="53">
        <v>0</v>
      </c>
      <c r="J319" s="158"/>
      <c r="K319" s="52">
        <f t="shared" si="96"/>
        <v>7021.4500000000007</v>
      </c>
      <c r="L319" s="159">
        <f t="shared" si="97"/>
        <v>0.99999969664394739</v>
      </c>
      <c r="M319" s="47">
        <f t="shared" si="98"/>
        <v>205.52</v>
      </c>
      <c r="N319" s="159">
        <f t="shared" si="99"/>
        <v>0.99997786152554524</v>
      </c>
      <c r="O319" s="47">
        <f t="shared" si="100"/>
        <v>6815.93</v>
      </c>
      <c r="P319" s="159">
        <f t="shared" si="101"/>
        <v>1.0000003550507204</v>
      </c>
      <c r="Q319" s="47">
        <f t="shared" si="102"/>
        <v>0</v>
      </c>
      <c r="R319" s="160" t="e">
        <f t="shared" si="103"/>
        <v>#DIV/0!</v>
      </c>
    </row>
    <row r="320" spans="1:18" s="3" customFormat="1" ht="44.25" customHeight="1" x14ac:dyDescent="0.25">
      <c r="A320" s="89" t="s">
        <v>565</v>
      </c>
      <c r="B320" s="32" t="s">
        <v>566</v>
      </c>
      <c r="C320" s="32" t="s">
        <v>1058</v>
      </c>
      <c r="D320" s="22" t="s">
        <v>527</v>
      </c>
      <c r="E320" s="94" t="s">
        <v>761</v>
      </c>
      <c r="F320" s="52">
        <v>19.828875000000004</v>
      </c>
      <c r="G320" s="47">
        <v>19.828875000000004</v>
      </c>
      <c r="H320" s="47">
        <v>0</v>
      </c>
      <c r="I320" s="53">
        <v>0</v>
      </c>
      <c r="J320" s="158"/>
      <c r="K320" s="52">
        <f t="shared" si="96"/>
        <v>19.829999999999998</v>
      </c>
      <c r="L320" s="159">
        <f t="shared" si="97"/>
        <v>1.0000567354426309</v>
      </c>
      <c r="M320" s="47">
        <f t="shared" si="98"/>
        <v>19.829999999999998</v>
      </c>
      <c r="N320" s="159">
        <f t="shared" si="99"/>
        <v>1.0000567354426309</v>
      </c>
      <c r="O320" s="47">
        <f t="shared" si="100"/>
        <v>0</v>
      </c>
      <c r="P320" s="159" t="e">
        <f t="shared" si="101"/>
        <v>#DIV/0!</v>
      </c>
      <c r="Q320" s="47">
        <f t="shared" si="102"/>
        <v>0</v>
      </c>
      <c r="R320" s="160" t="e">
        <f t="shared" si="103"/>
        <v>#DIV/0!</v>
      </c>
    </row>
    <row r="321" spans="1:18" s="3" customFormat="1" ht="42" customHeight="1" x14ac:dyDescent="0.25">
      <c r="A321" s="89" t="s">
        <v>567</v>
      </c>
      <c r="B321" s="32" t="s">
        <v>568</v>
      </c>
      <c r="C321" s="32" t="s">
        <v>569</v>
      </c>
      <c r="D321" s="22" t="s">
        <v>570</v>
      </c>
      <c r="E321" s="94" t="s">
        <v>761</v>
      </c>
      <c r="F321" s="52">
        <v>154.84914500000002</v>
      </c>
      <c r="G321" s="47">
        <v>58.596065000000003</v>
      </c>
      <c r="H321" s="47">
        <v>96.253080000000026</v>
      </c>
      <c r="I321" s="53">
        <v>0</v>
      </c>
      <c r="J321" s="158"/>
      <c r="K321" s="52">
        <f t="shared" si="96"/>
        <v>154.85</v>
      </c>
      <c r="L321" s="159">
        <f t="shared" si="97"/>
        <v>1.0000055215028794</v>
      </c>
      <c r="M321" s="47">
        <f t="shared" si="98"/>
        <v>58.6</v>
      </c>
      <c r="N321" s="159">
        <f t="shared" si="99"/>
        <v>1.0000671546800968</v>
      </c>
      <c r="O321" s="47">
        <f t="shared" si="100"/>
        <v>96.25</v>
      </c>
      <c r="P321" s="159">
        <f t="shared" si="101"/>
        <v>0.99996800102396699</v>
      </c>
      <c r="Q321" s="47">
        <f t="shared" si="102"/>
        <v>0</v>
      </c>
      <c r="R321" s="160" t="e">
        <f t="shared" si="103"/>
        <v>#DIV/0!</v>
      </c>
    </row>
    <row r="322" spans="1:18" s="3" customFormat="1" ht="51.75" customHeight="1" x14ac:dyDescent="0.25">
      <c r="A322" s="89" t="s">
        <v>571</v>
      </c>
      <c r="B322" s="32" t="s">
        <v>572</v>
      </c>
      <c r="C322" s="32" t="s">
        <v>573</v>
      </c>
      <c r="D322" s="22" t="s">
        <v>574</v>
      </c>
      <c r="E322" s="94" t="s">
        <v>761</v>
      </c>
      <c r="F322" s="52">
        <v>92.829385000000016</v>
      </c>
      <c r="G322" s="47">
        <v>60.41893000000001</v>
      </c>
      <c r="H322" s="47">
        <v>32.410455000000006</v>
      </c>
      <c r="I322" s="53">
        <v>0</v>
      </c>
      <c r="J322" s="158"/>
      <c r="K322" s="52">
        <f t="shared" si="96"/>
        <v>92.83</v>
      </c>
      <c r="L322" s="159">
        <f t="shared" si="97"/>
        <v>1.0000066250573563</v>
      </c>
      <c r="M322" s="47">
        <f t="shared" si="98"/>
        <v>60.42</v>
      </c>
      <c r="N322" s="159">
        <f t="shared" si="99"/>
        <v>1.000017709681386</v>
      </c>
      <c r="O322" s="47">
        <f t="shared" si="100"/>
        <v>32.409999999999997</v>
      </c>
      <c r="P322" s="159">
        <f t="shared" si="101"/>
        <v>0.99998596132019713</v>
      </c>
      <c r="Q322" s="47">
        <f t="shared" si="102"/>
        <v>0</v>
      </c>
      <c r="R322" s="160" t="e">
        <f t="shared" si="103"/>
        <v>#DIV/0!</v>
      </c>
    </row>
    <row r="323" spans="1:18" s="3" customFormat="1" ht="78.75" customHeight="1" x14ac:dyDescent="0.25">
      <c r="A323" s="89" t="s">
        <v>575</v>
      </c>
      <c r="B323" s="32" t="s">
        <v>576</v>
      </c>
      <c r="C323" s="32" t="s">
        <v>577</v>
      </c>
      <c r="D323" s="22" t="s">
        <v>574</v>
      </c>
      <c r="E323" s="94" t="s">
        <v>761</v>
      </c>
      <c r="F323" s="52">
        <v>77.130845000000008</v>
      </c>
      <c r="G323" s="47">
        <v>77.130845000000008</v>
      </c>
      <c r="H323" s="47">
        <v>0</v>
      </c>
      <c r="I323" s="53">
        <v>0</v>
      </c>
      <c r="J323" s="158"/>
      <c r="K323" s="52">
        <f t="shared" si="96"/>
        <v>77.13</v>
      </c>
      <c r="L323" s="159">
        <f t="shared" si="97"/>
        <v>0.99998904459039684</v>
      </c>
      <c r="M323" s="47">
        <f t="shared" si="98"/>
        <v>77.13</v>
      </c>
      <c r="N323" s="159">
        <f t="shared" si="99"/>
        <v>0.99998904459039684</v>
      </c>
      <c r="O323" s="47">
        <f t="shared" si="100"/>
        <v>0</v>
      </c>
      <c r="P323" s="159" t="e">
        <f t="shared" si="101"/>
        <v>#DIV/0!</v>
      </c>
      <c r="Q323" s="47">
        <f t="shared" si="102"/>
        <v>0</v>
      </c>
      <c r="R323" s="160" t="e">
        <f t="shared" si="103"/>
        <v>#DIV/0!</v>
      </c>
    </row>
    <row r="324" spans="1:18" s="3" customFormat="1" ht="60" customHeight="1" x14ac:dyDescent="0.25">
      <c r="A324" s="89" t="s">
        <v>578</v>
      </c>
      <c r="B324" s="32" t="s">
        <v>579</v>
      </c>
      <c r="C324" s="32" t="s">
        <v>580</v>
      </c>
      <c r="D324" s="22" t="s">
        <v>574</v>
      </c>
      <c r="E324" s="94" t="s">
        <v>761</v>
      </c>
      <c r="F324" s="52">
        <v>115.36382</v>
      </c>
      <c r="G324" s="47">
        <v>49.119949999999996</v>
      </c>
      <c r="H324" s="47">
        <v>66.243870000000015</v>
      </c>
      <c r="I324" s="53">
        <v>0</v>
      </c>
      <c r="J324" s="158"/>
      <c r="K324" s="52">
        <f t="shared" si="96"/>
        <v>115.35999999999999</v>
      </c>
      <c r="L324" s="159">
        <f t="shared" si="97"/>
        <v>0.99996688736555339</v>
      </c>
      <c r="M324" s="47">
        <f t="shared" si="98"/>
        <v>49.12</v>
      </c>
      <c r="N324" s="159">
        <f t="shared" si="99"/>
        <v>1.0000010179163457</v>
      </c>
      <c r="O324" s="47">
        <f t="shared" si="100"/>
        <v>66.239999999999995</v>
      </c>
      <c r="P324" s="159">
        <f t="shared" si="101"/>
        <v>0.99994157950011042</v>
      </c>
      <c r="Q324" s="47">
        <f t="shared" si="102"/>
        <v>0</v>
      </c>
      <c r="R324" s="160" t="e">
        <f t="shared" si="103"/>
        <v>#DIV/0!</v>
      </c>
    </row>
    <row r="325" spans="1:18" s="3" customFormat="1" ht="39" customHeight="1" x14ac:dyDescent="0.25">
      <c r="A325" s="102" t="s">
        <v>581</v>
      </c>
      <c r="B325" s="25"/>
      <c r="C325" s="25"/>
      <c r="D325" s="134"/>
      <c r="E325" s="96"/>
      <c r="F325" s="52"/>
      <c r="G325" s="47"/>
      <c r="H325" s="47"/>
      <c r="I325" s="53"/>
      <c r="J325" s="158"/>
      <c r="K325" s="52"/>
      <c r="L325" s="159"/>
      <c r="M325" s="47"/>
      <c r="N325" s="159"/>
      <c r="O325" s="47"/>
      <c r="P325" s="159"/>
      <c r="Q325" s="47"/>
      <c r="R325" s="160"/>
    </row>
    <row r="326" spans="1:18" s="3" customFormat="1" ht="57" customHeight="1" x14ac:dyDescent="0.25">
      <c r="A326" s="164" t="s">
        <v>582</v>
      </c>
      <c r="B326" s="34" t="s">
        <v>583</v>
      </c>
      <c r="C326" s="34" t="s">
        <v>918</v>
      </c>
      <c r="D326" s="22" t="s">
        <v>270</v>
      </c>
      <c r="E326" s="94" t="s">
        <v>761</v>
      </c>
      <c r="F326" s="52">
        <v>1209.4591300000002</v>
      </c>
      <c r="G326" s="47">
        <v>165.90854500000003</v>
      </c>
      <c r="H326" s="47">
        <v>1043.5505850000002</v>
      </c>
      <c r="I326" s="53">
        <v>0</v>
      </c>
      <c r="J326" s="158"/>
      <c r="K326" s="52">
        <f t="shared" si="96"/>
        <v>1209.46</v>
      </c>
      <c r="L326" s="159">
        <f t="shared" si="97"/>
        <v>1.0000007193298048</v>
      </c>
      <c r="M326" s="47">
        <f t="shared" si="98"/>
        <v>165.91</v>
      </c>
      <c r="N326" s="159">
        <f t="shared" si="99"/>
        <v>1.00000876989187</v>
      </c>
      <c r="O326" s="47">
        <f t="shared" si="100"/>
        <v>1043.55</v>
      </c>
      <c r="P326" s="159">
        <f t="shared" si="101"/>
        <v>0.99999943941385439</v>
      </c>
      <c r="Q326" s="47">
        <f t="shared" si="102"/>
        <v>0</v>
      </c>
      <c r="R326" s="160" t="e">
        <f t="shared" si="103"/>
        <v>#DIV/0!</v>
      </c>
    </row>
    <row r="327" spans="1:18" s="3" customFormat="1" ht="57" customHeight="1" x14ac:dyDescent="0.25">
      <c r="A327" s="164"/>
      <c r="B327" s="34" t="s">
        <v>584</v>
      </c>
      <c r="C327" s="34" t="s">
        <v>585</v>
      </c>
      <c r="D327" s="22" t="s">
        <v>270</v>
      </c>
      <c r="E327" s="94" t="s">
        <v>761</v>
      </c>
      <c r="F327" s="52">
        <v>1560.2441800000001</v>
      </c>
      <c r="G327" s="47">
        <v>165.90854500000003</v>
      </c>
      <c r="H327" s="47">
        <v>1394.3356350000001</v>
      </c>
      <c r="I327" s="53">
        <v>0</v>
      </c>
      <c r="J327" s="158"/>
      <c r="K327" s="52">
        <f t="shared" si="96"/>
        <v>1560.25</v>
      </c>
      <c r="L327" s="159">
        <f t="shared" si="97"/>
        <v>1.000003730185361</v>
      </c>
      <c r="M327" s="47">
        <f t="shared" si="98"/>
        <v>165.91</v>
      </c>
      <c r="N327" s="159">
        <f t="shared" si="99"/>
        <v>1.00000876989187</v>
      </c>
      <c r="O327" s="47">
        <f t="shared" si="100"/>
        <v>1394.34</v>
      </c>
      <c r="P327" s="159">
        <f t="shared" si="101"/>
        <v>1.0000031305231611</v>
      </c>
      <c r="Q327" s="47">
        <f t="shared" si="102"/>
        <v>0</v>
      </c>
      <c r="R327" s="160" t="e">
        <f t="shared" si="103"/>
        <v>#DIV/0!</v>
      </c>
    </row>
    <row r="328" spans="1:18" s="3" customFormat="1" ht="57" customHeight="1" x14ac:dyDescent="0.25">
      <c r="A328" s="164"/>
      <c r="B328" s="34" t="s">
        <v>586</v>
      </c>
      <c r="C328" s="34" t="s">
        <v>919</v>
      </c>
      <c r="D328" s="22" t="s">
        <v>270</v>
      </c>
      <c r="E328" s="94" t="s">
        <v>761</v>
      </c>
      <c r="F328" s="52">
        <v>1679.2773250000005</v>
      </c>
      <c r="G328" s="47">
        <v>165.90854500000003</v>
      </c>
      <c r="H328" s="47">
        <v>1513.3687800000005</v>
      </c>
      <c r="I328" s="53">
        <v>0</v>
      </c>
      <c r="J328" s="158"/>
      <c r="K328" s="52">
        <f t="shared" si="96"/>
        <v>1679.28</v>
      </c>
      <c r="L328" s="159">
        <f t="shared" si="97"/>
        <v>1.0000015929471324</v>
      </c>
      <c r="M328" s="47">
        <f t="shared" si="98"/>
        <v>165.91</v>
      </c>
      <c r="N328" s="159">
        <f t="shared" si="99"/>
        <v>1.00000876989187</v>
      </c>
      <c r="O328" s="47">
        <f t="shared" si="100"/>
        <v>1513.37</v>
      </c>
      <c r="P328" s="159">
        <f t="shared" si="101"/>
        <v>1.0000008061485182</v>
      </c>
      <c r="Q328" s="47">
        <f t="shared" si="102"/>
        <v>0</v>
      </c>
      <c r="R328" s="160" t="e">
        <f t="shared" si="103"/>
        <v>#DIV/0!</v>
      </c>
    </row>
    <row r="329" spans="1:18" s="3" customFormat="1" ht="31.5" customHeight="1" x14ac:dyDescent="0.25">
      <c r="A329" s="147" t="s">
        <v>587</v>
      </c>
      <c r="B329" s="34" t="s">
        <v>588</v>
      </c>
      <c r="C329" s="34" t="s">
        <v>1059</v>
      </c>
      <c r="D329" s="22" t="s">
        <v>270</v>
      </c>
      <c r="E329" s="94"/>
      <c r="F329" s="52">
        <v>9.9213950000000004</v>
      </c>
      <c r="G329" s="47">
        <v>9.9213950000000004</v>
      </c>
      <c r="H329" s="47">
        <v>0</v>
      </c>
      <c r="I329" s="53">
        <v>0</v>
      </c>
      <c r="J329" s="158"/>
      <c r="K329" s="52">
        <f t="shared" si="96"/>
        <v>9.92</v>
      </c>
      <c r="L329" s="159">
        <f t="shared" si="97"/>
        <v>0.9998593947726101</v>
      </c>
      <c r="M329" s="47">
        <f t="shared" si="98"/>
        <v>9.92</v>
      </c>
      <c r="N329" s="159">
        <f t="shared" si="99"/>
        <v>0.9998593947726101</v>
      </c>
      <c r="O329" s="47">
        <f t="shared" si="100"/>
        <v>0</v>
      </c>
      <c r="P329" s="159" t="e">
        <f t="shared" si="101"/>
        <v>#DIV/0!</v>
      </c>
      <c r="Q329" s="47">
        <f t="shared" si="102"/>
        <v>0</v>
      </c>
      <c r="R329" s="160" t="e">
        <f t="shared" si="103"/>
        <v>#DIV/0!</v>
      </c>
    </row>
    <row r="330" spans="1:18" s="3" customFormat="1" ht="54" customHeight="1" x14ac:dyDescent="0.25">
      <c r="A330" s="147" t="s">
        <v>589</v>
      </c>
      <c r="B330" s="34" t="s">
        <v>590</v>
      </c>
      <c r="C330" s="34" t="s">
        <v>591</v>
      </c>
      <c r="D330" s="22" t="s">
        <v>270</v>
      </c>
      <c r="E330" s="94" t="s">
        <v>763</v>
      </c>
      <c r="F330" s="52">
        <v>17.217695000000003</v>
      </c>
      <c r="G330" s="47">
        <v>6.7487749999999993</v>
      </c>
      <c r="H330" s="47">
        <v>10.468920000000004</v>
      </c>
      <c r="I330" s="53">
        <v>0</v>
      </c>
      <c r="J330" s="158"/>
      <c r="K330" s="52">
        <f t="shared" si="96"/>
        <v>17.22</v>
      </c>
      <c r="L330" s="159">
        <f t="shared" si="97"/>
        <v>1.0001338739012391</v>
      </c>
      <c r="M330" s="47">
        <f t="shared" si="98"/>
        <v>6.75</v>
      </c>
      <c r="N330" s="159">
        <f t="shared" si="99"/>
        <v>1.000181514422988</v>
      </c>
      <c r="O330" s="47">
        <f t="shared" si="100"/>
        <v>10.47</v>
      </c>
      <c r="P330" s="159">
        <f t="shared" si="101"/>
        <v>1.0001031625038683</v>
      </c>
      <c r="Q330" s="47">
        <f t="shared" si="102"/>
        <v>0</v>
      </c>
      <c r="R330" s="160" t="e">
        <f t="shared" si="103"/>
        <v>#DIV/0!</v>
      </c>
    </row>
    <row r="331" spans="1:18" s="3" customFormat="1" ht="54.75" customHeight="1" x14ac:dyDescent="0.25">
      <c r="A331" s="147" t="s">
        <v>592</v>
      </c>
      <c r="B331" s="34" t="s">
        <v>593</v>
      </c>
      <c r="C331" s="34" t="s">
        <v>594</v>
      </c>
      <c r="D331" s="22" t="s">
        <v>270</v>
      </c>
      <c r="E331" s="94" t="s">
        <v>763</v>
      </c>
      <c r="F331" s="52">
        <v>34.204280000000004</v>
      </c>
      <c r="G331" s="47">
        <v>6.7487749999999993</v>
      </c>
      <c r="H331" s="47">
        <v>27.455505000000006</v>
      </c>
      <c r="I331" s="53">
        <v>0</v>
      </c>
      <c r="J331" s="158"/>
      <c r="K331" s="52">
        <f t="shared" si="96"/>
        <v>34.21</v>
      </c>
      <c r="L331" s="159">
        <f t="shared" si="97"/>
        <v>1.0001672305337226</v>
      </c>
      <c r="M331" s="47">
        <f t="shared" si="98"/>
        <v>6.75</v>
      </c>
      <c r="N331" s="159">
        <f t="shared" si="99"/>
        <v>1.000181514422988</v>
      </c>
      <c r="O331" s="47">
        <f t="shared" si="100"/>
        <v>27.46</v>
      </c>
      <c r="P331" s="159">
        <f t="shared" si="101"/>
        <v>1.000163719443514</v>
      </c>
      <c r="Q331" s="47">
        <f t="shared" si="102"/>
        <v>0</v>
      </c>
      <c r="R331" s="160" t="e">
        <f t="shared" si="103"/>
        <v>#DIV/0!</v>
      </c>
    </row>
    <row r="332" spans="1:18" s="3" customFormat="1" ht="39" customHeight="1" x14ac:dyDescent="0.25">
      <c r="A332" s="102" t="s">
        <v>595</v>
      </c>
      <c r="B332" s="25"/>
      <c r="C332" s="25"/>
      <c r="D332" s="134"/>
      <c r="E332" s="96"/>
      <c r="F332" s="52"/>
      <c r="G332" s="47"/>
      <c r="H332" s="47"/>
      <c r="I332" s="53"/>
      <c r="J332" s="158"/>
      <c r="K332" s="52"/>
      <c r="L332" s="159"/>
      <c r="M332" s="47"/>
      <c r="N332" s="159"/>
      <c r="O332" s="47"/>
      <c r="P332" s="159"/>
      <c r="Q332" s="47"/>
      <c r="R332" s="160"/>
    </row>
    <row r="333" spans="1:18" s="3" customFormat="1" ht="41.25" customHeight="1" x14ac:dyDescent="0.25">
      <c r="A333" s="147" t="s">
        <v>596</v>
      </c>
      <c r="B333" s="34" t="s">
        <v>420</v>
      </c>
      <c r="C333" s="34" t="s">
        <v>806</v>
      </c>
      <c r="D333" s="22" t="s">
        <v>270</v>
      </c>
      <c r="E333" s="94" t="s">
        <v>761</v>
      </c>
      <c r="F333" s="52">
        <v>662.88398000000007</v>
      </c>
      <c r="G333" s="47">
        <v>201.19698500000001</v>
      </c>
      <c r="H333" s="47">
        <v>461.68699500000008</v>
      </c>
      <c r="I333" s="53">
        <v>0</v>
      </c>
      <c r="J333" s="158"/>
      <c r="K333" s="52">
        <f t="shared" si="96"/>
        <v>662.89</v>
      </c>
      <c r="L333" s="159">
        <f t="shared" si="97"/>
        <v>1.0000090815288671</v>
      </c>
      <c r="M333" s="47">
        <f t="shared" si="98"/>
        <v>201.2</v>
      </c>
      <c r="N333" s="159">
        <f t="shared" si="99"/>
        <v>1.0000149853140194</v>
      </c>
      <c r="O333" s="47">
        <f t="shared" si="100"/>
        <v>461.69</v>
      </c>
      <c r="P333" s="159">
        <f t="shared" si="101"/>
        <v>1.0000065087386747</v>
      </c>
      <c r="Q333" s="47">
        <f t="shared" si="102"/>
        <v>0</v>
      </c>
      <c r="R333" s="160" t="e">
        <f t="shared" si="103"/>
        <v>#DIV/0!</v>
      </c>
    </row>
    <row r="334" spans="1:18" s="3" customFormat="1" ht="39" customHeight="1" x14ac:dyDescent="0.25">
      <c r="A334" s="147" t="s">
        <v>597</v>
      </c>
      <c r="B334" s="34" t="s">
        <v>807</v>
      </c>
      <c r="C334" s="34" t="s">
        <v>808</v>
      </c>
      <c r="D334" s="22" t="s">
        <v>270</v>
      </c>
      <c r="E334" s="94"/>
      <c r="F334" s="52">
        <v>1757.1021050000006</v>
      </c>
      <c r="G334" s="47">
        <v>201.19698500000001</v>
      </c>
      <c r="H334" s="47">
        <v>1555.9051200000006</v>
      </c>
      <c r="I334" s="53">
        <v>0</v>
      </c>
      <c r="J334" s="158"/>
      <c r="K334" s="52">
        <f t="shared" si="96"/>
        <v>1757.1100000000001</v>
      </c>
      <c r="L334" s="159">
        <f t="shared" si="97"/>
        <v>1.000004493193638</v>
      </c>
      <c r="M334" s="47">
        <f t="shared" si="98"/>
        <v>201.2</v>
      </c>
      <c r="N334" s="159">
        <f t="shared" si="99"/>
        <v>1.0000149853140194</v>
      </c>
      <c r="O334" s="47">
        <f t="shared" si="100"/>
        <v>1555.91</v>
      </c>
      <c r="P334" s="159">
        <f t="shared" si="101"/>
        <v>1.0000031364380364</v>
      </c>
      <c r="Q334" s="47">
        <f t="shared" si="102"/>
        <v>0</v>
      </c>
      <c r="R334" s="160" t="e">
        <f t="shared" si="103"/>
        <v>#DIV/0!</v>
      </c>
    </row>
    <row r="335" spans="1:18" s="3" customFormat="1" ht="41.25" customHeight="1" x14ac:dyDescent="0.25">
      <c r="A335" s="147" t="s">
        <v>598</v>
      </c>
      <c r="B335" s="34" t="s">
        <v>809</v>
      </c>
      <c r="C335" s="34" t="s">
        <v>810</v>
      </c>
      <c r="D335" s="22" t="s">
        <v>270</v>
      </c>
      <c r="E335" s="94"/>
      <c r="F335" s="52">
        <v>2291.2457150000005</v>
      </c>
      <c r="G335" s="47">
        <v>201.19698500000001</v>
      </c>
      <c r="H335" s="47">
        <v>2090.0487300000004</v>
      </c>
      <c r="I335" s="53">
        <v>0</v>
      </c>
      <c r="J335" s="158"/>
      <c r="K335" s="52">
        <f t="shared" si="96"/>
        <v>2291.25</v>
      </c>
      <c r="L335" s="159">
        <f t="shared" si="97"/>
        <v>1.0000018701617079</v>
      </c>
      <c r="M335" s="47">
        <f t="shared" si="98"/>
        <v>201.2</v>
      </c>
      <c r="N335" s="159">
        <f t="shared" si="99"/>
        <v>1.0000149853140194</v>
      </c>
      <c r="O335" s="47">
        <f t="shared" si="100"/>
        <v>2090.0500000000002</v>
      </c>
      <c r="P335" s="159">
        <f t="shared" si="101"/>
        <v>1.0000006076413346</v>
      </c>
      <c r="Q335" s="47">
        <f t="shared" si="102"/>
        <v>0</v>
      </c>
      <c r="R335" s="160" t="e">
        <f t="shared" si="103"/>
        <v>#DIV/0!</v>
      </c>
    </row>
    <row r="336" spans="1:18" s="3" customFormat="1" ht="41.25" customHeight="1" x14ac:dyDescent="0.25">
      <c r="A336" s="147" t="s">
        <v>599</v>
      </c>
      <c r="B336" s="34" t="s">
        <v>811</v>
      </c>
      <c r="C336" s="34" t="s">
        <v>812</v>
      </c>
      <c r="D336" s="22" t="s">
        <v>270</v>
      </c>
      <c r="E336" s="94"/>
      <c r="F336" s="52">
        <v>4964.072795</v>
      </c>
      <c r="G336" s="47">
        <v>201.19698500000001</v>
      </c>
      <c r="H336" s="47">
        <v>4762.8758100000005</v>
      </c>
      <c r="I336" s="53">
        <v>0</v>
      </c>
      <c r="J336" s="158"/>
      <c r="K336" s="52">
        <f t="shared" si="96"/>
        <v>4964.08</v>
      </c>
      <c r="L336" s="159">
        <f t="shared" si="97"/>
        <v>1.0000014514291586</v>
      </c>
      <c r="M336" s="47">
        <f t="shared" si="98"/>
        <v>201.2</v>
      </c>
      <c r="N336" s="159">
        <f t="shared" si="99"/>
        <v>1.0000149853140194</v>
      </c>
      <c r="O336" s="47">
        <f t="shared" si="100"/>
        <v>4762.88</v>
      </c>
      <c r="P336" s="159">
        <f t="shared" si="101"/>
        <v>1.0000008797206072</v>
      </c>
      <c r="Q336" s="47">
        <f t="shared" si="102"/>
        <v>0</v>
      </c>
      <c r="R336" s="160" t="e">
        <f t="shared" si="103"/>
        <v>#DIV/0!</v>
      </c>
    </row>
    <row r="337" spans="1:18" s="3" customFormat="1" ht="42" customHeight="1" x14ac:dyDescent="0.25">
      <c r="A337" s="147" t="s">
        <v>600</v>
      </c>
      <c r="B337" s="34" t="s">
        <v>813</v>
      </c>
      <c r="C337" s="34" t="s">
        <v>814</v>
      </c>
      <c r="D337" s="22" t="s">
        <v>270</v>
      </c>
      <c r="E337" s="94"/>
      <c r="F337" s="52">
        <v>5543.6240749999997</v>
      </c>
      <c r="G337" s="47">
        <v>201.19698500000001</v>
      </c>
      <c r="H337" s="47">
        <v>5342.4270900000001</v>
      </c>
      <c r="I337" s="53">
        <v>0</v>
      </c>
      <c r="J337" s="158"/>
      <c r="K337" s="52">
        <f t="shared" si="96"/>
        <v>5543.63</v>
      </c>
      <c r="L337" s="159">
        <f t="shared" si="97"/>
        <v>1.0000010687954162</v>
      </c>
      <c r="M337" s="47">
        <f t="shared" si="98"/>
        <v>201.2</v>
      </c>
      <c r="N337" s="159">
        <f t="shared" si="99"/>
        <v>1.0000149853140194</v>
      </c>
      <c r="O337" s="47">
        <f t="shared" si="100"/>
        <v>5342.43</v>
      </c>
      <c r="P337" s="159">
        <f t="shared" si="101"/>
        <v>1.0000005446962497</v>
      </c>
      <c r="Q337" s="47">
        <f t="shared" si="102"/>
        <v>0</v>
      </c>
      <c r="R337" s="160" t="e">
        <f t="shared" si="103"/>
        <v>#DIV/0!</v>
      </c>
    </row>
    <row r="338" spans="1:18" s="3" customFormat="1" ht="44.25" customHeight="1" x14ac:dyDescent="0.25">
      <c r="A338" s="147" t="s">
        <v>601</v>
      </c>
      <c r="B338" s="34" t="s">
        <v>602</v>
      </c>
      <c r="C338" s="34" t="s">
        <v>603</v>
      </c>
      <c r="D338" s="22" t="s">
        <v>270</v>
      </c>
      <c r="E338" s="94"/>
      <c r="F338" s="52">
        <v>6202.9349250000005</v>
      </c>
      <c r="G338" s="47">
        <v>439.90881000000002</v>
      </c>
      <c r="H338" s="47">
        <v>5763.0261150000006</v>
      </c>
      <c r="I338" s="53">
        <v>0</v>
      </c>
      <c r="J338" s="158"/>
      <c r="K338" s="52">
        <f t="shared" si="96"/>
        <v>6202.94</v>
      </c>
      <c r="L338" s="159">
        <f t="shared" si="97"/>
        <v>1.00000081816109</v>
      </c>
      <c r="M338" s="47">
        <f t="shared" si="98"/>
        <v>439.91</v>
      </c>
      <c r="N338" s="159">
        <f t="shared" si="99"/>
        <v>1.0000027051060878</v>
      </c>
      <c r="O338" s="47">
        <f t="shared" si="100"/>
        <v>5763.03</v>
      </c>
      <c r="P338" s="159">
        <f t="shared" si="101"/>
        <v>1.0000006741250034</v>
      </c>
      <c r="Q338" s="47">
        <f t="shared" si="102"/>
        <v>0</v>
      </c>
      <c r="R338" s="160" t="e">
        <f t="shared" si="103"/>
        <v>#DIV/0!</v>
      </c>
    </row>
    <row r="339" spans="1:18" s="3" customFormat="1" ht="41.25" customHeight="1" x14ac:dyDescent="0.25">
      <c r="A339" s="147" t="s">
        <v>604</v>
      </c>
      <c r="B339" s="34" t="s">
        <v>605</v>
      </c>
      <c r="C339" s="34" t="s">
        <v>606</v>
      </c>
      <c r="D339" s="22" t="s">
        <v>270</v>
      </c>
      <c r="E339" s="94"/>
      <c r="F339" s="52">
        <v>15004.615890000005</v>
      </c>
      <c r="G339" s="47">
        <v>439.90881000000002</v>
      </c>
      <c r="H339" s="47">
        <v>14564.707080000004</v>
      </c>
      <c r="I339" s="53">
        <v>0</v>
      </c>
      <c r="J339" s="158"/>
      <c r="K339" s="52">
        <f t="shared" si="96"/>
        <v>15004.619999999999</v>
      </c>
      <c r="L339" s="159">
        <f t="shared" si="97"/>
        <v>1.0000002739157086</v>
      </c>
      <c r="M339" s="47">
        <f t="shared" si="98"/>
        <v>439.91</v>
      </c>
      <c r="N339" s="159">
        <f t="shared" si="99"/>
        <v>1.0000027051060878</v>
      </c>
      <c r="O339" s="47">
        <f t="shared" si="100"/>
        <v>14564.71</v>
      </c>
      <c r="P339" s="159">
        <f t="shared" si="101"/>
        <v>1.0000002004846358</v>
      </c>
      <c r="Q339" s="47">
        <f t="shared" si="102"/>
        <v>0</v>
      </c>
      <c r="R339" s="160" t="e">
        <f t="shared" si="103"/>
        <v>#DIV/0!</v>
      </c>
    </row>
    <row r="340" spans="1:18" s="3" customFormat="1" ht="54" customHeight="1" x14ac:dyDescent="0.25">
      <c r="A340" s="164" t="s">
        <v>607</v>
      </c>
      <c r="B340" s="34" t="s">
        <v>608</v>
      </c>
      <c r="C340" s="34" t="s">
        <v>609</v>
      </c>
      <c r="D340" s="22" t="s">
        <v>270</v>
      </c>
      <c r="E340" s="94" t="s">
        <v>761</v>
      </c>
      <c r="F340" s="52">
        <v>623.75742000000014</v>
      </c>
      <c r="G340" s="47">
        <v>168.81677999999999</v>
      </c>
      <c r="H340" s="47">
        <v>454.94064000000014</v>
      </c>
      <c r="I340" s="53">
        <v>0</v>
      </c>
      <c r="J340" s="158"/>
      <c r="K340" s="52">
        <f t="shared" si="96"/>
        <v>623.76</v>
      </c>
      <c r="L340" s="159">
        <f t="shared" si="97"/>
        <v>1.0000041362233412</v>
      </c>
      <c r="M340" s="47">
        <f t="shared" si="98"/>
        <v>168.82</v>
      </c>
      <c r="N340" s="159">
        <f t="shared" si="99"/>
        <v>1.0000190739332904</v>
      </c>
      <c r="O340" s="47">
        <f t="shared" si="100"/>
        <v>454.94</v>
      </c>
      <c r="P340" s="159">
        <f t="shared" si="101"/>
        <v>0.99999859322306284</v>
      </c>
      <c r="Q340" s="47">
        <f t="shared" si="102"/>
        <v>0</v>
      </c>
      <c r="R340" s="160" t="e">
        <f t="shared" si="103"/>
        <v>#DIV/0!</v>
      </c>
    </row>
    <row r="341" spans="1:18" s="3" customFormat="1" ht="39.75" customHeight="1" x14ac:dyDescent="0.25">
      <c r="A341" s="164"/>
      <c r="B341" s="34" t="s">
        <v>610</v>
      </c>
      <c r="C341" s="34" t="s">
        <v>611</v>
      </c>
      <c r="D341" s="22" t="s">
        <v>270</v>
      </c>
      <c r="E341" s="94" t="s">
        <v>761</v>
      </c>
      <c r="F341" s="52">
        <v>967.85964000000013</v>
      </c>
      <c r="G341" s="47">
        <v>168.81677999999999</v>
      </c>
      <c r="H341" s="47">
        <v>799.04286000000013</v>
      </c>
      <c r="I341" s="53">
        <v>0</v>
      </c>
      <c r="J341" s="158"/>
      <c r="K341" s="52">
        <f t="shared" si="96"/>
        <v>967.8599999999999</v>
      </c>
      <c r="L341" s="159">
        <f t="shared" si="97"/>
        <v>1.0000003719547597</v>
      </c>
      <c r="M341" s="47">
        <f t="shared" si="98"/>
        <v>168.82</v>
      </c>
      <c r="N341" s="159">
        <f t="shared" si="99"/>
        <v>1.0000190739332904</v>
      </c>
      <c r="O341" s="47">
        <f t="shared" si="100"/>
        <v>799.04</v>
      </c>
      <c r="P341" s="159">
        <f t="shared" si="101"/>
        <v>0.99999642071765693</v>
      </c>
      <c r="Q341" s="47">
        <f t="shared" si="102"/>
        <v>0</v>
      </c>
      <c r="R341" s="160" t="e">
        <f t="shared" si="103"/>
        <v>#DIV/0!</v>
      </c>
    </row>
    <row r="342" spans="1:18" s="3" customFormat="1" ht="38.25" customHeight="1" x14ac:dyDescent="0.25">
      <c r="A342" s="164"/>
      <c r="B342" s="34" t="s">
        <v>612</v>
      </c>
      <c r="C342" s="34" t="s">
        <v>613</v>
      </c>
      <c r="D342" s="22" t="s">
        <v>270</v>
      </c>
      <c r="E342" s="94" t="s">
        <v>761</v>
      </c>
      <c r="F342" s="52">
        <v>881.35129500000028</v>
      </c>
      <c r="G342" s="47">
        <v>168.81677999999999</v>
      </c>
      <c r="H342" s="47">
        <v>712.53451500000028</v>
      </c>
      <c r="I342" s="53">
        <v>0</v>
      </c>
      <c r="J342" s="158"/>
      <c r="K342" s="52">
        <f t="shared" si="96"/>
        <v>881.34999999999991</v>
      </c>
      <c r="L342" s="159">
        <f t="shared" si="97"/>
        <v>0.99999853066534572</v>
      </c>
      <c r="M342" s="47">
        <f t="shared" si="98"/>
        <v>168.82</v>
      </c>
      <c r="N342" s="159">
        <f t="shared" si="99"/>
        <v>1.0000190739332904</v>
      </c>
      <c r="O342" s="47">
        <f t="shared" si="100"/>
        <v>712.53</v>
      </c>
      <c r="P342" s="159">
        <f t="shared" si="101"/>
        <v>0.99999366346484941</v>
      </c>
      <c r="Q342" s="47">
        <f t="shared" si="102"/>
        <v>0</v>
      </c>
      <c r="R342" s="160" t="e">
        <f t="shared" si="103"/>
        <v>#DIV/0!</v>
      </c>
    </row>
    <row r="343" spans="1:18" s="3" customFormat="1" ht="31.5" customHeight="1" x14ac:dyDescent="0.25">
      <c r="A343" s="147" t="s">
        <v>614</v>
      </c>
      <c r="B343" s="34" t="s">
        <v>615</v>
      </c>
      <c r="C343" s="34" t="s">
        <v>1060</v>
      </c>
      <c r="D343" s="22" t="s">
        <v>270</v>
      </c>
      <c r="E343" s="94"/>
      <c r="F343" s="52">
        <v>10.283185</v>
      </c>
      <c r="G343" s="47">
        <v>10.283185</v>
      </c>
      <c r="H343" s="47">
        <v>0</v>
      </c>
      <c r="I343" s="53">
        <v>0</v>
      </c>
      <c r="J343" s="158"/>
      <c r="K343" s="52">
        <f t="shared" si="96"/>
        <v>10.28</v>
      </c>
      <c r="L343" s="159">
        <f t="shared" si="97"/>
        <v>0.9996902710590152</v>
      </c>
      <c r="M343" s="47">
        <f t="shared" si="98"/>
        <v>10.28</v>
      </c>
      <c r="N343" s="159">
        <f t="shared" si="99"/>
        <v>0.9996902710590152</v>
      </c>
      <c r="O343" s="47">
        <f t="shared" si="100"/>
        <v>0</v>
      </c>
      <c r="P343" s="159" t="e">
        <f t="shared" si="101"/>
        <v>#DIV/0!</v>
      </c>
      <c r="Q343" s="47">
        <f t="shared" si="102"/>
        <v>0</v>
      </c>
      <c r="R343" s="160" t="e">
        <f t="shared" si="103"/>
        <v>#DIV/0!</v>
      </c>
    </row>
    <row r="344" spans="1:18" s="3" customFormat="1" ht="31.5" customHeight="1" x14ac:dyDescent="0.25">
      <c r="A344" s="147" t="s">
        <v>616</v>
      </c>
      <c r="B344" s="34" t="s">
        <v>352</v>
      </c>
      <c r="C344" s="34" t="s">
        <v>617</v>
      </c>
      <c r="D344" s="22" t="s">
        <v>270</v>
      </c>
      <c r="E344" s="94" t="s">
        <v>761</v>
      </c>
      <c r="F344" s="52">
        <v>363.92141500000002</v>
      </c>
      <c r="G344" s="47">
        <v>140.69456499999998</v>
      </c>
      <c r="H344" s="47">
        <v>223.22685000000004</v>
      </c>
      <c r="I344" s="53">
        <v>0</v>
      </c>
      <c r="J344" s="158"/>
      <c r="K344" s="52">
        <f t="shared" si="96"/>
        <v>363.91999999999996</v>
      </c>
      <c r="L344" s="159">
        <f t="shared" si="97"/>
        <v>0.99999611179792736</v>
      </c>
      <c r="M344" s="47">
        <f t="shared" si="98"/>
        <v>140.69</v>
      </c>
      <c r="N344" s="159">
        <f t="shared" si="99"/>
        <v>0.99996755382839431</v>
      </c>
      <c r="O344" s="47">
        <f t="shared" si="100"/>
        <v>223.23</v>
      </c>
      <c r="P344" s="159">
        <f t="shared" si="101"/>
        <v>1.0000141112057082</v>
      </c>
      <c r="Q344" s="47">
        <f t="shared" si="102"/>
        <v>0</v>
      </c>
      <c r="R344" s="160" t="e">
        <f t="shared" si="103"/>
        <v>#DIV/0!</v>
      </c>
    </row>
    <row r="345" spans="1:18" s="3" customFormat="1" ht="31.5" customHeight="1" x14ac:dyDescent="0.25">
      <c r="A345" s="147" t="s">
        <v>618</v>
      </c>
      <c r="B345" s="34" t="s">
        <v>418</v>
      </c>
      <c r="C345" s="34" t="s">
        <v>619</v>
      </c>
      <c r="D345" s="22" t="s">
        <v>270</v>
      </c>
      <c r="E345" s="94" t="s">
        <v>761</v>
      </c>
      <c r="F345" s="52">
        <v>4256.7727400000003</v>
      </c>
      <c r="G345" s="47">
        <v>283.89383000000004</v>
      </c>
      <c r="H345" s="47">
        <v>3972.8789100000004</v>
      </c>
      <c r="I345" s="53">
        <v>0</v>
      </c>
      <c r="J345" s="158"/>
      <c r="K345" s="52">
        <f t="shared" si="96"/>
        <v>4256.7700000000004</v>
      </c>
      <c r="L345" s="159">
        <f t="shared" si="97"/>
        <v>0.99999935631987724</v>
      </c>
      <c r="M345" s="47">
        <f t="shared" si="98"/>
        <v>283.89</v>
      </c>
      <c r="N345" s="159">
        <f t="shared" si="99"/>
        <v>0.99998650904107333</v>
      </c>
      <c r="O345" s="47">
        <f t="shared" si="100"/>
        <v>3972.88</v>
      </c>
      <c r="P345" s="159">
        <f t="shared" si="101"/>
        <v>1.0000002743602372</v>
      </c>
      <c r="Q345" s="47">
        <f t="shared" si="102"/>
        <v>0</v>
      </c>
      <c r="R345" s="160" t="e">
        <f t="shared" si="103"/>
        <v>#DIV/0!</v>
      </c>
    </row>
    <row r="346" spans="1:18" s="3" customFormat="1" ht="39.75" customHeight="1" x14ac:dyDescent="0.25">
      <c r="A346" s="147" t="s">
        <v>620</v>
      </c>
      <c r="B346" s="34" t="s">
        <v>621</v>
      </c>
      <c r="C346" s="34" t="s">
        <v>622</v>
      </c>
      <c r="D346" s="22" t="s">
        <v>270</v>
      </c>
      <c r="E346" s="94" t="s">
        <v>761</v>
      </c>
      <c r="F346" s="52">
        <v>2603.6834450000001</v>
      </c>
      <c r="G346" s="47">
        <v>103.84764500000001</v>
      </c>
      <c r="H346" s="47">
        <v>2499.8358000000003</v>
      </c>
      <c r="I346" s="53">
        <v>0</v>
      </c>
      <c r="J346" s="158"/>
      <c r="K346" s="52">
        <f t="shared" si="96"/>
        <v>2603.69</v>
      </c>
      <c r="L346" s="159">
        <f t="shared" si="97"/>
        <v>1.0000025175871563</v>
      </c>
      <c r="M346" s="47">
        <f t="shared" si="98"/>
        <v>103.85</v>
      </c>
      <c r="N346" s="159">
        <f t="shared" si="99"/>
        <v>1.0000226774521461</v>
      </c>
      <c r="O346" s="47">
        <f t="shared" si="100"/>
        <v>2499.84</v>
      </c>
      <c r="P346" s="159">
        <f t="shared" si="101"/>
        <v>1.0000016801103495</v>
      </c>
      <c r="Q346" s="47">
        <f t="shared" si="102"/>
        <v>0</v>
      </c>
      <c r="R346" s="160" t="e">
        <f t="shared" si="103"/>
        <v>#DIV/0!</v>
      </c>
    </row>
    <row r="347" spans="1:18" s="3" customFormat="1" ht="39" customHeight="1" x14ac:dyDescent="0.25">
      <c r="A347" s="102" t="s">
        <v>623</v>
      </c>
      <c r="B347" s="25"/>
      <c r="C347" s="25"/>
      <c r="D347" s="134"/>
      <c r="E347" s="135"/>
      <c r="F347" s="52"/>
      <c r="G347" s="47"/>
      <c r="H347" s="47"/>
      <c r="I347" s="53"/>
      <c r="J347" s="158"/>
      <c r="K347" s="52"/>
      <c r="L347" s="159"/>
      <c r="M347" s="47"/>
      <c r="N347" s="159"/>
      <c r="O347" s="47"/>
      <c r="P347" s="159"/>
      <c r="Q347" s="47"/>
      <c r="R347" s="160"/>
    </row>
    <row r="348" spans="1:18" s="3" customFormat="1" ht="55.5" customHeight="1" x14ac:dyDescent="0.25">
      <c r="A348" s="147" t="s">
        <v>624</v>
      </c>
      <c r="B348" s="34" t="s">
        <v>625</v>
      </c>
      <c r="C348" s="34" t="s">
        <v>920</v>
      </c>
      <c r="D348" s="22" t="s">
        <v>270</v>
      </c>
      <c r="E348" s="94" t="s">
        <v>764</v>
      </c>
      <c r="F348" s="52">
        <v>4370.1497400000007</v>
      </c>
      <c r="G348" s="47">
        <v>1342.2687300000002</v>
      </c>
      <c r="H348" s="47">
        <v>3027.8810100000005</v>
      </c>
      <c r="I348" s="53">
        <v>0</v>
      </c>
      <c r="J348" s="158"/>
      <c r="K348" s="52">
        <f t="shared" si="96"/>
        <v>4370.1499999999996</v>
      </c>
      <c r="L348" s="159">
        <f t="shared" si="97"/>
        <v>1.0000000594945286</v>
      </c>
      <c r="M348" s="47">
        <f t="shared" si="98"/>
        <v>1342.27</v>
      </c>
      <c r="N348" s="159">
        <f t="shared" si="99"/>
        <v>1.0000009461592685</v>
      </c>
      <c r="O348" s="47">
        <f t="shared" si="100"/>
        <v>3027.88</v>
      </c>
      <c r="P348" s="159">
        <f t="shared" si="101"/>
        <v>0.99999966643339122</v>
      </c>
      <c r="Q348" s="47">
        <f t="shared" si="102"/>
        <v>0</v>
      </c>
      <c r="R348" s="160" t="e">
        <f t="shared" si="103"/>
        <v>#DIV/0!</v>
      </c>
    </row>
    <row r="349" spans="1:18" s="3" customFormat="1" ht="59.25" customHeight="1" x14ac:dyDescent="0.25">
      <c r="A349" s="147" t="s">
        <v>626</v>
      </c>
      <c r="B349" s="34" t="s">
        <v>627</v>
      </c>
      <c r="C349" s="34" t="s">
        <v>921</v>
      </c>
      <c r="D349" s="22" t="s">
        <v>270</v>
      </c>
      <c r="E349" s="94" t="s">
        <v>764</v>
      </c>
      <c r="F349" s="52">
        <v>7429.5488300000006</v>
      </c>
      <c r="G349" s="47">
        <v>1879.1790050000002</v>
      </c>
      <c r="H349" s="47">
        <v>5550.3698250000007</v>
      </c>
      <c r="I349" s="53">
        <v>0</v>
      </c>
      <c r="J349" s="158"/>
      <c r="K349" s="52">
        <f t="shared" si="96"/>
        <v>7429.55</v>
      </c>
      <c r="L349" s="159">
        <f t="shared" si="97"/>
        <v>1.0000001574792798</v>
      </c>
      <c r="M349" s="47">
        <f t="shared" si="98"/>
        <v>1879.18</v>
      </c>
      <c r="N349" s="159">
        <f t="shared" si="99"/>
        <v>1.0000005294865455</v>
      </c>
      <c r="O349" s="47">
        <f t="shared" si="100"/>
        <v>5550.37</v>
      </c>
      <c r="P349" s="159">
        <f t="shared" si="101"/>
        <v>1.0000000315294304</v>
      </c>
      <c r="Q349" s="47">
        <f t="shared" si="102"/>
        <v>0</v>
      </c>
      <c r="R349" s="160" t="e">
        <f t="shared" si="103"/>
        <v>#DIV/0!</v>
      </c>
    </row>
    <row r="350" spans="1:18" s="3" customFormat="1" ht="153" customHeight="1" x14ac:dyDescent="0.25">
      <c r="A350" s="147" t="s">
        <v>628</v>
      </c>
      <c r="B350" s="34" t="s">
        <v>629</v>
      </c>
      <c r="C350" s="34" t="s">
        <v>630</v>
      </c>
      <c r="D350" s="22" t="s">
        <v>631</v>
      </c>
      <c r="E350" s="94" t="s">
        <v>765</v>
      </c>
      <c r="F350" s="52">
        <v>2054.8002200000005</v>
      </c>
      <c r="G350" s="47">
        <v>2054.8002200000005</v>
      </c>
      <c r="H350" s="47">
        <v>0</v>
      </c>
      <c r="I350" s="53">
        <v>0</v>
      </c>
      <c r="J350" s="158"/>
      <c r="K350" s="52">
        <f t="shared" si="96"/>
        <v>2054.8000000000002</v>
      </c>
      <c r="L350" s="159">
        <f t="shared" si="97"/>
        <v>0.99999989293363012</v>
      </c>
      <c r="M350" s="47">
        <f t="shared" si="98"/>
        <v>2054.8000000000002</v>
      </c>
      <c r="N350" s="159">
        <f t="shared" si="99"/>
        <v>0.99999989293363012</v>
      </c>
      <c r="O350" s="47">
        <f t="shared" si="100"/>
        <v>0</v>
      </c>
      <c r="P350" s="159" t="e">
        <f t="shared" si="101"/>
        <v>#DIV/0!</v>
      </c>
      <c r="Q350" s="47">
        <f t="shared" si="102"/>
        <v>0</v>
      </c>
      <c r="R350" s="160" t="e">
        <f t="shared" si="103"/>
        <v>#DIV/0!</v>
      </c>
    </row>
    <row r="351" spans="1:18" s="3" customFormat="1" ht="39" customHeight="1" x14ac:dyDescent="0.25">
      <c r="A351" s="147" t="s">
        <v>632</v>
      </c>
      <c r="B351" s="34" t="s">
        <v>633</v>
      </c>
      <c r="C351" s="34" t="s">
        <v>634</v>
      </c>
      <c r="D351" s="22" t="s">
        <v>635</v>
      </c>
      <c r="E351" s="94" t="s">
        <v>761</v>
      </c>
      <c r="F351" s="52">
        <v>13.066185000000001</v>
      </c>
      <c r="G351" s="47">
        <v>13.066185000000001</v>
      </c>
      <c r="H351" s="47">
        <v>0</v>
      </c>
      <c r="I351" s="53">
        <v>0</v>
      </c>
      <c r="J351" s="158"/>
      <c r="K351" s="52">
        <f t="shared" si="96"/>
        <v>13.07</v>
      </c>
      <c r="L351" s="159">
        <f t="shared" si="97"/>
        <v>1.0002919750485699</v>
      </c>
      <c r="M351" s="47">
        <f t="shared" si="98"/>
        <v>13.07</v>
      </c>
      <c r="N351" s="159">
        <f t="shared" si="99"/>
        <v>1.0002919750485699</v>
      </c>
      <c r="O351" s="47">
        <f t="shared" si="100"/>
        <v>0</v>
      </c>
      <c r="P351" s="159" t="e">
        <f t="shared" si="101"/>
        <v>#DIV/0!</v>
      </c>
      <c r="Q351" s="47">
        <f t="shared" si="102"/>
        <v>0</v>
      </c>
      <c r="R351" s="160" t="e">
        <f t="shared" si="103"/>
        <v>#DIV/0!</v>
      </c>
    </row>
    <row r="352" spans="1:18" s="3" customFormat="1" ht="39" customHeight="1" x14ac:dyDescent="0.25">
      <c r="A352" s="147" t="s">
        <v>636</v>
      </c>
      <c r="B352" s="34" t="s">
        <v>637</v>
      </c>
      <c r="C352" s="34" t="s">
        <v>638</v>
      </c>
      <c r="D352" s="22" t="s">
        <v>270</v>
      </c>
      <c r="E352" s="94" t="s">
        <v>761</v>
      </c>
      <c r="F352" s="52">
        <v>143.80729000000002</v>
      </c>
      <c r="G352" s="47">
        <v>48.354625000000006</v>
      </c>
      <c r="H352" s="47">
        <v>95.45266500000001</v>
      </c>
      <c r="I352" s="53">
        <v>0</v>
      </c>
      <c r="J352" s="158"/>
      <c r="K352" s="52">
        <f t="shared" si="96"/>
        <v>143.80000000000001</v>
      </c>
      <c r="L352" s="159">
        <f t="shared" si="97"/>
        <v>0.99994930715960217</v>
      </c>
      <c r="M352" s="47">
        <f t="shared" si="98"/>
        <v>48.35</v>
      </c>
      <c r="N352" s="159">
        <f t="shared" si="99"/>
        <v>0.9999043524792095</v>
      </c>
      <c r="O352" s="47">
        <f t="shared" si="100"/>
        <v>95.45</v>
      </c>
      <c r="P352" s="159">
        <f t="shared" si="101"/>
        <v>0.99997208040236485</v>
      </c>
      <c r="Q352" s="47">
        <f t="shared" si="102"/>
        <v>0</v>
      </c>
      <c r="R352" s="160" t="e">
        <f t="shared" si="103"/>
        <v>#DIV/0!</v>
      </c>
    </row>
    <row r="353" spans="1:18" s="3" customFormat="1" ht="39.75" customHeight="1" x14ac:dyDescent="0.25">
      <c r="A353" s="147" t="s">
        <v>639</v>
      </c>
      <c r="B353" s="34" t="s">
        <v>640</v>
      </c>
      <c r="C353" s="34" t="s">
        <v>913</v>
      </c>
      <c r="D353" s="22" t="s">
        <v>270</v>
      </c>
      <c r="E353" s="94" t="s">
        <v>761</v>
      </c>
      <c r="F353" s="52">
        <v>2.6511100000000005</v>
      </c>
      <c r="G353" s="47">
        <v>2.4351250000000007</v>
      </c>
      <c r="H353" s="47">
        <v>0.21598500000000007</v>
      </c>
      <c r="I353" s="53">
        <v>0</v>
      </c>
      <c r="J353" s="158"/>
      <c r="K353" s="52">
        <f t="shared" si="96"/>
        <v>2.66</v>
      </c>
      <c r="L353" s="159">
        <f t="shared" si="97"/>
        <v>1.0033533123861325</v>
      </c>
      <c r="M353" s="47">
        <f t="shared" si="98"/>
        <v>2.44</v>
      </c>
      <c r="N353" s="159">
        <f t="shared" si="99"/>
        <v>1.0020019506185511</v>
      </c>
      <c r="O353" s="47">
        <f t="shared" si="100"/>
        <v>0.22</v>
      </c>
      <c r="P353" s="159">
        <f t="shared" si="101"/>
        <v>1.0185892538833712</v>
      </c>
      <c r="Q353" s="47">
        <f t="shared" si="102"/>
        <v>0</v>
      </c>
      <c r="R353" s="160" t="e">
        <f t="shared" si="103"/>
        <v>#DIV/0!</v>
      </c>
    </row>
    <row r="354" spans="1:18" s="3" customFormat="1" ht="55.5" customHeight="1" x14ac:dyDescent="0.25">
      <c r="A354" s="147" t="s">
        <v>641</v>
      </c>
      <c r="B354" s="34" t="s">
        <v>642</v>
      </c>
      <c r="C354" s="34" t="s">
        <v>1061</v>
      </c>
      <c r="D354" s="22" t="s">
        <v>270</v>
      </c>
      <c r="E354" s="94" t="s">
        <v>761</v>
      </c>
      <c r="F354" s="52">
        <v>48.897310000000004</v>
      </c>
      <c r="G354" s="47">
        <v>48.897310000000004</v>
      </c>
      <c r="H354" s="47">
        <v>0</v>
      </c>
      <c r="I354" s="53">
        <v>0</v>
      </c>
      <c r="J354" s="158"/>
      <c r="K354" s="52">
        <f t="shared" si="96"/>
        <v>48.9</v>
      </c>
      <c r="L354" s="159">
        <f t="shared" si="97"/>
        <v>1.00005501325124</v>
      </c>
      <c r="M354" s="47">
        <f t="shared" si="98"/>
        <v>48.9</v>
      </c>
      <c r="N354" s="159">
        <f t="shared" si="99"/>
        <v>1.00005501325124</v>
      </c>
      <c r="O354" s="47">
        <f t="shared" si="100"/>
        <v>0</v>
      </c>
      <c r="P354" s="159" t="e">
        <f t="shared" si="101"/>
        <v>#DIV/0!</v>
      </c>
      <c r="Q354" s="47">
        <f t="shared" si="102"/>
        <v>0</v>
      </c>
      <c r="R354" s="160" t="e">
        <f t="shared" si="103"/>
        <v>#DIV/0!</v>
      </c>
    </row>
    <row r="355" spans="1:18" s="3" customFormat="1" ht="39" customHeight="1" x14ac:dyDescent="0.25">
      <c r="A355" s="102" t="s">
        <v>643</v>
      </c>
      <c r="B355" s="14"/>
      <c r="C355" s="14"/>
      <c r="D355" s="134"/>
      <c r="E355" s="135"/>
      <c r="F355" s="52"/>
      <c r="G355" s="47"/>
      <c r="H355" s="47"/>
      <c r="I355" s="53"/>
      <c r="J355" s="158"/>
      <c r="K355" s="52"/>
      <c r="L355" s="159"/>
      <c r="M355" s="47"/>
      <c r="N355" s="159"/>
      <c r="O355" s="47"/>
      <c r="P355" s="159"/>
      <c r="Q355" s="47"/>
      <c r="R355" s="160"/>
    </row>
    <row r="356" spans="1:18" s="3" customFormat="1" ht="43.5" customHeight="1" x14ac:dyDescent="0.25">
      <c r="A356" s="147" t="s">
        <v>644</v>
      </c>
      <c r="B356" s="34" t="s">
        <v>645</v>
      </c>
      <c r="C356" s="34" t="s">
        <v>912</v>
      </c>
      <c r="D356" s="22" t="s">
        <v>815</v>
      </c>
      <c r="E356" s="94" t="s">
        <v>761</v>
      </c>
      <c r="F356" s="52">
        <v>167.95405000000002</v>
      </c>
      <c r="G356" s="47">
        <v>167.95405000000002</v>
      </c>
      <c r="H356" s="47">
        <v>0</v>
      </c>
      <c r="I356" s="53">
        <v>0</v>
      </c>
      <c r="J356" s="158"/>
      <c r="K356" s="52">
        <f t="shared" si="96"/>
        <v>167.95</v>
      </c>
      <c r="L356" s="159">
        <f t="shared" si="97"/>
        <v>0.99997588626174816</v>
      </c>
      <c r="M356" s="47">
        <f t="shared" si="98"/>
        <v>167.95</v>
      </c>
      <c r="N356" s="159">
        <f t="shared" si="99"/>
        <v>0.99997588626174816</v>
      </c>
      <c r="O356" s="47">
        <f t="shared" si="100"/>
        <v>0</v>
      </c>
      <c r="P356" s="159" t="e">
        <f t="shared" si="101"/>
        <v>#DIV/0!</v>
      </c>
      <c r="Q356" s="47">
        <f t="shared" si="102"/>
        <v>0</v>
      </c>
      <c r="R356" s="160" t="e">
        <f t="shared" si="103"/>
        <v>#DIV/0!</v>
      </c>
    </row>
    <row r="357" spans="1:18" s="3" customFormat="1" ht="63" customHeight="1" x14ac:dyDescent="0.25">
      <c r="A357" s="147" t="s">
        <v>646</v>
      </c>
      <c r="B357" s="34" t="s">
        <v>816</v>
      </c>
      <c r="C357" s="34" t="s">
        <v>911</v>
      </c>
      <c r="D357" s="22" t="s">
        <v>647</v>
      </c>
      <c r="E357" s="94" t="s">
        <v>761</v>
      </c>
      <c r="F357" s="52">
        <v>319.47448500000002</v>
      </c>
      <c r="G357" s="47">
        <v>319.47448500000002</v>
      </c>
      <c r="H357" s="47">
        <v>0</v>
      </c>
      <c r="I357" s="53">
        <v>0</v>
      </c>
      <c r="J357" s="158"/>
      <c r="K357" s="52">
        <f t="shared" si="96"/>
        <v>319.47000000000003</v>
      </c>
      <c r="L357" s="159">
        <f t="shared" si="97"/>
        <v>0.99998596132019746</v>
      </c>
      <c r="M357" s="47">
        <f t="shared" si="98"/>
        <v>319.47000000000003</v>
      </c>
      <c r="N357" s="159">
        <f t="shared" si="99"/>
        <v>0.99998596132019746</v>
      </c>
      <c r="O357" s="47">
        <f t="shared" si="100"/>
        <v>0</v>
      </c>
      <c r="P357" s="159" t="e">
        <f t="shared" si="101"/>
        <v>#DIV/0!</v>
      </c>
      <c r="Q357" s="47">
        <f t="shared" si="102"/>
        <v>0</v>
      </c>
      <c r="R357" s="160" t="e">
        <f t="shared" si="103"/>
        <v>#DIV/0!</v>
      </c>
    </row>
    <row r="358" spans="1:18" s="3" customFormat="1" ht="39" customHeight="1" x14ac:dyDescent="0.25">
      <c r="A358" s="102" t="s">
        <v>498</v>
      </c>
      <c r="B358" s="25"/>
      <c r="C358" s="25"/>
      <c r="D358" s="134"/>
      <c r="E358" s="135"/>
      <c r="F358" s="52"/>
      <c r="G358" s="47"/>
      <c r="H358" s="47"/>
      <c r="I358" s="53"/>
      <c r="J358" s="158"/>
      <c r="K358" s="52"/>
      <c r="L358" s="159"/>
      <c r="M358" s="47"/>
      <c r="N358" s="159"/>
      <c r="O358" s="47"/>
      <c r="P358" s="159"/>
      <c r="Q358" s="47"/>
      <c r="R358" s="160"/>
    </row>
    <row r="359" spans="1:18" s="3" customFormat="1" ht="45" customHeight="1" x14ac:dyDescent="0.25">
      <c r="A359" s="147" t="s">
        <v>648</v>
      </c>
      <c r="B359" s="34" t="s">
        <v>649</v>
      </c>
      <c r="C359" s="34" t="s">
        <v>650</v>
      </c>
      <c r="D359" s="22" t="s">
        <v>270</v>
      </c>
      <c r="E359" s="94" t="s">
        <v>766</v>
      </c>
      <c r="F359" s="52">
        <v>1087.4554350000001</v>
      </c>
      <c r="G359" s="47">
        <v>1011.6065850000001</v>
      </c>
      <c r="H359" s="47">
        <v>75.848850000000013</v>
      </c>
      <c r="I359" s="53">
        <v>0</v>
      </c>
      <c r="J359" s="158"/>
      <c r="K359" s="52">
        <f t="shared" si="96"/>
        <v>1087.46</v>
      </c>
      <c r="L359" s="159">
        <f t="shared" si="97"/>
        <v>1.0000041978731753</v>
      </c>
      <c r="M359" s="47">
        <f t="shared" si="98"/>
        <v>1011.61</v>
      </c>
      <c r="N359" s="159">
        <f t="shared" si="99"/>
        <v>1.000003375818278</v>
      </c>
      <c r="O359" s="47">
        <f t="shared" si="100"/>
        <v>75.849999999999994</v>
      </c>
      <c r="P359" s="159">
        <f t="shared" si="101"/>
        <v>1.0000151617328408</v>
      </c>
      <c r="Q359" s="47">
        <f t="shared" si="102"/>
        <v>0</v>
      </c>
      <c r="R359" s="160" t="e">
        <f t="shared" si="103"/>
        <v>#DIV/0!</v>
      </c>
    </row>
    <row r="360" spans="1:18" s="3" customFormat="1" ht="45" customHeight="1" x14ac:dyDescent="0.25">
      <c r="A360" s="147" t="s">
        <v>651</v>
      </c>
      <c r="B360" s="34" t="s">
        <v>652</v>
      </c>
      <c r="C360" s="34" t="s">
        <v>653</v>
      </c>
      <c r="D360" s="22" t="s">
        <v>270</v>
      </c>
      <c r="E360" s="94" t="s">
        <v>766</v>
      </c>
      <c r="F360" s="52">
        <v>3518.8512149999997</v>
      </c>
      <c r="G360" s="47">
        <v>3443.0023649999998</v>
      </c>
      <c r="H360" s="47">
        <v>75.848850000000013</v>
      </c>
      <c r="I360" s="53">
        <v>0</v>
      </c>
      <c r="J360" s="158"/>
      <c r="K360" s="52">
        <f t="shared" si="96"/>
        <v>3518.85</v>
      </c>
      <c r="L360" s="159">
        <f t="shared" si="97"/>
        <v>0.99999965471685914</v>
      </c>
      <c r="M360" s="47">
        <f t="shared" si="98"/>
        <v>3443</v>
      </c>
      <c r="N360" s="159">
        <f t="shared" si="99"/>
        <v>0.9999993130995134</v>
      </c>
      <c r="O360" s="47">
        <f t="shared" si="100"/>
        <v>75.849999999999994</v>
      </c>
      <c r="P360" s="159">
        <f t="shared" si="101"/>
        <v>1.0000151617328408</v>
      </c>
      <c r="Q360" s="47">
        <f t="shared" si="102"/>
        <v>0</v>
      </c>
      <c r="R360" s="160" t="e">
        <f t="shared" si="103"/>
        <v>#DIV/0!</v>
      </c>
    </row>
    <row r="361" spans="1:18" s="3" customFormat="1" ht="45" customHeight="1" x14ac:dyDescent="0.25">
      <c r="A361" s="147" t="s">
        <v>654</v>
      </c>
      <c r="B361" s="34" t="s">
        <v>655</v>
      </c>
      <c r="C361" s="34" t="s">
        <v>656</v>
      </c>
      <c r="D361" s="22" t="s">
        <v>270</v>
      </c>
      <c r="E361" s="94" t="s">
        <v>766</v>
      </c>
      <c r="F361" s="52">
        <v>585.59704499999998</v>
      </c>
      <c r="G361" s="47">
        <v>509.74819500000001</v>
      </c>
      <c r="H361" s="47">
        <v>75.848850000000013</v>
      </c>
      <c r="I361" s="53">
        <v>0</v>
      </c>
      <c r="J361" s="158"/>
      <c r="K361" s="52">
        <f t="shared" si="96"/>
        <v>585.6</v>
      </c>
      <c r="L361" s="159">
        <f t="shared" si="97"/>
        <v>1.0000050461320207</v>
      </c>
      <c r="M361" s="47">
        <f t="shared" si="98"/>
        <v>509.75</v>
      </c>
      <c r="N361" s="159">
        <f t="shared" si="99"/>
        <v>1.0000035409639851</v>
      </c>
      <c r="O361" s="47">
        <f t="shared" si="100"/>
        <v>75.849999999999994</v>
      </c>
      <c r="P361" s="159">
        <f t="shared" si="101"/>
        <v>1.0000151617328408</v>
      </c>
      <c r="Q361" s="47">
        <f t="shared" si="102"/>
        <v>0</v>
      </c>
      <c r="R361" s="160" t="e">
        <f t="shared" si="103"/>
        <v>#DIV/0!</v>
      </c>
    </row>
    <row r="362" spans="1:18" s="3" customFormat="1" ht="45" customHeight="1" x14ac:dyDescent="0.25">
      <c r="A362" s="147" t="s">
        <v>657</v>
      </c>
      <c r="B362" s="34" t="s">
        <v>658</v>
      </c>
      <c r="C362" s="34" t="s">
        <v>659</v>
      </c>
      <c r="D362" s="22" t="s">
        <v>178</v>
      </c>
      <c r="E362" s="94" t="s">
        <v>762</v>
      </c>
      <c r="F362" s="52">
        <v>1490.5499950000001</v>
      </c>
      <c r="G362" s="47">
        <v>98.615605000000016</v>
      </c>
      <c r="H362" s="47">
        <v>1391.9343900000001</v>
      </c>
      <c r="I362" s="53">
        <v>0</v>
      </c>
      <c r="J362" s="158"/>
      <c r="K362" s="52">
        <f t="shared" si="96"/>
        <v>1490.5500000000002</v>
      </c>
      <c r="L362" s="159">
        <f t="shared" si="97"/>
        <v>1.0000000033544665</v>
      </c>
      <c r="M362" s="47">
        <f t="shared" si="98"/>
        <v>98.62</v>
      </c>
      <c r="N362" s="159">
        <f t="shared" si="99"/>
        <v>1.0000445669830853</v>
      </c>
      <c r="O362" s="47">
        <f t="shared" si="100"/>
        <v>1391.93</v>
      </c>
      <c r="P362" s="159">
        <f t="shared" si="101"/>
        <v>0.99999684611571382</v>
      </c>
      <c r="Q362" s="47">
        <f t="shared" si="102"/>
        <v>0</v>
      </c>
      <c r="R362" s="160" t="e">
        <f t="shared" si="103"/>
        <v>#DIV/0!</v>
      </c>
    </row>
    <row r="363" spans="1:18" s="3" customFormat="1" ht="45" customHeight="1" x14ac:dyDescent="0.25">
      <c r="A363" s="147" t="s">
        <v>660</v>
      </c>
      <c r="B363" s="34" t="s">
        <v>661</v>
      </c>
      <c r="C363" s="34" t="s">
        <v>662</v>
      </c>
      <c r="D363" s="22" t="s">
        <v>178</v>
      </c>
      <c r="E363" s="94" t="s">
        <v>762</v>
      </c>
      <c r="F363" s="52">
        <v>6810.3434300000008</v>
      </c>
      <c r="G363" s="47">
        <v>1386.3375350000001</v>
      </c>
      <c r="H363" s="47">
        <v>5424.0058950000011</v>
      </c>
      <c r="I363" s="53">
        <v>0</v>
      </c>
      <c r="J363" s="158"/>
      <c r="K363" s="52">
        <f t="shared" si="96"/>
        <v>6810.35</v>
      </c>
      <c r="L363" s="159">
        <f t="shared" si="97"/>
        <v>1.0000009647090586</v>
      </c>
      <c r="M363" s="47">
        <f t="shared" si="98"/>
        <v>1386.34</v>
      </c>
      <c r="N363" s="159">
        <f t="shared" si="99"/>
        <v>1.0000017780662627</v>
      </c>
      <c r="O363" s="47">
        <f t="shared" si="100"/>
        <v>5424.01</v>
      </c>
      <c r="P363" s="159">
        <f t="shared" si="101"/>
        <v>1.0000007568207112</v>
      </c>
      <c r="Q363" s="47">
        <f t="shared" si="102"/>
        <v>0</v>
      </c>
      <c r="R363" s="160" t="e">
        <f t="shared" si="103"/>
        <v>#DIV/0!</v>
      </c>
    </row>
    <row r="364" spans="1:18" s="3" customFormat="1" ht="31.5" customHeight="1" x14ac:dyDescent="0.25">
      <c r="A364" s="147" t="s">
        <v>663</v>
      </c>
      <c r="B364" s="34" t="s">
        <v>664</v>
      </c>
      <c r="C364" s="34" t="s">
        <v>665</v>
      </c>
      <c r="D364" s="22" t="s">
        <v>178</v>
      </c>
      <c r="E364" s="94" t="s">
        <v>762</v>
      </c>
      <c r="F364" s="52">
        <v>121.21356500000002</v>
      </c>
      <c r="G364" s="47">
        <v>121.21356500000002</v>
      </c>
      <c r="H364" s="47">
        <v>0</v>
      </c>
      <c r="I364" s="53">
        <v>0</v>
      </c>
      <c r="J364" s="158"/>
      <c r="K364" s="52">
        <f t="shared" si="96"/>
        <v>121.21</v>
      </c>
      <c r="L364" s="159">
        <f t="shared" si="97"/>
        <v>0.99997058910032044</v>
      </c>
      <c r="M364" s="47">
        <f t="shared" si="98"/>
        <v>121.21</v>
      </c>
      <c r="N364" s="159">
        <f t="shared" si="99"/>
        <v>0.99997058910032044</v>
      </c>
      <c r="O364" s="47">
        <f t="shared" si="100"/>
        <v>0</v>
      </c>
      <c r="P364" s="159" t="e">
        <f t="shared" si="101"/>
        <v>#DIV/0!</v>
      </c>
      <c r="Q364" s="47">
        <f t="shared" si="102"/>
        <v>0</v>
      </c>
      <c r="R364" s="160" t="e">
        <f t="shared" si="103"/>
        <v>#DIV/0!</v>
      </c>
    </row>
    <row r="365" spans="1:18" s="3" customFormat="1" ht="31.5" customHeight="1" x14ac:dyDescent="0.25">
      <c r="A365" s="147" t="s">
        <v>666</v>
      </c>
      <c r="B365" s="34" t="s">
        <v>667</v>
      </c>
      <c r="C365" s="34" t="s">
        <v>668</v>
      </c>
      <c r="D365" s="22" t="s">
        <v>178</v>
      </c>
      <c r="E365" s="94" t="s">
        <v>762</v>
      </c>
      <c r="F365" s="52">
        <v>258.94423500000005</v>
      </c>
      <c r="G365" s="47">
        <v>258.94423500000005</v>
      </c>
      <c r="H365" s="47">
        <v>0</v>
      </c>
      <c r="I365" s="53">
        <v>0</v>
      </c>
      <c r="J365" s="158"/>
      <c r="K365" s="52">
        <f t="shared" si="96"/>
        <v>258.94</v>
      </c>
      <c r="L365" s="159">
        <f t="shared" si="97"/>
        <v>0.99998364512729909</v>
      </c>
      <c r="M365" s="47">
        <f t="shared" si="98"/>
        <v>258.94</v>
      </c>
      <c r="N365" s="159">
        <f t="shared" si="99"/>
        <v>0.99998364512729909</v>
      </c>
      <c r="O365" s="47">
        <f t="shared" si="100"/>
        <v>0</v>
      </c>
      <c r="P365" s="159" t="e">
        <f t="shared" si="101"/>
        <v>#DIV/0!</v>
      </c>
      <c r="Q365" s="47">
        <f t="shared" si="102"/>
        <v>0</v>
      </c>
      <c r="R365" s="160" t="e">
        <f t="shared" si="103"/>
        <v>#DIV/0!</v>
      </c>
    </row>
    <row r="366" spans="1:18" s="3" customFormat="1" ht="31.5" customHeight="1" x14ac:dyDescent="0.25">
      <c r="A366" s="147" t="s">
        <v>669</v>
      </c>
      <c r="B366" s="34" t="s">
        <v>667</v>
      </c>
      <c r="C366" s="34" t="s">
        <v>670</v>
      </c>
      <c r="D366" s="22" t="s">
        <v>270</v>
      </c>
      <c r="E366" s="94" t="s">
        <v>762</v>
      </c>
      <c r="F366" s="52">
        <v>80.373039999999989</v>
      </c>
      <c r="G366" s="47">
        <v>80.373039999999989</v>
      </c>
      <c r="H366" s="47">
        <v>0</v>
      </c>
      <c r="I366" s="53">
        <v>0</v>
      </c>
      <c r="J366" s="158"/>
      <c r="K366" s="52">
        <f t="shared" si="96"/>
        <v>80.37</v>
      </c>
      <c r="L366" s="159">
        <f t="shared" si="97"/>
        <v>0.99996217637157947</v>
      </c>
      <c r="M366" s="47">
        <f t="shared" si="98"/>
        <v>80.37</v>
      </c>
      <c r="N366" s="159">
        <f t="shared" si="99"/>
        <v>0.99996217637157947</v>
      </c>
      <c r="O366" s="47">
        <f t="shared" si="100"/>
        <v>0</v>
      </c>
      <c r="P366" s="159" t="e">
        <f t="shared" si="101"/>
        <v>#DIV/0!</v>
      </c>
      <c r="Q366" s="47">
        <f t="shared" si="102"/>
        <v>0</v>
      </c>
      <c r="R366" s="160" t="e">
        <f t="shared" si="103"/>
        <v>#DIV/0!</v>
      </c>
    </row>
    <row r="367" spans="1:18" s="3" customFormat="1" ht="31.5" customHeight="1" x14ac:dyDescent="0.25">
      <c r="A367" s="147" t="s">
        <v>671</v>
      </c>
      <c r="B367" s="34" t="s">
        <v>672</v>
      </c>
      <c r="C367" s="34" t="s">
        <v>673</v>
      </c>
      <c r="D367" s="22" t="s">
        <v>178</v>
      </c>
      <c r="E367" s="94" t="s">
        <v>762</v>
      </c>
      <c r="F367" s="52">
        <v>930.73260500000015</v>
      </c>
      <c r="G367" s="47">
        <v>930.73260500000015</v>
      </c>
      <c r="H367" s="47">
        <v>0</v>
      </c>
      <c r="I367" s="53">
        <v>0</v>
      </c>
      <c r="J367" s="158"/>
      <c r="K367" s="52">
        <f t="shared" si="96"/>
        <v>930.73</v>
      </c>
      <c r="L367" s="159">
        <f t="shared" si="97"/>
        <v>0.99999720112953372</v>
      </c>
      <c r="M367" s="47">
        <f t="shared" si="98"/>
        <v>930.73</v>
      </c>
      <c r="N367" s="159">
        <f t="shared" si="99"/>
        <v>0.99999720112953372</v>
      </c>
      <c r="O367" s="47">
        <f t="shared" si="100"/>
        <v>0</v>
      </c>
      <c r="P367" s="159" t="e">
        <f t="shared" si="101"/>
        <v>#DIV/0!</v>
      </c>
      <c r="Q367" s="47">
        <f t="shared" si="102"/>
        <v>0</v>
      </c>
      <c r="R367" s="160" t="e">
        <f t="shared" si="103"/>
        <v>#DIV/0!</v>
      </c>
    </row>
    <row r="368" spans="1:18" s="3" customFormat="1" ht="45" customHeight="1" x14ac:dyDescent="0.25">
      <c r="A368" s="147" t="s">
        <v>674</v>
      </c>
      <c r="B368" s="34" t="s">
        <v>899</v>
      </c>
      <c r="C368" s="34" t="s">
        <v>908</v>
      </c>
      <c r="D368" s="22" t="s">
        <v>178</v>
      </c>
      <c r="E368" s="94" t="s">
        <v>767</v>
      </c>
      <c r="F368" s="52">
        <v>2985.9224450000002</v>
      </c>
      <c r="G368" s="47">
        <v>1433.9685800000002</v>
      </c>
      <c r="H368" s="47">
        <v>1551.9538650000002</v>
      </c>
      <c r="I368" s="53">
        <v>0</v>
      </c>
      <c r="J368" s="158"/>
      <c r="K368" s="52">
        <f t="shared" si="96"/>
        <v>2985.92</v>
      </c>
      <c r="L368" s="159">
        <f t="shared" si="97"/>
        <v>0.99999918115756681</v>
      </c>
      <c r="M368" s="47">
        <f t="shared" si="98"/>
        <v>1433.97</v>
      </c>
      <c r="N368" s="159">
        <f t="shared" si="99"/>
        <v>1.0000009902587963</v>
      </c>
      <c r="O368" s="47">
        <f t="shared" si="100"/>
        <v>1551.95</v>
      </c>
      <c r="P368" s="159">
        <f t="shared" si="101"/>
        <v>0.99999750959091804</v>
      </c>
      <c r="Q368" s="47">
        <f t="shared" si="102"/>
        <v>0</v>
      </c>
      <c r="R368" s="160" t="e">
        <f t="shared" si="103"/>
        <v>#DIV/0!</v>
      </c>
    </row>
    <row r="369" spans="1:18" s="3" customFormat="1" ht="31.5" customHeight="1" x14ac:dyDescent="0.25">
      <c r="A369" s="147" t="s">
        <v>675</v>
      </c>
      <c r="B369" s="34" t="s">
        <v>676</v>
      </c>
      <c r="C369" s="34" t="s">
        <v>677</v>
      </c>
      <c r="D369" s="22" t="s">
        <v>178</v>
      </c>
      <c r="E369" s="94" t="s">
        <v>767</v>
      </c>
      <c r="F369" s="52">
        <v>858.7563600000002</v>
      </c>
      <c r="G369" s="47">
        <v>547.6109100000001</v>
      </c>
      <c r="H369" s="47">
        <v>311.1454500000001</v>
      </c>
      <c r="I369" s="53">
        <v>0</v>
      </c>
      <c r="J369" s="158"/>
      <c r="K369" s="52">
        <f t="shared" si="96"/>
        <v>858.76</v>
      </c>
      <c r="L369" s="159">
        <f t="shared" si="97"/>
        <v>1.000004238687676</v>
      </c>
      <c r="M369" s="47">
        <f t="shared" si="98"/>
        <v>547.61</v>
      </c>
      <c r="N369" s="159">
        <f t="shared" si="99"/>
        <v>0.99999833823617557</v>
      </c>
      <c r="O369" s="47">
        <f t="shared" si="100"/>
        <v>311.14999999999998</v>
      </c>
      <c r="P369" s="159">
        <f t="shared" si="101"/>
        <v>1.0000146233859435</v>
      </c>
      <c r="Q369" s="47">
        <f t="shared" si="102"/>
        <v>0</v>
      </c>
      <c r="R369" s="160" t="e">
        <f t="shared" si="103"/>
        <v>#DIV/0!</v>
      </c>
    </row>
    <row r="370" spans="1:18" s="3" customFormat="1" ht="31.5" customHeight="1" x14ac:dyDescent="0.25">
      <c r="A370" s="147" t="s">
        <v>678</v>
      </c>
      <c r="B370" s="34" t="s">
        <v>679</v>
      </c>
      <c r="C370" s="34" t="s">
        <v>900</v>
      </c>
      <c r="D370" s="22" t="s">
        <v>178</v>
      </c>
      <c r="E370" s="94" t="s">
        <v>767</v>
      </c>
      <c r="F370" s="52">
        <v>1526.9153350000001</v>
      </c>
      <c r="G370" s="47">
        <v>1005.4004950000001</v>
      </c>
      <c r="H370" s="47">
        <v>521.51484000000016</v>
      </c>
      <c r="I370" s="53">
        <v>0</v>
      </c>
      <c r="J370" s="158"/>
      <c r="K370" s="52">
        <f t="shared" ref="K370:K382" si="104">SUM(M370,O370,Q370)</f>
        <v>1526.9099999999999</v>
      </c>
      <c r="L370" s="159">
        <f t="shared" ref="L370:L382" si="105">K370/F370</f>
        <v>0.99999650602762447</v>
      </c>
      <c r="M370" s="47">
        <f t="shared" ref="M370:M382" si="106">ROUND(G370-(G370*$M$6*$F$6),2)</f>
        <v>1005.4</v>
      </c>
      <c r="N370" s="159">
        <f t="shared" ref="N370:N382" si="107">M370/G370</f>
        <v>0.99999950765888557</v>
      </c>
      <c r="O370" s="47">
        <f t="shared" ref="O370:O382" si="108">ROUND(H370-(H370*$O$6*$F$6),2)</f>
        <v>521.51</v>
      </c>
      <c r="P370" s="159">
        <f t="shared" ref="P370:P382" si="109">O370/H370</f>
        <v>0.99999071934367167</v>
      </c>
      <c r="Q370" s="47">
        <f t="shared" ref="Q370:Q382" si="110">ROUND((I370-(I370*$Q$6*$F$6)),2)</f>
        <v>0</v>
      </c>
      <c r="R370" s="160" t="e">
        <f t="shared" ref="R370:R382" si="111">Q370/I370</f>
        <v>#DIV/0!</v>
      </c>
    </row>
    <row r="371" spans="1:18" s="3" customFormat="1" ht="31.5" customHeight="1" x14ac:dyDescent="0.25">
      <c r="A371" s="147" t="s">
        <v>680</v>
      </c>
      <c r="B371" s="34" t="s">
        <v>681</v>
      </c>
      <c r="C371" s="34" t="s">
        <v>901</v>
      </c>
      <c r="D371" s="22" t="s">
        <v>178</v>
      </c>
      <c r="E371" s="94" t="s">
        <v>767</v>
      </c>
      <c r="F371" s="52">
        <v>502.48214500000006</v>
      </c>
      <c r="G371" s="47">
        <v>169.916065</v>
      </c>
      <c r="H371" s="47">
        <v>332.56608000000006</v>
      </c>
      <c r="I371" s="53">
        <v>0</v>
      </c>
      <c r="J371" s="158"/>
      <c r="K371" s="52">
        <f t="shared" si="104"/>
        <v>502.49</v>
      </c>
      <c r="L371" s="159">
        <f t="shared" si="105"/>
        <v>1.0000156323962515</v>
      </c>
      <c r="M371" s="47">
        <f t="shared" si="106"/>
        <v>169.92</v>
      </c>
      <c r="N371" s="159">
        <f t="shared" si="107"/>
        <v>1.0000231584929888</v>
      </c>
      <c r="O371" s="47">
        <f t="shared" si="108"/>
        <v>332.57</v>
      </c>
      <c r="P371" s="159">
        <f t="shared" si="109"/>
        <v>1.0000117871311467</v>
      </c>
      <c r="Q371" s="47">
        <f t="shared" si="110"/>
        <v>0</v>
      </c>
      <c r="R371" s="160" t="e">
        <f t="shared" si="111"/>
        <v>#DIV/0!</v>
      </c>
    </row>
    <row r="372" spans="1:18" s="3" customFormat="1" ht="45" customHeight="1" x14ac:dyDescent="0.25">
      <c r="A372" s="147" t="s">
        <v>682</v>
      </c>
      <c r="B372" s="34" t="s">
        <v>683</v>
      </c>
      <c r="C372" s="34" t="s">
        <v>684</v>
      </c>
      <c r="D372" s="22" t="s">
        <v>800</v>
      </c>
      <c r="E372" s="94" t="s">
        <v>761</v>
      </c>
      <c r="F372" s="52">
        <v>1.25</v>
      </c>
      <c r="G372" s="47"/>
      <c r="H372" s="47"/>
      <c r="I372" s="53"/>
      <c r="J372" s="158"/>
      <c r="K372" s="52">
        <v>1.25</v>
      </c>
      <c r="L372" s="159"/>
      <c r="M372" s="47"/>
      <c r="N372" s="159"/>
      <c r="O372" s="47"/>
      <c r="P372" s="159"/>
      <c r="Q372" s="47"/>
      <c r="R372" s="160"/>
    </row>
    <row r="373" spans="1:18" s="3" customFormat="1" ht="45" customHeight="1" x14ac:dyDescent="0.25">
      <c r="A373" s="147" t="s">
        <v>685</v>
      </c>
      <c r="B373" s="34" t="s">
        <v>686</v>
      </c>
      <c r="C373" s="34" t="s">
        <v>687</v>
      </c>
      <c r="D373" s="29" t="s">
        <v>800</v>
      </c>
      <c r="E373" s="94" t="s">
        <v>768</v>
      </c>
      <c r="F373" s="52">
        <v>1.2</v>
      </c>
      <c r="G373" s="47"/>
      <c r="H373" s="47"/>
      <c r="I373" s="53"/>
      <c r="J373" s="158"/>
      <c r="K373" s="52">
        <v>1.2</v>
      </c>
      <c r="L373" s="159"/>
      <c r="M373" s="47"/>
      <c r="N373" s="159"/>
      <c r="O373" s="47"/>
      <c r="P373" s="159"/>
      <c r="Q373" s="47"/>
      <c r="R373" s="160"/>
    </row>
    <row r="374" spans="1:18" s="3" customFormat="1" ht="39" customHeight="1" x14ac:dyDescent="0.25">
      <c r="A374" s="102" t="s">
        <v>688</v>
      </c>
      <c r="B374" s="25"/>
      <c r="C374" s="25"/>
      <c r="D374" s="134"/>
      <c r="E374" s="135"/>
      <c r="F374" s="52"/>
      <c r="G374" s="47"/>
      <c r="H374" s="47"/>
      <c r="I374" s="53"/>
      <c r="J374" s="158"/>
      <c r="K374" s="52"/>
      <c r="L374" s="159"/>
      <c r="M374" s="47"/>
      <c r="N374" s="159"/>
      <c r="O374" s="47"/>
      <c r="P374" s="159"/>
      <c r="Q374" s="47"/>
      <c r="R374" s="160"/>
    </row>
    <row r="375" spans="1:18" s="3" customFormat="1" ht="57" customHeight="1" x14ac:dyDescent="0.25">
      <c r="A375" s="147" t="s">
        <v>689</v>
      </c>
      <c r="B375" s="34" t="s">
        <v>690</v>
      </c>
      <c r="C375" s="34" t="s">
        <v>691</v>
      </c>
      <c r="D375" s="22" t="s">
        <v>692</v>
      </c>
      <c r="E375" s="94" t="s">
        <v>769</v>
      </c>
      <c r="F375" s="52">
        <v>787.17397000000005</v>
      </c>
      <c r="G375" s="47">
        <v>713.26898500000004</v>
      </c>
      <c r="H375" s="47">
        <v>73.904985000000025</v>
      </c>
      <c r="I375" s="53">
        <v>0</v>
      </c>
      <c r="J375" s="158"/>
      <c r="K375" s="52">
        <f t="shared" si="104"/>
        <v>787.17</v>
      </c>
      <c r="L375" s="159">
        <f t="shared" si="105"/>
        <v>0.99999495664217641</v>
      </c>
      <c r="M375" s="47">
        <f t="shared" si="106"/>
        <v>713.27</v>
      </c>
      <c r="N375" s="159">
        <f t="shared" si="107"/>
        <v>1.0000014230255645</v>
      </c>
      <c r="O375" s="47">
        <f t="shared" si="108"/>
        <v>73.900000000000006</v>
      </c>
      <c r="P375" s="159">
        <f t="shared" si="109"/>
        <v>0.99993254852835678</v>
      </c>
      <c r="Q375" s="47">
        <f t="shared" si="110"/>
        <v>0</v>
      </c>
      <c r="R375" s="160" t="e">
        <f t="shared" si="111"/>
        <v>#DIV/0!</v>
      </c>
    </row>
    <row r="376" spans="1:18" s="3" customFormat="1" ht="45" customHeight="1" x14ac:dyDescent="0.25">
      <c r="A376" s="147" t="s">
        <v>693</v>
      </c>
      <c r="B376" s="34" t="s">
        <v>694</v>
      </c>
      <c r="C376" s="34" t="s">
        <v>695</v>
      </c>
      <c r="D376" s="22" t="s">
        <v>696</v>
      </c>
      <c r="E376" s="94" t="s">
        <v>770</v>
      </c>
      <c r="F376" s="52">
        <v>234.07813000000002</v>
      </c>
      <c r="G376" s="47">
        <v>234.07813000000002</v>
      </c>
      <c r="H376" s="47">
        <v>0</v>
      </c>
      <c r="I376" s="53">
        <v>0</v>
      </c>
      <c r="J376" s="158"/>
      <c r="K376" s="52">
        <f t="shared" si="104"/>
        <v>234.08</v>
      </c>
      <c r="L376" s="159">
        <f t="shared" si="105"/>
        <v>1.0000079887856246</v>
      </c>
      <c r="M376" s="47">
        <f t="shared" si="106"/>
        <v>234.08</v>
      </c>
      <c r="N376" s="159">
        <f t="shared" si="107"/>
        <v>1.0000079887856246</v>
      </c>
      <c r="O376" s="47">
        <f t="shared" si="108"/>
        <v>0</v>
      </c>
      <c r="P376" s="159" t="e">
        <f t="shared" si="109"/>
        <v>#DIV/0!</v>
      </c>
      <c r="Q376" s="47">
        <f t="shared" si="110"/>
        <v>0</v>
      </c>
      <c r="R376" s="160" t="e">
        <f t="shared" si="111"/>
        <v>#DIV/0!</v>
      </c>
    </row>
    <row r="377" spans="1:18" s="3" customFormat="1" ht="57" customHeight="1" x14ac:dyDescent="0.25">
      <c r="A377" s="147" t="s">
        <v>697</v>
      </c>
      <c r="B377" s="34" t="s">
        <v>698</v>
      </c>
      <c r="C377" s="34" t="s">
        <v>699</v>
      </c>
      <c r="D377" s="22" t="s">
        <v>696</v>
      </c>
      <c r="E377" s="94"/>
      <c r="F377" s="52">
        <v>565.28538000000003</v>
      </c>
      <c r="G377" s="47">
        <v>491.38039500000002</v>
      </c>
      <c r="H377" s="47">
        <v>73.904985000000025</v>
      </c>
      <c r="I377" s="53">
        <v>0</v>
      </c>
      <c r="J377" s="158"/>
      <c r="K377" s="52">
        <f t="shared" si="104"/>
        <v>565.28</v>
      </c>
      <c r="L377" s="159">
        <f t="shared" si="105"/>
        <v>0.9999904826832775</v>
      </c>
      <c r="M377" s="47">
        <f t="shared" si="106"/>
        <v>491.38</v>
      </c>
      <c r="N377" s="159">
        <f t="shared" si="107"/>
        <v>0.99999919614212518</v>
      </c>
      <c r="O377" s="47">
        <f t="shared" si="108"/>
        <v>73.900000000000006</v>
      </c>
      <c r="P377" s="159">
        <f t="shared" si="109"/>
        <v>0.99993254852835678</v>
      </c>
      <c r="Q377" s="47">
        <f t="shared" si="110"/>
        <v>0</v>
      </c>
      <c r="R377" s="160" t="e">
        <f t="shared" si="111"/>
        <v>#DIV/0!</v>
      </c>
    </row>
    <row r="378" spans="1:18" s="3" customFormat="1" ht="31.5" customHeight="1" x14ac:dyDescent="0.25">
      <c r="A378" s="147" t="s">
        <v>700</v>
      </c>
      <c r="B378" s="34" t="s">
        <v>701</v>
      </c>
      <c r="C378" s="34" t="s">
        <v>1062</v>
      </c>
      <c r="D378" s="22" t="s">
        <v>696</v>
      </c>
      <c r="E378" s="94"/>
      <c r="F378" s="52">
        <v>226.64752000000001</v>
      </c>
      <c r="G378" s="47">
        <v>226.64752000000001</v>
      </c>
      <c r="H378" s="47">
        <v>0</v>
      </c>
      <c r="I378" s="53">
        <v>0</v>
      </c>
      <c r="J378" s="158"/>
      <c r="K378" s="52">
        <f t="shared" si="104"/>
        <v>226.65</v>
      </c>
      <c r="L378" s="159">
        <f t="shared" si="105"/>
        <v>1.0000109421007561</v>
      </c>
      <c r="M378" s="47">
        <f t="shared" si="106"/>
        <v>226.65</v>
      </c>
      <c r="N378" s="159">
        <f t="shared" si="107"/>
        <v>1.0000109421007561</v>
      </c>
      <c r="O378" s="47">
        <f t="shared" si="108"/>
        <v>0</v>
      </c>
      <c r="P378" s="159" t="e">
        <f t="shared" si="109"/>
        <v>#DIV/0!</v>
      </c>
      <c r="Q378" s="47">
        <f t="shared" si="110"/>
        <v>0</v>
      </c>
      <c r="R378" s="160" t="e">
        <f t="shared" si="111"/>
        <v>#DIV/0!</v>
      </c>
    </row>
    <row r="379" spans="1:18" s="3" customFormat="1" ht="164.25" customHeight="1" x14ac:dyDescent="0.25">
      <c r="A379" s="147" t="s">
        <v>702</v>
      </c>
      <c r="B379" s="34" t="s">
        <v>703</v>
      </c>
      <c r="C379" s="34" t="s">
        <v>704</v>
      </c>
      <c r="D379" s="22" t="s">
        <v>692</v>
      </c>
      <c r="E379" s="94"/>
      <c r="F379" s="52">
        <v>479.35783500000002</v>
      </c>
      <c r="G379" s="47">
        <v>479.35783500000002</v>
      </c>
      <c r="H379" s="47">
        <v>0</v>
      </c>
      <c r="I379" s="53">
        <v>0</v>
      </c>
      <c r="J379" s="158"/>
      <c r="K379" s="52">
        <f t="shared" si="104"/>
        <v>479.36</v>
      </c>
      <c r="L379" s="159">
        <f t="shared" si="105"/>
        <v>1.000004516458983</v>
      </c>
      <c r="M379" s="47">
        <f t="shared" si="106"/>
        <v>479.36</v>
      </c>
      <c r="N379" s="159">
        <f t="shared" si="107"/>
        <v>1.000004516458983</v>
      </c>
      <c r="O379" s="47">
        <f t="shared" si="108"/>
        <v>0</v>
      </c>
      <c r="P379" s="159" t="e">
        <f t="shared" si="109"/>
        <v>#DIV/0!</v>
      </c>
      <c r="Q379" s="47">
        <f t="shared" si="110"/>
        <v>0</v>
      </c>
      <c r="R379" s="160" t="e">
        <f t="shared" si="111"/>
        <v>#DIV/0!</v>
      </c>
    </row>
    <row r="380" spans="1:18" s="3" customFormat="1" ht="62.25" customHeight="1" x14ac:dyDescent="0.25">
      <c r="A380" s="147" t="s">
        <v>705</v>
      </c>
      <c r="B380" s="34" t="s">
        <v>706</v>
      </c>
      <c r="C380" s="34" t="s">
        <v>707</v>
      </c>
      <c r="D380" s="22" t="s">
        <v>696</v>
      </c>
      <c r="E380" s="94"/>
      <c r="F380" s="52">
        <v>4883.5406400000011</v>
      </c>
      <c r="G380" s="47">
        <v>4383.4337250000008</v>
      </c>
      <c r="H380" s="47">
        <v>500.10691500000007</v>
      </c>
      <c r="I380" s="53">
        <v>0</v>
      </c>
      <c r="J380" s="158"/>
      <c r="K380" s="52">
        <f t="shared" si="104"/>
        <v>4883.54</v>
      </c>
      <c r="L380" s="159">
        <f t="shared" si="105"/>
        <v>0.99999986894754267</v>
      </c>
      <c r="M380" s="47">
        <f t="shared" si="106"/>
        <v>4383.43</v>
      </c>
      <c r="N380" s="159">
        <f t="shared" si="107"/>
        <v>0.99999915020957675</v>
      </c>
      <c r="O380" s="47">
        <f t="shared" si="108"/>
        <v>500.11</v>
      </c>
      <c r="P380" s="159">
        <f t="shared" si="109"/>
        <v>1.0000061686809509</v>
      </c>
      <c r="Q380" s="47">
        <f t="shared" si="110"/>
        <v>0</v>
      </c>
      <c r="R380" s="160" t="e">
        <f t="shared" si="111"/>
        <v>#DIV/0!</v>
      </c>
    </row>
    <row r="381" spans="1:18" s="3" customFormat="1" ht="59.25" customHeight="1" x14ac:dyDescent="0.25">
      <c r="A381" s="147" t="s">
        <v>708</v>
      </c>
      <c r="B381" s="34" t="s">
        <v>709</v>
      </c>
      <c r="C381" s="34" t="s">
        <v>710</v>
      </c>
      <c r="D381" s="22" t="s">
        <v>696</v>
      </c>
      <c r="E381" s="94"/>
      <c r="F381" s="52">
        <v>5839.3353700000007</v>
      </c>
      <c r="G381" s="47">
        <v>5241.3491350000004</v>
      </c>
      <c r="H381" s="47">
        <v>597.98623500000019</v>
      </c>
      <c r="I381" s="53">
        <v>0</v>
      </c>
      <c r="J381" s="158"/>
      <c r="K381" s="52">
        <f t="shared" si="104"/>
        <v>5839.34</v>
      </c>
      <c r="L381" s="159">
        <f t="shared" si="105"/>
        <v>1.000000792898456</v>
      </c>
      <c r="M381" s="47">
        <f t="shared" si="106"/>
        <v>5241.3500000000004</v>
      </c>
      <c r="N381" s="159">
        <f t="shared" si="107"/>
        <v>1.0000001650338448</v>
      </c>
      <c r="O381" s="47">
        <f t="shared" si="108"/>
        <v>597.99</v>
      </c>
      <c r="P381" s="159">
        <f t="shared" si="109"/>
        <v>1.0000062961315486</v>
      </c>
      <c r="Q381" s="47">
        <f t="shared" si="110"/>
        <v>0</v>
      </c>
      <c r="R381" s="160" t="e">
        <f t="shared" si="111"/>
        <v>#DIV/0!</v>
      </c>
    </row>
    <row r="382" spans="1:18" s="3" customFormat="1" ht="44.25" customHeight="1" thickBot="1" x14ac:dyDescent="0.3">
      <c r="A382" s="112" t="s">
        <v>711</v>
      </c>
      <c r="B382" s="121" t="s">
        <v>712</v>
      </c>
      <c r="C382" s="121" t="s">
        <v>713</v>
      </c>
      <c r="D382" s="124" t="s">
        <v>696</v>
      </c>
      <c r="E382" s="142"/>
      <c r="F382" s="54">
        <v>285.90001000000007</v>
      </c>
      <c r="G382" s="55">
        <v>211.99502500000003</v>
      </c>
      <c r="H382" s="55">
        <v>73.904985000000025</v>
      </c>
      <c r="I382" s="56">
        <v>0</v>
      </c>
      <c r="J382" s="158"/>
      <c r="K382" s="54">
        <f t="shared" si="104"/>
        <v>285.89999999999998</v>
      </c>
      <c r="L382" s="162">
        <f t="shared" si="105"/>
        <v>0.99999996502273614</v>
      </c>
      <c r="M382" s="55">
        <f t="shared" si="106"/>
        <v>212</v>
      </c>
      <c r="N382" s="162">
        <f t="shared" si="107"/>
        <v>1.000023467531844</v>
      </c>
      <c r="O382" s="55">
        <f t="shared" si="108"/>
        <v>73.900000000000006</v>
      </c>
      <c r="P382" s="162">
        <f t="shared" si="109"/>
        <v>0.99993254852835678</v>
      </c>
      <c r="Q382" s="55">
        <f t="shared" si="110"/>
        <v>0</v>
      </c>
      <c r="R382" s="163" t="e">
        <f t="shared" si="111"/>
        <v>#DIV/0!</v>
      </c>
    </row>
    <row r="384" spans="1:18" ht="27.75" customHeight="1" x14ac:dyDescent="0.25">
      <c r="A384" s="143"/>
      <c r="B384" s="144" t="s">
        <v>914</v>
      </c>
    </row>
    <row r="385" spans="1:2" ht="43.5" customHeight="1" x14ac:dyDescent="0.25">
      <c r="A385" s="145">
        <v>1</v>
      </c>
      <c r="B385" s="146" t="s">
        <v>801</v>
      </c>
    </row>
    <row r="386" spans="1:2" ht="46.5" customHeight="1" x14ac:dyDescent="0.25">
      <c r="A386" s="145">
        <v>2</v>
      </c>
      <c r="B386" s="146" t="s">
        <v>802</v>
      </c>
    </row>
    <row r="387" spans="1:2" ht="41.25" customHeight="1" x14ac:dyDescent="0.25">
      <c r="A387" s="145">
        <v>3</v>
      </c>
      <c r="B387" s="146" t="s">
        <v>803</v>
      </c>
    </row>
    <row r="388" spans="1:2" ht="41.25" customHeight="1" x14ac:dyDescent="0.25">
      <c r="A388" s="145">
        <v>4</v>
      </c>
      <c r="B388" s="146" t="s">
        <v>804</v>
      </c>
    </row>
    <row r="389" spans="1:2" ht="43.5" customHeight="1" x14ac:dyDescent="0.25">
      <c r="A389" s="145">
        <v>5</v>
      </c>
      <c r="B389" s="146" t="s">
        <v>805</v>
      </c>
    </row>
    <row r="390" spans="1:2" ht="60" customHeight="1" x14ac:dyDescent="0.25">
      <c r="A390" s="145">
        <v>7</v>
      </c>
      <c r="B390" s="146" t="s">
        <v>915</v>
      </c>
    </row>
    <row r="391" spans="1:2" ht="130.5" customHeight="1" x14ac:dyDescent="0.25">
      <c r="A391" s="145">
        <v>8</v>
      </c>
      <c r="B391" s="146" t="s">
        <v>902</v>
      </c>
    </row>
    <row r="392" spans="1:2" ht="61.5" customHeight="1" x14ac:dyDescent="0.25">
      <c r="A392" s="145">
        <v>9</v>
      </c>
      <c r="B392" s="146" t="s">
        <v>1069</v>
      </c>
    </row>
    <row r="393" spans="1:2" ht="83.25" customHeight="1" x14ac:dyDescent="0.25">
      <c r="A393" s="145">
        <v>10</v>
      </c>
      <c r="B393" s="146" t="s">
        <v>1070</v>
      </c>
    </row>
    <row r="394" spans="1:2" ht="42" customHeight="1" x14ac:dyDescent="0.25">
      <c r="A394" s="145">
        <v>11</v>
      </c>
      <c r="B394" s="146" t="s">
        <v>1071</v>
      </c>
    </row>
    <row r="395" spans="1:2" ht="66.75" customHeight="1" x14ac:dyDescent="0.25">
      <c r="A395" s="145">
        <v>12</v>
      </c>
      <c r="B395" s="146" t="s">
        <v>903</v>
      </c>
    </row>
  </sheetData>
  <sheetProtection formatCells="0" formatColumns="0" formatRows="0" insertColumns="0" insertRows="0" insertHyperlinks="0" deleteColumns="0" deleteRows="0" sort="0" autoFilter="0" pivotTables="0"/>
  <protectedRanges>
    <protectedRange sqref="H3" name="Диапазон1_1"/>
  </protectedRanges>
  <autoFilter ref="A8:R382"/>
  <mergeCells count="7">
    <mergeCell ref="A326:A328"/>
    <mergeCell ref="A340:A342"/>
    <mergeCell ref="C4:F4"/>
    <mergeCell ref="A2:I2"/>
    <mergeCell ref="F6:I6"/>
    <mergeCell ref="A6:E6"/>
    <mergeCell ref="C5:F5"/>
  </mergeCells>
  <pageMargins left="0.51181102362204722" right="0.11811023622047245" top="0.35433070866141736" bottom="0.15748031496062992" header="0.31496062992125984" footer="0.31496062992125984"/>
  <pageSetup paperSize="9" scale="22" orientation="portrait" horizontalDpi="90" verticalDpi="90" r:id="rId1"/>
  <colBreaks count="1" manualBreakCount="1">
    <brk id="9" max="6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</vt:lpstr>
      <vt:lpstr>НМЦ!Область_печати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Жемерин Петр Викторович</dc:creator>
  <cp:lastModifiedBy>Климова Ирина Валерьевна</cp:lastModifiedBy>
  <cp:lastPrinted>2023-09-04T00:45:43Z</cp:lastPrinted>
  <dcterms:created xsi:type="dcterms:W3CDTF">2022-06-02T08:54:35Z</dcterms:created>
  <dcterms:modified xsi:type="dcterms:W3CDTF">2024-10-14T05:49:05Z</dcterms:modified>
</cp:coreProperties>
</file>