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ga.Pronina\Desktop\Работа_2022\184481_ЦТ_РамкаГлоб_АИС Тендеры_Подкопаева\ПУБЛИКАЦИЯ_184481\"/>
    </mc:Choice>
  </mc:AlternateContent>
  <bookViews>
    <workbookView xWindow="480" yWindow="90" windowWidth="18195" windowHeight="12075"/>
  </bookViews>
  <sheets>
    <sheet name="Приложение 1 к Форме 2" sheetId="1" r:id="rId1"/>
  </sheets>
  <definedNames>
    <definedName name="_xlnm.Print_Titles" localSheetId="0">'Приложение 1 к Форме 2'!$11:$11</definedName>
  </definedNames>
  <calcPr calcId="162913" calcOnSave="0"/>
</workbook>
</file>

<file path=xl/calcChain.xml><?xml version="1.0" encoding="utf-8"?>
<calcChain xmlns="http://schemas.openxmlformats.org/spreadsheetml/2006/main">
  <c r="G12" i="1" l="1"/>
  <c r="E13" i="1"/>
  <c r="E14" i="1"/>
  <c r="E15" i="1"/>
  <c r="E16" i="1"/>
  <c r="E12" i="1"/>
  <c r="G8" i="1" l="1"/>
  <c r="G13" i="1"/>
  <c r="H13" i="1"/>
  <c r="G14" i="1"/>
  <c r="H14" i="1"/>
  <c r="G15" i="1"/>
  <c r="H15" i="1"/>
  <c r="H16" i="1"/>
  <c r="G16" i="1" l="1"/>
  <c r="G17" i="1" s="1"/>
  <c r="I12" i="1"/>
  <c r="G18" i="1" l="1"/>
  <c r="H12" i="1"/>
</calcChain>
</file>

<file path=xl/sharedStrings.xml><?xml version="1.0" encoding="utf-8"?>
<sst xmlns="http://schemas.openxmlformats.org/spreadsheetml/2006/main" count="29" uniqueCount="29">
  <si>
    <t>Наименование позиции</t>
  </si>
  <si>
    <t>(Подпись уполномоченного представителя)</t>
  </si>
  <si>
    <t>М.П. (при наличии печати)</t>
  </si>
  <si>
    <t>(Ф.И.О. и должность подписавшего)</t>
  </si>
  <si>
    <t>____________________________________________</t>
  </si>
  <si>
    <t>__________________________________________</t>
  </si>
  <si>
    <t>№ п/п</t>
  </si>
  <si>
    <t>Сводный расчет стоимости</t>
  </si>
  <si>
    <t>Вес позиции (Bi)</t>
  </si>
  <si>
    <t>по проведению Ценового тендера</t>
  </si>
  <si>
    <t>Претендент на участие в Ценовом тендере</t>
  </si>
  <si>
    <t>Общий (итоговый) коэффициент снижения* К = Ʃ F(i)</t>
  </si>
  <si>
    <t>Коэффициент позиции (Fi)</t>
  </si>
  <si>
    <r>
      <t xml:space="preserve">Значение применимого коэффициента снижения (Ki) </t>
    </r>
    <r>
      <rPr>
        <b/>
        <sz val="12"/>
        <color rgb="FFFF0000"/>
        <rFont val="Times New Roman"/>
        <family val="1"/>
        <charset val="204"/>
      </rPr>
      <t>например, «0,98» или «0,9» и т.п ВНИМАНИЕ! Ki&lt;или=1 ЗАПОЛНИТЬ↓</t>
    </r>
  </si>
  <si>
    <r>
      <t xml:space="preserve"> - Заполняется Участником</t>
    </r>
    <r>
      <rPr>
        <b/>
        <i/>
        <sz val="12"/>
        <rFont val="Times New Roman"/>
        <family val="1"/>
        <charset val="204"/>
      </rPr>
      <t xml:space="preserve"> (</t>
    </r>
    <r>
      <rPr>
        <b/>
        <i/>
        <sz val="12"/>
        <color rgb="FFFF0000"/>
        <rFont val="Times New Roman"/>
        <family val="1"/>
        <charset val="204"/>
      </rPr>
      <t>все позиции обязательны к заполнению</t>
    </r>
    <r>
      <rPr>
        <b/>
        <i/>
        <sz val="12"/>
        <rFont val="Times New Roman"/>
        <family val="1"/>
        <charset val="204"/>
      </rPr>
      <t>)</t>
    </r>
  </si>
  <si>
    <t>Предельная общая цена договора** = НМЦ Лота (с учетом всех налогов)*Общий (итоговый) коэффициент снижения</t>
  </si>
  <si>
    <t>Приложение 1 к Форме 2 ТКП</t>
  </si>
  <si>
    <r>
      <t>НМЦ Лота, RUB,</t>
    </r>
    <r>
      <rPr>
        <b/>
        <sz val="12"/>
        <color rgb="FFFF0000"/>
        <rFont val="Times New Roman"/>
        <family val="1"/>
        <charset val="204"/>
      </rPr>
      <t xml:space="preserve"> с учетом всех налогов</t>
    </r>
  </si>
  <si>
    <t>Предоставление текущих данных о торгах</t>
  </si>
  <si>
    <t>Предоставление текущих данных о планируемых торгах</t>
  </si>
  <si>
    <t>Предоставление архивных данных о торгах</t>
  </si>
  <si>
    <t>Предоставление информации о торгах (доступ в ЛК для пользователя)</t>
  </si>
  <si>
    <t>Подготовка специализированного отчёта (нормативный отчёт)</t>
  </si>
  <si>
    <t xml:space="preserve">Планируемый к закупке объем Услуг (Ni), шт. </t>
  </si>
  <si>
    <r>
      <t xml:space="preserve">Максимальные единичные расценки Услуг, установленные Заказчиком (стоимость за единицу, RUB, </t>
    </r>
    <r>
      <rPr>
        <b/>
        <sz val="12"/>
        <color rgb="FFFF0000"/>
        <rFont val="Times New Roman"/>
        <family val="1"/>
        <charset val="204"/>
      </rPr>
      <t>с учетом всех налогов</t>
    </r>
    <r>
      <rPr>
        <b/>
        <sz val="12"/>
        <rFont val="Times New Roman"/>
        <family val="1"/>
        <charset val="204"/>
      </rPr>
      <t>)</t>
    </r>
  </si>
  <si>
    <t>**Цена за единицу товара определяется путём произведения начальной (максимальной) цены за единицу Услуги, установленной Заказчиком, на значение коэффициента снижения соответствующей Услуги, предложенного Участником.</t>
  </si>
  <si>
    <t>Лот №1: Оказание услуг по предоставлению данных для АИС Тендеры</t>
  </si>
  <si>
    <t xml:space="preserve">* Общий (итоговый) коэффициент снижения,  К = Ʃ F(i)
F(i) = Bi*Ki, где Bi – вес позиции (Bi=Ni*НМЦi/НМЦлота), Ki – значение коэффициента снижения позиции, Ni – планируемый к закупке объем Услуг, шт. </t>
  </si>
  <si>
    <r>
      <t xml:space="preserve">Предложенная Цена** за единицу Услуги, с учетом Коэффициента снижения цены (Ki), RUB, </t>
    </r>
    <r>
      <rPr>
        <b/>
        <sz val="12"/>
        <color rgb="FFFF0000"/>
        <rFont val="Times New Roman"/>
        <family val="1"/>
        <charset val="204"/>
      </rPr>
      <t>с учетом всех налогов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</si>
</sst>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.00_р_._-;\-* #,##0.00_р_._-;_-* &quot;-&quot;??_р_._-;_-@_-"/>
    <numFmt numFmtId="165" formatCode="#,##0.0000"/>
    <numFmt numFmtId="166" formatCode="#,##0_ ;\-#,##0\ "/>
  </numFmts>
  <fonts count="2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Arial MT"/>
    </font>
    <font>
      <u/>
      <sz val="9.35"/>
      <color indexed="12"/>
      <name val="Calibri"/>
      <family val="2"/>
      <charset val="204"/>
    </font>
    <font>
      <sz val="10"/>
      <name val="Helv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5" tint="-0.249977111117893"/>
      <name val="Times New Roman"/>
      <family val="1"/>
      <charset val="204"/>
    </font>
    <font>
      <sz val="12"/>
      <color theme="5" tint="-0.249977111117893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theme="6" tint="-0.249977111117893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43" fontId="1" fillId="0" borderId="0" applyFont="0" applyFill="0" applyBorder="0" applyAlignment="0" applyProtection="0"/>
    <xf numFmtId="0" fontId="20" fillId="0" borderId="0"/>
  </cellStyleXfs>
  <cellXfs count="61">
    <xf numFmtId="0" fontId="0" fillId="0" borderId="0" xfId="0"/>
    <xf numFmtId="0" fontId="10" fillId="0" borderId="0" xfId="0" applyFont="1" applyAlignment="1" applyProtection="1">
      <alignment horizontal="left"/>
    </xf>
    <xf numFmtId="0" fontId="11" fillId="0" borderId="0" xfId="0" applyFont="1" applyAlignment="1" applyProtection="1">
      <alignment horizontal="left"/>
    </xf>
    <xf numFmtId="0" fontId="9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left" wrapText="1"/>
    </xf>
    <xf numFmtId="0" fontId="13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 wrapText="1"/>
    </xf>
    <xf numFmtId="0" fontId="7" fillId="0" borderId="0" xfId="0" applyFont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left" vertical="center" wrapText="1"/>
    </xf>
    <xf numFmtId="0" fontId="7" fillId="0" borderId="2" xfId="0" applyFont="1" applyFill="1" applyBorder="1" applyAlignment="1" applyProtection="1">
      <alignment horizontal="left"/>
    </xf>
    <xf numFmtId="0" fontId="14" fillId="0" borderId="0" xfId="0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/>
    </xf>
    <xf numFmtId="165" fontId="16" fillId="0" borderId="1" xfId="0" applyNumberFormat="1" applyFont="1" applyFill="1" applyBorder="1" applyAlignment="1" applyProtection="1">
      <alignment horizontal="center" vertical="center"/>
    </xf>
    <xf numFmtId="4" fontId="16" fillId="0" borderId="1" xfId="0" applyNumberFormat="1" applyFont="1" applyBorder="1" applyAlignment="1" applyProtection="1">
      <alignment horizontal="center" vertical="center" wrapText="1"/>
    </xf>
    <xf numFmtId="0" fontId="17" fillId="0" borderId="0" xfId="0" applyFont="1" applyAlignment="1" applyProtection="1">
      <alignment horizontal="left" wrapText="1"/>
    </xf>
    <xf numFmtId="0" fontId="14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left" vertical="center"/>
    </xf>
    <xf numFmtId="165" fontId="14" fillId="0" borderId="0" xfId="0" applyNumberFormat="1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horizontal="left" vertical="center"/>
    </xf>
    <xf numFmtId="165" fontId="15" fillId="0" borderId="0" xfId="0" applyNumberFormat="1" applyFont="1" applyBorder="1" applyAlignment="1" applyProtection="1">
      <alignment horizontal="left" vertical="center"/>
    </xf>
    <xf numFmtId="0" fontId="18" fillId="0" borderId="0" xfId="0" applyFont="1" applyAlignment="1" applyProtection="1">
      <alignment horizontal="left" wrapText="1"/>
    </xf>
    <xf numFmtId="0" fontId="9" fillId="0" borderId="0" xfId="0" applyFont="1" applyAlignment="1" applyProtection="1">
      <alignment horizontal="right" vertical="top"/>
    </xf>
    <xf numFmtId="0" fontId="6" fillId="0" borderId="0" xfId="0" applyFont="1" applyAlignment="1" applyProtection="1">
      <alignment horizontal="left" vertical="center"/>
    </xf>
    <xf numFmtId="0" fontId="9" fillId="0" borderId="0" xfId="0" applyFont="1" applyBorder="1" applyAlignment="1" applyProtection="1"/>
    <xf numFmtId="0" fontId="7" fillId="0" borderId="0" xfId="0" applyFont="1" applyBorder="1" applyAlignment="1" applyProtection="1">
      <alignment horizontal="left"/>
    </xf>
    <xf numFmtId="165" fontId="21" fillId="0" borderId="1" xfId="0" applyNumberFormat="1" applyFont="1" applyBorder="1" applyAlignment="1" applyProtection="1">
      <alignment horizontal="center" vertical="center" wrapText="1"/>
    </xf>
    <xf numFmtId="4" fontId="21" fillId="0" borderId="1" xfId="0" applyNumberFormat="1" applyFont="1" applyBorder="1" applyAlignment="1" applyProtection="1">
      <alignment horizontal="center" vertical="center" wrapText="1"/>
    </xf>
    <xf numFmtId="4" fontId="14" fillId="0" borderId="1" xfId="9" applyNumberFormat="1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left" vertical="center" indent="1"/>
    </xf>
    <xf numFmtId="4" fontId="9" fillId="0" borderId="1" xfId="0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 vertical="center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left" indent="1"/>
      <protection locked="0"/>
    </xf>
    <xf numFmtId="0" fontId="9" fillId="0" borderId="0" xfId="0" applyFont="1" applyAlignment="1" applyProtection="1">
      <alignment horizontal="left" vertical="center" indent="1"/>
      <protection locked="0"/>
    </xf>
    <xf numFmtId="165" fontId="9" fillId="0" borderId="1" xfId="0" applyNumberFormat="1" applyFont="1" applyBorder="1" applyAlignment="1" applyProtection="1">
      <alignment horizontal="center" vertical="center"/>
    </xf>
    <xf numFmtId="0" fontId="9" fillId="0" borderId="0" xfId="0" applyFont="1" applyAlignment="1" applyProtection="1">
      <alignment horizontal="left"/>
    </xf>
    <xf numFmtId="166" fontId="16" fillId="0" borderId="1" xfId="9" applyNumberFormat="1" applyFont="1" applyBorder="1" applyAlignment="1" applyProtection="1">
      <alignment horizontal="center" vertical="center" wrapText="1"/>
    </xf>
    <xf numFmtId="0" fontId="22" fillId="0" borderId="0" xfId="0" applyFont="1" applyAlignment="1" applyProtection="1">
      <alignment horizontal="center" vertical="center" wrapText="1"/>
    </xf>
    <xf numFmtId="0" fontId="23" fillId="0" borderId="0" xfId="0" applyFont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left" vertical="center" wrapText="1"/>
    </xf>
    <xf numFmtId="0" fontId="9" fillId="2" borderId="1" xfId="0" applyFont="1" applyFill="1" applyBorder="1" applyAlignment="1" applyProtection="1">
      <alignment horizontal="left" vertical="center" wrapText="1"/>
    </xf>
    <xf numFmtId="0" fontId="16" fillId="0" borderId="0" xfId="2" applyFont="1" applyFill="1" applyAlignment="1" applyProtection="1">
      <alignment horizontal="left" vertical="center" wrapText="1" indent="1"/>
    </xf>
    <xf numFmtId="0" fontId="9" fillId="0" borderId="0" xfId="0" applyFont="1" applyAlignment="1" applyProtection="1">
      <alignment horizontal="left" indent="1"/>
    </xf>
    <xf numFmtId="0" fontId="14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/>
    <xf numFmtId="0" fontId="6" fillId="0" borderId="1" xfId="2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vertical="center"/>
    </xf>
    <xf numFmtId="0" fontId="6" fillId="0" borderId="3" xfId="0" applyNumberFormat="1" applyFont="1" applyFill="1" applyBorder="1" applyAlignment="1" applyProtection="1">
      <alignment horizontal="right" vertical="center" wrapText="1" indent="1"/>
    </xf>
    <xf numFmtId="0" fontId="6" fillId="0" borderId="4" xfId="0" applyNumberFormat="1" applyFont="1" applyFill="1" applyBorder="1" applyAlignment="1" applyProtection="1">
      <alignment horizontal="right" vertical="center" wrapText="1" indent="1"/>
    </xf>
    <xf numFmtId="0" fontId="9" fillId="0" borderId="5" xfId="0" applyFont="1" applyBorder="1" applyAlignment="1" applyProtection="1">
      <alignment horizontal="right" vertical="center" wrapText="1" indent="1"/>
    </xf>
    <xf numFmtId="0" fontId="14" fillId="0" borderId="3" xfId="0" applyFont="1" applyBorder="1" applyAlignment="1" applyProtection="1">
      <alignment horizontal="right" vertical="center" wrapText="1" indent="1"/>
    </xf>
    <xf numFmtId="0" fontId="7" fillId="0" borderId="4" xfId="0" applyFont="1" applyBorder="1" applyAlignment="1" applyProtection="1">
      <alignment horizontal="right" vertical="center" indent="1"/>
    </xf>
    <xf numFmtId="0" fontId="16" fillId="2" borderId="1" xfId="0" applyFont="1" applyFill="1" applyBorder="1" applyAlignment="1" applyProtection="1">
      <alignment horizontal="left" vertical="center" wrapText="1"/>
      <protection locked="0"/>
    </xf>
    <xf numFmtId="0" fontId="16" fillId="2" borderId="1" xfId="0" applyFont="1" applyFill="1" applyBorder="1" applyAlignment="1" applyProtection="1">
      <alignment horizontal="left" vertical="center"/>
      <protection locked="0"/>
    </xf>
    <xf numFmtId="49" fontId="6" fillId="0" borderId="1" xfId="2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right" vertical="center"/>
    </xf>
    <xf numFmtId="0" fontId="9" fillId="0" borderId="1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/>
    </xf>
  </cellXfs>
  <cellStyles count="11">
    <cellStyle name="_POF07_Kavkaz_3G_Utran_07.03.2008 на подпись" xfId="7"/>
    <cellStyle name="Normal_Basic 4300 Tran." xfId="2"/>
    <cellStyle name="Гиперссылка 2" xfId="3"/>
    <cellStyle name="Обычный" xfId="0" builtinId="0"/>
    <cellStyle name="Обычный 2" xfId="4"/>
    <cellStyle name="Обычный 2 2" xfId="8"/>
    <cellStyle name="Обычный 3" xfId="10"/>
    <cellStyle name="Обычный 4" xfId="6"/>
    <cellStyle name="Финансовый" xfId="9" builtinId="3"/>
    <cellStyle name="Финансовый 2" xfId="1"/>
    <cellStyle name="Финансовый 3" xfId="5"/>
  </cellStyles>
  <dxfs count="2">
    <dxf>
      <font>
        <strike/>
        <color rgb="FFFF0000"/>
      </font>
    </dxf>
    <dxf>
      <font>
        <strike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view="pageBreakPreview" zoomScale="90" zoomScaleNormal="85" zoomScaleSheetLayoutView="90" workbookViewId="0">
      <selection activeCell="H18" sqref="H18"/>
    </sheetView>
  </sheetViews>
  <sheetFormatPr defaultColWidth="9.140625" defaultRowHeight="15.75"/>
  <cols>
    <col min="1" max="1" width="6.140625" style="38" customWidth="1"/>
    <col min="2" max="2" width="86.140625" style="38" customWidth="1"/>
    <col min="3" max="3" width="25" style="38" customWidth="1"/>
    <col min="4" max="4" width="18.85546875" style="38" customWidth="1"/>
    <col min="5" max="5" width="12.85546875" style="38" customWidth="1"/>
    <col min="6" max="6" width="26" style="38" customWidth="1"/>
    <col min="7" max="7" width="20.140625" style="38" customWidth="1"/>
    <col min="8" max="8" width="28.85546875" style="38" customWidth="1"/>
    <col min="9" max="9" width="32" style="38" customWidth="1"/>
    <col min="10" max="16384" width="9.140625" style="38"/>
  </cols>
  <sheetData>
    <row r="1" spans="1:9" s="2" customFormat="1" ht="25.5" customHeight="1">
      <c r="A1" s="38"/>
      <c r="B1" s="1"/>
      <c r="C1" s="1"/>
      <c r="D1" s="1"/>
      <c r="E1" s="38"/>
      <c r="H1" s="3" t="s">
        <v>16</v>
      </c>
      <c r="I1" s="4"/>
    </row>
    <row r="2" spans="1:9" s="2" customFormat="1" ht="20.25" customHeight="1">
      <c r="A2" s="38"/>
      <c r="B2" s="1"/>
      <c r="C2" s="1"/>
      <c r="D2" s="1"/>
      <c r="E2" s="38"/>
      <c r="H2" s="23" t="s">
        <v>9</v>
      </c>
      <c r="I2" s="4"/>
    </row>
    <row r="3" spans="1:9" s="6" customFormat="1" ht="32.25" customHeight="1">
      <c r="A3" s="40" t="s">
        <v>26</v>
      </c>
      <c r="B3" s="40"/>
      <c r="C3" s="40"/>
      <c r="D3" s="40"/>
      <c r="E3" s="40"/>
      <c r="F3" s="40"/>
      <c r="G3" s="40"/>
      <c r="H3" s="41"/>
    </row>
    <row r="4" spans="1:9" s="6" customFormat="1" ht="31.5" customHeight="1">
      <c r="A4" s="42"/>
      <c r="B4" s="43"/>
      <c r="C4" s="43"/>
      <c r="D4" s="24" t="s">
        <v>14</v>
      </c>
      <c r="E4" s="7"/>
      <c r="F4" s="7"/>
      <c r="G4" s="7"/>
      <c r="H4" s="5"/>
    </row>
    <row r="5" spans="1:9" s="8" customFormat="1" ht="42.75" customHeight="1">
      <c r="A5" s="50" t="s">
        <v>10</v>
      </c>
      <c r="B5" s="51"/>
      <c r="C5" s="52"/>
      <c r="D5" s="55"/>
      <c r="E5" s="56"/>
      <c r="F5" s="56"/>
      <c r="G5" s="56"/>
      <c r="H5" s="56"/>
      <c r="I5" s="25"/>
    </row>
    <row r="6" spans="1:9" s="8" customFormat="1">
      <c r="A6" s="9"/>
      <c r="B6" s="9"/>
      <c r="C6" s="9"/>
      <c r="D6" s="9"/>
      <c r="E6" s="9"/>
      <c r="F6" s="9"/>
      <c r="G6" s="9"/>
      <c r="H6" s="9"/>
      <c r="I6" s="9"/>
    </row>
    <row r="7" spans="1:9" s="8" customFormat="1">
      <c r="A7" s="10" t="s">
        <v>7</v>
      </c>
      <c r="B7" s="9"/>
      <c r="C7" s="9"/>
      <c r="D7" s="9"/>
      <c r="E7" s="9"/>
      <c r="F7" s="9"/>
      <c r="G7" s="9"/>
      <c r="H7" s="9"/>
      <c r="I7" s="9"/>
    </row>
    <row r="8" spans="1:9" s="8" customFormat="1">
      <c r="A8" s="58" t="s">
        <v>17</v>
      </c>
      <c r="B8" s="47"/>
      <c r="C8" s="47"/>
      <c r="D8" s="47"/>
      <c r="E8" s="47"/>
      <c r="F8" s="47"/>
      <c r="G8" s="29">
        <f>C12*D12+C13*D13+C14*D14+C15*D15+C16*D16</f>
        <v>8449768.0800000001</v>
      </c>
      <c r="H8" s="26"/>
    </row>
    <row r="9" spans="1:9" s="8" customFormat="1" ht="54.95" customHeight="1">
      <c r="A9" s="57" t="s">
        <v>6</v>
      </c>
      <c r="B9" s="48" t="s">
        <v>0</v>
      </c>
      <c r="C9" s="48" t="s">
        <v>24</v>
      </c>
      <c r="D9" s="48" t="s">
        <v>23</v>
      </c>
      <c r="E9" s="48" t="s">
        <v>8</v>
      </c>
      <c r="F9" s="48" t="s">
        <v>13</v>
      </c>
      <c r="G9" s="48" t="s">
        <v>12</v>
      </c>
      <c r="H9" s="46" t="s">
        <v>28</v>
      </c>
    </row>
    <row r="10" spans="1:9" s="8" customFormat="1" ht="38.25" customHeight="1">
      <c r="A10" s="47"/>
      <c r="B10" s="47"/>
      <c r="C10" s="49"/>
      <c r="D10" s="49"/>
      <c r="E10" s="49"/>
      <c r="F10" s="49"/>
      <c r="G10" s="59"/>
      <c r="H10" s="47"/>
    </row>
    <row r="11" spans="1:9" s="12" customFormat="1" ht="8.25" customHeight="1">
      <c r="A11" s="47"/>
      <c r="B11" s="47"/>
      <c r="C11" s="49"/>
      <c r="D11" s="49"/>
      <c r="E11" s="49"/>
      <c r="F11" s="49"/>
      <c r="G11" s="59"/>
      <c r="H11" s="47"/>
      <c r="I11" s="11"/>
    </row>
    <row r="12" spans="1:9" s="12" customFormat="1" ht="40.5" customHeight="1">
      <c r="A12" s="30">
        <v>1</v>
      </c>
      <c r="B12" s="31" t="s">
        <v>18</v>
      </c>
      <c r="C12" s="32">
        <v>3.3239999999999998</v>
      </c>
      <c r="D12" s="39">
        <v>1000000</v>
      </c>
      <c r="E12" s="37">
        <f>ROUND(C12*D12/$G$8,4)</f>
        <v>0.39340000000000003</v>
      </c>
      <c r="F12" s="34"/>
      <c r="G12" s="13">
        <f>ROUND(E12*F12,4)</f>
        <v>0</v>
      </c>
      <c r="H12" s="14">
        <f t="shared" ref="H12" si="0">ROUND(C12*F12,2)</f>
        <v>0</v>
      </c>
      <c r="I12" s="33" t="str">
        <f>IF(F12&gt;1,"НЕДОПУСТИМО! K&lt;или=1!!!","")</f>
        <v/>
      </c>
    </row>
    <row r="13" spans="1:9" s="12" customFormat="1" ht="40.5" customHeight="1">
      <c r="A13" s="30">
        <v>2</v>
      </c>
      <c r="B13" s="31" t="s">
        <v>19</v>
      </c>
      <c r="C13" s="32">
        <v>108599.4</v>
      </c>
      <c r="D13" s="39">
        <v>4</v>
      </c>
      <c r="E13" s="37">
        <f t="shared" ref="E13:E16" si="1">ROUND(C13*D13/$G$8,4)</f>
        <v>5.1400000000000001E-2</v>
      </c>
      <c r="F13" s="34"/>
      <c r="G13" s="13">
        <f t="shared" ref="G13:G16" si="2">ROUND(E13*F13,4)</f>
        <v>0</v>
      </c>
      <c r="H13" s="14">
        <f t="shared" ref="H13:H16" si="3">ROUND(C13*F13,2)</f>
        <v>0</v>
      </c>
      <c r="I13" s="33"/>
    </row>
    <row r="14" spans="1:9" s="12" customFormat="1" ht="40.5" customHeight="1">
      <c r="A14" s="30">
        <v>3</v>
      </c>
      <c r="B14" s="31" t="s">
        <v>20</v>
      </c>
      <c r="C14" s="32">
        <v>2.448</v>
      </c>
      <c r="D14" s="39">
        <v>400000</v>
      </c>
      <c r="E14" s="37">
        <f t="shared" si="1"/>
        <v>0.1159</v>
      </c>
      <c r="F14" s="34"/>
      <c r="G14" s="13">
        <f t="shared" si="2"/>
        <v>0</v>
      </c>
      <c r="H14" s="14">
        <f t="shared" si="3"/>
        <v>0</v>
      </c>
      <c r="I14" s="33"/>
    </row>
    <row r="15" spans="1:9" s="12" customFormat="1" ht="40.5" customHeight="1">
      <c r="A15" s="30">
        <v>4</v>
      </c>
      <c r="B15" s="31" t="s">
        <v>21</v>
      </c>
      <c r="C15" s="32">
        <v>12235.548000000001</v>
      </c>
      <c r="D15" s="39">
        <v>100</v>
      </c>
      <c r="E15" s="37">
        <f t="shared" si="1"/>
        <v>0.14480000000000001</v>
      </c>
      <c r="F15" s="34"/>
      <c r="G15" s="13">
        <f t="shared" si="2"/>
        <v>0</v>
      </c>
      <c r="H15" s="14">
        <f t="shared" si="3"/>
        <v>0</v>
      </c>
      <c r="I15" s="33"/>
    </row>
    <row r="16" spans="1:9" s="12" customFormat="1" ht="40.5" customHeight="1">
      <c r="A16" s="30">
        <v>5</v>
      </c>
      <c r="B16" s="31" t="s">
        <v>22</v>
      </c>
      <c r="C16" s="32">
        <v>31107.696</v>
      </c>
      <c r="D16" s="39">
        <v>80</v>
      </c>
      <c r="E16" s="37">
        <f t="shared" si="1"/>
        <v>0.29449999999999998</v>
      </c>
      <c r="F16" s="34"/>
      <c r="G16" s="13">
        <f t="shared" si="2"/>
        <v>0</v>
      </c>
      <c r="H16" s="14">
        <f t="shared" si="3"/>
        <v>0</v>
      </c>
      <c r="I16" s="33"/>
    </row>
    <row r="17" spans="1:9" s="8" customFormat="1" ht="34.9" customHeight="1">
      <c r="A17" s="53" t="s">
        <v>11</v>
      </c>
      <c r="B17" s="54"/>
      <c r="C17" s="54"/>
      <c r="D17" s="54"/>
      <c r="E17" s="54"/>
      <c r="F17" s="54"/>
      <c r="G17" s="27">
        <f>SUM(G12:G16)</f>
        <v>0</v>
      </c>
      <c r="H17" s="15"/>
    </row>
    <row r="18" spans="1:9" s="8" customFormat="1" ht="34.9" customHeight="1">
      <c r="A18" s="53" t="s">
        <v>15</v>
      </c>
      <c r="B18" s="54"/>
      <c r="C18" s="54"/>
      <c r="D18" s="54"/>
      <c r="E18" s="54"/>
      <c r="F18" s="54"/>
      <c r="G18" s="28">
        <f>G8*G17</f>
        <v>0</v>
      </c>
      <c r="H18" s="15"/>
    </row>
    <row r="19" spans="1:9" s="8" customFormat="1">
      <c r="A19" s="16"/>
      <c r="B19" s="17"/>
      <c r="C19" s="17"/>
      <c r="D19" s="17"/>
      <c r="E19" s="17"/>
      <c r="F19" s="17"/>
      <c r="G19" s="18"/>
      <c r="H19" s="15"/>
    </row>
    <row r="20" spans="1:9">
      <c r="A20" s="19"/>
      <c r="B20" s="20"/>
      <c r="C20" s="20"/>
      <c r="D20" s="20"/>
      <c r="E20" s="20"/>
      <c r="F20" s="20"/>
      <c r="G20" s="21"/>
      <c r="H20" s="22"/>
    </row>
    <row r="21" spans="1:9" ht="48.75" customHeight="1">
      <c r="A21" s="44" t="s">
        <v>27</v>
      </c>
      <c r="B21" s="44"/>
      <c r="C21" s="44"/>
      <c r="D21" s="44"/>
      <c r="E21" s="44"/>
      <c r="F21" s="44"/>
      <c r="G21" s="44"/>
      <c r="H21" s="45"/>
    </row>
    <row r="22" spans="1:9" ht="36.75" customHeight="1">
      <c r="A22" s="44" t="s">
        <v>25</v>
      </c>
      <c r="B22" s="60"/>
      <c r="C22" s="60"/>
      <c r="D22" s="60"/>
      <c r="E22" s="60"/>
      <c r="F22" s="60"/>
      <c r="G22" s="60"/>
      <c r="H22" s="60"/>
      <c r="I22" s="60"/>
    </row>
    <row r="23" spans="1:9" ht="42" customHeight="1">
      <c r="A23" s="44"/>
      <c r="B23" s="44"/>
      <c r="C23" s="44"/>
      <c r="D23" s="44"/>
      <c r="E23" s="44"/>
      <c r="F23" s="44"/>
      <c r="G23" s="44"/>
      <c r="H23" s="45"/>
    </row>
    <row r="24" spans="1:9">
      <c r="A24" s="35"/>
      <c r="B24" s="35"/>
      <c r="C24" s="35"/>
      <c r="D24" s="35"/>
      <c r="E24" s="35"/>
      <c r="F24" s="35"/>
      <c r="G24" s="35"/>
      <c r="H24" s="35"/>
    </row>
    <row r="25" spans="1:9">
      <c r="A25" s="35" t="s">
        <v>4</v>
      </c>
      <c r="B25" s="35"/>
      <c r="C25" s="35"/>
      <c r="D25" s="35"/>
      <c r="E25" s="35" t="s">
        <v>5</v>
      </c>
      <c r="F25" s="35"/>
      <c r="G25" s="35"/>
      <c r="H25" s="35"/>
    </row>
    <row r="26" spans="1:9">
      <c r="A26" s="35" t="s">
        <v>1</v>
      </c>
      <c r="B26" s="35"/>
      <c r="C26" s="35"/>
      <c r="D26" s="35"/>
      <c r="E26" s="35" t="s">
        <v>3</v>
      </c>
      <c r="F26" s="35"/>
      <c r="G26" s="35"/>
      <c r="H26" s="35"/>
    </row>
    <row r="27" spans="1:9">
      <c r="A27" s="36" t="s">
        <v>2</v>
      </c>
      <c r="B27" s="35"/>
      <c r="C27" s="35"/>
      <c r="D27" s="35"/>
      <c r="E27" s="35"/>
      <c r="F27" s="35"/>
      <c r="G27" s="35"/>
      <c r="H27" s="35"/>
    </row>
  </sheetData>
  <sheetProtection algorithmName="SHA-512" hashValue="jmHeXosoANrWWJr6pTKETOhLzvd4D5YqeEUrqrjvQaFrESG4wPMf+5pg22+Xiol/Z+ZFn4R3B+UwShhIfIGiOg==" saltValue="t+2KG2sW2ovSbmrT/KeGbw==" spinCount="100000" sheet="1" objects="1" scenarios="1" formatCells="0" formatColumns="0" formatRows="0"/>
  <mergeCells count="18">
    <mergeCell ref="A23:H23"/>
    <mergeCell ref="A5:C5"/>
    <mergeCell ref="A17:F17"/>
    <mergeCell ref="A18:F18"/>
    <mergeCell ref="D5:H5"/>
    <mergeCell ref="A9:A11"/>
    <mergeCell ref="B9:B11"/>
    <mergeCell ref="C9:C11"/>
    <mergeCell ref="A8:F8"/>
    <mergeCell ref="G9:G11"/>
    <mergeCell ref="A22:I22"/>
    <mergeCell ref="A3:H3"/>
    <mergeCell ref="A4:C4"/>
    <mergeCell ref="A21:H21"/>
    <mergeCell ref="H9:H11"/>
    <mergeCell ref="D9:D11"/>
    <mergeCell ref="E9:E11"/>
    <mergeCell ref="F9:F11"/>
  </mergeCells>
  <conditionalFormatting sqref="G18">
    <cfRule type="expression" dxfId="1" priority="3">
      <formula>($G$17&gt;1)</formula>
    </cfRule>
  </conditionalFormatting>
  <conditionalFormatting sqref="G17">
    <cfRule type="expression" dxfId="0" priority="1">
      <formula>($G$17&gt;1)</formula>
    </cfRule>
  </conditionalFormatting>
  <pageMargins left="0.39370078740157483" right="0.39370078740157483" top="0.39370078740157483" bottom="0.39370078740157483" header="0.31496062992125984" footer="0.31496062992125984"/>
  <pageSetup paperSize="9" scale="54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 к Форме 2</vt:lpstr>
      <vt:lpstr>'Приложение 1 к Форме 2'!Заголовки_для_печати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Горчаков Андрей Владимирович</dc:creator>
  <cp:lastModifiedBy>Пронина Ольга Михайловна</cp:lastModifiedBy>
  <cp:lastPrinted>2025-12-26T07:46:59Z</cp:lastPrinted>
  <dcterms:created xsi:type="dcterms:W3CDTF">2017-05-30T05:58:22Z</dcterms:created>
  <dcterms:modified xsi:type="dcterms:W3CDTF">2025-12-26T07:49:42Z</dcterms:modified>
</cp:coreProperties>
</file>