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D:\User\N.Shevchenko\Documents\ПАО СЗТ_РОСТЕЛЕКОМ\ЭЛЕКТРОННЫЕ ТОРГИ\Проекты 2021г._ТНЖ и В2В_ДУЭТ\ЛОТ-14_2021 год\МРФ Волга 2021г для МРФ СЗ\"/>
    </mc:Choice>
  </mc:AlternateContent>
  <bookViews>
    <workbookView xWindow="0" yWindow="0" windowWidth="13065" windowHeight="10470" tabRatio="889"/>
  </bookViews>
  <sheets>
    <sheet name="Калькулятор Индексации ЕБПР 21" sheetId="42" r:id="rId1"/>
    <sheet name="Расчет Коэф. по курсу USD" sheetId="43" r:id="rId2"/>
  </sheets>
  <definedNames>
    <definedName name="_xlnm._FilterDatabase" localSheetId="0" hidden="1">'Калькулятор Индексации ЕБПР 21'!$A$10:$R$268</definedName>
    <definedName name="ExternalData_1" localSheetId="1" hidden="1">'Расчет Коэф. по курсу USD'!#REF!</definedName>
    <definedName name="ExternalData_2" localSheetId="1" hidden="1">'Расчет Коэф. по курсу USD'!#REF!</definedName>
  </definedNames>
  <calcPr calcId="162913"/>
</workbook>
</file>

<file path=xl/calcChain.xml><?xml version="1.0" encoding="utf-8"?>
<calcChain xmlns="http://schemas.openxmlformats.org/spreadsheetml/2006/main">
  <c r="L178" i="42" l="1"/>
  <c r="M178" i="42" s="1"/>
  <c r="N178" i="42"/>
  <c r="L179" i="42"/>
  <c r="N179" i="42"/>
  <c r="L180" i="42"/>
  <c r="M180" i="42" s="1"/>
  <c r="N180" i="42"/>
  <c r="L181" i="42"/>
  <c r="N181" i="42"/>
  <c r="N177" i="42"/>
  <c r="L177" i="42"/>
  <c r="M181" i="42" l="1"/>
  <c r="M179" i="42"/>
  <c r="M177" i="42"/>
  <c r="E7" i="43"/>
  <c r="J7" i="43"/>
  <c r="E6" i="43"/>
  <c r="J6" i="43"/>
  <c r="J8" i="43"/>
  <c r="B25" i="43"/>
  <c r="B6" i="43"/>
  <c r="N209" i="42"/>
  <c r="N211" i="42"/>
  <c r="N238" i="42"/>
  <c r="N239" i="42"/>
  <c r="N240" i="42"/>
  <c r="N241" i="42"/>
  <c r="N242" i="42"/>
  <c r="N243" i="42"/>
  <c r="N237" i="42"/>
  <c r="N217" i="42"/>
  <c r="N219" i="42"/>
  <c r="N220" i="42"/>
  <c r="N221" i="42"/>
  <c r="N222" i="42"/>
  <c r="N223" i="42"/>
  <c r="N224" i="42"/>
  <c r="N225" i="42"/>
  <c r="N226" i="42"/>
  <c r="N216" i="42"/>
  <c r="N218" i="42"/>
  <c r="B7" i="43"/>
  <c r="B8" i="43"/>
  <c r="B9" i="43"/>
  <c r="L5" i="42"/>
  <c r="L184" i="42" s="1"/>
  <c r="E8" i="43"/>
  <c r="L14" i="43"/>
  <c r="L15" i="43"/>
  <c r="L16" i="43"/>
  <c r="L17" i="43"/>
  <c r="L18" i="43"/>
  <c r="L19" i="43"/>
  <c r="L20" i="43"/>
  <c r="L21" i="43"/>
  <c r="L22" i="43"/>
  <c r="L23" i="43"/>
  <c r="L24" i="43"/>
  <c r="L25" i="43"/>
  <c r="L26" i="43"/>
  <c r="L27" i="43"/>
  <c r="L28" i="43"/>
  <c r="L29" i="43"/>
  <c r="L30" i="43"/>
  <c r="L31" i="43"/>
  <c r="L32" i="43"/>
  <c r="E9" i="43"/>
  <c r="J9" i="43"/>
  <c r="L6" i="42"/>
  <c r="L116" i="42" s="1"/>
  <c r="N215" i="42"/>
  <c r="N207" i="42"/>
  <c r="N206" i="42"/>
  <c r="N205" i="42"/>
  <c r="N204" i="42"/>
  <c r="N203" i="42"/>
  <c r="N202" i="42"/>
  <c r="N200" i="42"/>
  <c r="N152" i="42"/>
  <c r="N151" i="42"/>
  <c r="N150" i="42"/>
  <c r="N149" i="42"/>
  <c r="N148" i="42"/>
  <c r="N147" i="42"/>
  <c r="N146" i="42"/>
  <c r="N145" i="42"/>
  <c r="N144" i="42"/>
  <c r="N143" i="42"/>
  <c r="N142" i="42"/>
  <c r="N141" i="42"/>
  <c r="N140" i="42"/>
  <c r="N139" i="42"/>
  <c r="N138" i="42"/>
  <c r="N137" i="42"/>
  <c r="N136" i="42"/>
  <c r="N135" i="42"/>
  <c r="N134" i="42"/>
  <c r="N133" i="42"/>
  <c r="N132" i="42"/>
  <c r="N130" i="42"/>
  <c r="N129" i="42"/>
  <c r="N128" i="42"/>
  <c r="N127" i="42"/>
  <c r="N126" i="42"/>
  <c r="N125" i="42"/>
  <c r="N124" i="42"/>
  <c r="N123" i="42"/>
  <c r="N122" i="42"/>
  <c r="N121" i="42"/>
  <c r="N120" i="42"/>
  <c r="N119" i="42"/>
  <c r="N118" i="42"/>
  <c r="N117" i="42"/>
  <c r="N116" i="42"/>
  <c r="N115" i="42"/>
  <c r="N114" i="42"/>
  <c r="N113" i="42"/>
  <c r="N112" i="42"/>
  <c r="N111" i="42"/>
  <c r="N110" i="42"/>
  <c r="N108" i="42"/>
  <c r="N107" i="42"/>
  <c r="N106" i="42"/>
  <c r="N105" i="42"/>
  <c r="N104" i="42"/>
  <c r="N103" i="42"/>
  <c r="N102" i="42"/>
  <c r="N101" i="42"/>
  <c r="N100" i="42"/>
  <c r="N99" i="42"/>
  <c r="N98" i="42"/>
  <c r="N97" i="42"/>
  <c r="N96" i="42"/>
  <c r="N95" i="42"/>
  <c r="N94" i="42"/>
  <c r="N93" i="42"/>
  <c r="N92" i="42"/>
  <c r="N91" i="42"/>
  <c r="N90" i="42"/>
  <c r="N89" i="42"/>
  <c r="N88" i="42"/>
  <c r="N73" i="42"/>
  <c r="N72" i="42"/>
  <c r="N71" i="42"/>
  <c r="N70" i="42"/>
  <c r="N69" i="42"/>
  <c r="N68" i="42"/>
  <c r="N67" i="42"/>
  <c r="N65" i="42"/>
  <c r="N64" i="42"/>
  <c r="N63" i="42"/>
  <c r="N62" i="42"/>
  <c r="N61" i="42"/>
  <c r="N60" i="42"/>
  <c r="N59" i="42"/>
  <c r="N57" i="42"/>
  <c r="N56" i="42"/>
  <c r="N55" i="42"/>
  <c r="N54" i="42"/>
  <c r="N53" i="42"/>
  <c r="N52" i="42"/>
  <c r="N51" i="42"/>
  <c r="N48" i="42"/>
  <c r="N47" i="42"/>
  <c r="N46" i="42"/>
  <c r="N45" i="42"/>
  <c r="N44" i="42"/>
  <c r="N42" i="42"/>
  <c r="N41" i="42"/>
  <c r="N40" i="42"/>
  <c r="N39" i="42"/>
  <c r="N38" i="42"/>
  <c r="N36" i="42"/>
  <c r="N35" i="42"/>
  <c r="N34" i="42"/>
  <c r="N33" i="42"/>
  <c r="N32" i="42"/>
  <c r="N268" i="42"/>
  <c r="N266" i="42"/>
  <c r="N265" i="42"/>
  <c r="N213" i="42"/>
  <c r="N263" i="42"/>
  <c r="N262" i="42"/>
  <c r="N261" i="42"/>
  <c r="N260" i="42"/>
  <c r="N259" i="42"/>
  <c r="N258" i="42"/>
  <c r="N257" i="42"/>
  <c r="N256" i="42"/>
  <c r="N255" i="42"/>
  <c r="N254" i="42"/>
  <c r="N253" i="42"/>
  <c r="N252" i="42"/>
  <c r="N251" i="42"/>
  <c r="N249" i="42"/>
  <c r="N248" i="42"/>
  <c r="N247" i="42"/>
  <c r="N246" i="42"/>
  <c r="N245" i="42"/>
  <c r="N235" i="42"/>
  <c r="N234" i="42"/>
  <c r="N233" i="42"/>
  <c r="N232" i="42"/>
  <c r="N231" i="42"/>
  <c r="N230" i="42"/>
  <c r="N229" i="42"/>
  <c r="N214" i="42"/>
  <c r="N199" i="42"/>
  <c r="N198" i="42"/>
  <c r="N197" i="42"/>
  <c r="N196" i="42"/>
  <c r="N193" i="42"/>
  <c r="N192" i="42"/>
  <c r="N191" i="42"/>
  <c r="N190" i="42"/>
  <c r="N189" i="42"/>
  <c r="N188" i="42"/>
  <c r="N187" i="42"/>
  <c r="N186" i="42"/>
  <c r="N185" i="42"/>
  <c r="N184" i="42"/>
  <c r="N183" i="42"/>
  <c r="N182" i="42"/>
  <c r="N175" i="42"/>
  <c r="N174" i="42"/>
  <c r="N173" i="42"/>
  <c r="N172" i="42"/>
  <c r="N171" i="42"/>
  <c r="N169" i="42"/>
  <c r="N168" i="42"/>
  <c r="N167" i="42"/>
  <c r="N166" i="42"/>
  <c r="N163" i="42"/>
  <c r="N162" i="42"/>
  <c r="N161" i="42"/>
  <c r="N160" i="42"/>
  <c r="N159" i="42"/>
  <c r="N158" i="42"/>
  <c r="N157" i="42"/>
  <c r="N156" i="42"/>
  <c r="N155" i="42"/>
  <c r="N154" i="42"/>
  <c r="N86" i="42"/>
  <c r="N85" i="42"/>
  <c r="N84" i="42"/>
  <c r="N83" i="42"/>
  <c r="N82" i="42"/>
  <c r="N80" i="42"/>
  <c r="N79" i="42"/>
  <c r="N78" i="42"/>
  <c r="N77" i="42"/>
  <c r="N76" i="42"/>
  <c r="N75" i="42"/>
  <c r="N27" i="42"/>
  <c r="N26" i="42"/>
  <c r="N25" i="42"/>
  <c r="N22" i="42"/>
  <c r="N21" i="42"/>
  <c r="N18" i="42"/>
  <c r="N16" i="42"/>
  <c r="N15" i="42"/>
  <c r="N14" i="42"/>
  <c r="M184" i="42" l="1"/>
  <c r="M116" i="42"/>
  <c r="L138" i="42"/>
  <c r="M138" i="42" s="1"/>
  <c r="L65" i="42"/>
  <c r="M65" i="42" s="1"/>
  <c r="L234" i="42"/>
  <c r="M234" i="42" s="1"/>
  <c r="L168" i="42"/>
  <c r="M168" i="42" s="1"/>
  <c r="L44" i="42"/>
  <c r="M44" i="42" s="1"/>
  <c r="L157" i="42"/>
  <c r="M157" i="42" s="1"/>
  <c r="L218" i="42"/>
  <c r="M218" i="42" s="1"/>
  <c r="L62" i="42"/>
  <c r="M62" i="42" s="1"/>
  <c r="L223" i="42"/>
  <c r="M223" i="42" s="1"/>
  <c r="L41" i="42"/>
  <c r="M41" i="42" s="1"/>
  <c r="L125" i="42"/>
  <c r="M125" i="42" s="1"/>
  <c r="L200" i="42"/>
  <c r="M200" i="42" s="1"/>
  <c r="L160" i="42"/>
  <c r="M160" i="42" s="1"/>
  <c r="L144" i="42"/>
  <c r="M144" i="42" s="1"/>
  <c r="L79" i="42"/>
  <c r="M79" i="42" s="1"/>
  <c r="L141" i="42"/>
  <c r="M141" i="42" s="1"/>
  <c r="L38" i="42"/>
  <c r="M38" i="42" s="1"/>
  <c r="L57" i="42"/>
  <c r="M57" i="42" s="1"/>
  <c r="L249" i="42"/>
  <c r="M249" i="42" s="1"/>
  <c r="L175" i="42"/>
  <c r="M175" i="42" s="1"/>
  <c r="L110" i="42"/>
  <c r="M110" i="42" s="1"/>
  <c r="L123" i="42"/>
  <c r="M123" i="42" s="1"/>
  <c r="L242" i="42"/>
  <c r="M242" i="42" s="1"/>
  <c r="L46" i="42"/>
  <c r="M46" i="42" s="1"/>
  <c r="L76" i="42"/>
  <c r="M76" i="42" s="1"/>
  <c r="L154" i="42"/>
  <c r="M154" i="42" s="1"/>
  <c r="L103" i="42"/>
  <c r="M103" i="42" s="1"/>
  <c r="L107" i="42"/>
  <c r="M107" i="42" s="1"/>
  <c r="L241" i="42"/>
  <c r="M241" i="42" s="1"/>
  <c r="L71" i="42"/>
  <c r="M71" i="42" s="1"/>
  <c r="L207" i="42"/>
  <c r="M207" i="42" s="1"/>
  <c r="L199" i="42"/>
  <c r="M199" i="42" s="1"/>
  <c r="L213" i="42"/>
  <c r="M213" i="42" s="1"/>
  <c r="L112" i="42"/>
  <c r="M112" i="42" s="1"/>
  <c r="L134" i="42"/>
  <c r="M134" i="42" s="1"/>
  <c r="L203" i="42"/>
  <c r="M203" i="42" s="1"/>
  <c r="L163" i="42"/>
  <c r="M163" i="42" s="1"/>
  <c r="L251" i="42"/>
  <c r="M251" i="42" s="1"/>
  <c r="L130" i="42"/>
  <c r="M130" i="42" s="1"/>
  <c r="L113" i="42"/>
  <c r="M113" i="42" s="1"/>
  <c r="L142" i="42"/>
  <c r="M142" i="42" s="1"/>
  <c r="L191" i="42"/>
  <c r="M191" i="42" s="1"/>
  <c r="L35" i="42"/>
  <c r="M35" i="42" s="1"/>
  <c r="L45" i="42"/>
  <c r="M45" i="42" s="1"/>
  <c r="L26" i="42"/>
  <c r="M26" i="42" s="1"/>
  <c r="L197" i="42"/>
  <c r="M197" i="42" s="1"/>
  <c r="L127" i="42"/>
  <c r="M127" i="42" s="1"/>
  <c r="L114" i="42"/>
  <c r="M114" i="42" s="1"/>
  <c r="L15" i="42"/>
  <c r="M15" i="42" s="1"/>
  <c r="L56" i="42"/>
  <c r="M56" i="42" s="1"/>
  <c r="L214" i="42"/>
  <c r="M214" i="42" s="1"/>
  <c r="L252" i="42"/>
  <c r="M252" i="42" s="1"/>
  <c r="L161" i="42"/>
  <c r="M161" i="42" s="1"/>
  <c r="L135" i="42"/>
  <c r="M135" i="42" s="1"/>
  <c r="L145" i="42"/>
  <c r="M145" i="42" s="1"/>
  <c r="L219" i="42"/>
  <c r="M219" i="42" s="1"/>
  <c r="L187" i="42"/>
  <c r="M187" i="42" s="1"/>
  <c r="L72" i="42"/>
  <c r="M72" i="42" s="1"/>
  <c r="L190" i="42"/>
  <c r="M190" i="42" s="1"/>
  <c r="L230" i="42"/>
  <c r="M230" i="42" s="1"/>
  <c r="L192" i="42"/>
  <c r="M192" i="42" s="1"/>
  <c r="L148" i="42"/>
  <c r="M148" i="42" s="1"/>
  <c r="L217" i="42"/>
  <c r="M217" i="42" s="1"/>
  <c r="L55" i="42"/>
  <c r="M55" i="42" s="1"/>
  <c r="L205" i="42"/>
  <c r="M205" i="42" s="1"/>
  <c r="L59" i="42"/>
  <c r="M59" i="42" s="1"/>
  <c r="L63" i="42"/>
  <c r="M63" i="42" s="1"/>
  <c r="L34" i="42"/>
  <c r="M34" i="42" s="1"/>
  <c r="L196" i="42"/>
  <c r="M196" i="42" s="1"/>
  <c r="L156" i="42"/>
  <c r="M156" i="42" s="1"/>
  <c r="L233" i="42"/>
  <c r="M233" i="42" s="1"/>
  <c r="L100" i="42"/>
  <c r="M100" i="42" s="1"/>
  <c r="L119" i="42"/>
  <c r="M119" i="42" s="1"/>
  <c r="L152" i="42"/>
  <c r="M152" i="42" s="1"/>
  <c r="L149" i="42"/>
  <c r="M149" i="42" s="1"/>
  <c r="L126" i="42"/>
  <c r="M126" i="42" s="1"/>
  <c r="L16" i="42"/>
  <c r="M16" i="42" s="1"/>
  <c r="L22" i="42"/>
  <c r="M22" i="42" s="1"/>
  <c r="L115" i="42"/>
  <c r="M115" i="42" s="1"/>
  <c r="L117" i="42"/>
  <c r="M117" i="42" s="1"/>
  <c r="L215" i="42"/>
  <c r="M215" i="42" s="1"/>
  <c r="L265" i="42"/>
  <c r="M265" i="42" s="1"/>
  <c r="L75" i="42"/>
  <c r="M75" i="42" s="1"/>
  <c r="L263" i="42"/>
  <c r="M263" i="42" s="1"/>
  <c r="L86" i="42"/>
  <c r="M86" i="42" s="1"/>
  <c r="L95" i="42"/>
  <c r="M95" i="42" s="1"/>
  <c r="L104" i="42"/>
  <c r="M104" i="42" s="1"/>
  <c r="L90" i="42"/>
  <c r="M90" i="42" s="1"/>
  <c r="L226" i="42"/>
  <c r="M226" i="42" s="1"/>
  <c r="L211" i="42"/>
  <c r="M211" i="42" s="1"/>
  <c r="L258" i="42"/>
  <c r="M258" i="42" s="1"/>
  <c r="L77" i="42"/>
  <c r="M77" i="42" s="1"/>
  <c r="L52" i="42"/>
  <c r="M52" i="42" s="1"/>
  <c r="L204" i="42"/>
  <c r="M204" i="42" s="1"/>
  <c r="L67" i="42"/>
  <c r="M67" i="42" s="1"/>
  <c r="L73" i="42"/>
  <c r="M73" i="42" s="1"/>
  <c r="L70" i="42"/>
  <c r="M70" i="42" s="1"/>
  <c r="L257" i="42"/>
  <c r="M257" i="42" s="1"/>
  <c r="L186" i="42"/>
  <c r="M186" i="42" s="1"/>
  <c r="L235" i="42"/>
  <c r="M235" i="42" s="1"/>
  <c r="L172" i="42"/>
  <c r="M172" i="42" s="1"/>
  <c r="L155" i="42"/>
  <c r="M155" i="42" s="1"/>
  <c r="L260" i="42"/>
  <c r="M260" i="42" s="1"/>
  <c r="L193" i="42"/>
  <c r="M193" i="42" s="1"/>
  <c r="L268" i="42"/>
  <c r="M268" i="42" s="1"/>
  <c r="L198" i="42"/>
  <c r="M198" i="42" s="1"/>
  <c r="L162" i="42"/>
  <c r="M162" i="42" s="1"/>
  <c r="L25" i="42"/>
  <c r="M25" i="42" s="1"/>
  <c r="L259" i="42"/>
  <c r="M259" i="42" s="1"/>
  <c r="L188" i="42"/>
  <c r="M188" i="42" s="1"/>
  <c r="L82" i="42"/>
  <c r="M82" i="42" s="1"/>
  <c r="L229" i="42"/>
  <c r="M229" i="42" s="1"/>
  <c r="L266" i="42"/>
  <c r="M266" i="42" s="1"/>
  <c r="L102" i="42"/>
  <c r="M102" i="42" s="1"/>
  <c r="L94" i="42"/>
  <c r="M94" i="42" s="1"/>
  <c r="L93" i="42"/>
  <c r="M93" i="42" s="1"/>
  <c r="L96" i="42"/>
  <c r="M96" i="42" s="1"/>
  <c r="L118" i="42"/>
  <c r="M118" i="42" s="1"/>
  <c r="L98" i="42"/>
  <c r="M98" i="42" s="1"/>
  <c r="L106" i="42"/>
  <c r="M106" i="42" s="1"/>
  <c r="L139" i="42"/>
  <c r="M139" i="42" s="1"/>
  <c r="L147" i="42"/>
  <c r="M147" i="42" s="1"/>
  <c r="L222" i="42"/>
  <c r="M222" i="42" s="1"/>
  <c r="L221" i="42"/>
  <c r="M221" i="42" s="1"/>
  <c r="L243" i="42"/>
  <c r="M243" i="42" s="1"/>
  <c r="L238" i="42"/>
  <c r="M238" i="42" s="1"/>
  <c r="L209" i="42"/>
  <c r="M209" i="42" s="1"/>
  <c r="L54" i="42"/>
  <c r="M54" i="42" s="1"/>
  <c r="L159" i="42"/>
  <c r="M159" i="42" s="1"/>
  <c r="L248" i="42"/>
  <c r="M248" i="42" s="1"/>
  <c r="L83" i="42"/>
  <c r="M83" i="42" s="1"/>
  <c r="L143" i="42"/>
  <c r="M143" i="42" s="1"/>
  <c r="L18" i="42"/>
  <c r="M18" i="42" s="1"/>
  <c r="L97" i="42"/>
  <c r="M97" i="42" s="1"/>
  <c r="L237" i="42"/>
  <c r="M237" i="42" s="1"/>
  <c r="L36" i="42"/>
  <c r="M36" i="42" s="1"/>
  <c r="L68" i="42"/>
  <c r="M68" i="42" s="1"/>
  <c r="L40" i="42"/>
  <c r="M40" i="42" s="1"/>
  <c r="L206" i="42"/>
  <c r="M206" i="42" s="1"/>
  <c r="L32" i="42"/>
  <c r="M32" i="42" s="1"/>
  <c r="L69" i="42"/>
  <c r="M69" i="42" s="1"/>
  <c r="L33" i="42"/>
  <c r="M33" i="42" s="1"/>
  <c r="L245" i="42"/>
  <c r="M245" i="42" s="1"/>
  <c r="L183" i="42"/>
  <c r="M183" i="42" s="1"/>
  <c r="L85" i="42"/>
  <c r="M85" i="42" s="1"/>
  <c r="L136" i="42"/>
  <c r="M136" i="42" s="1"/>
  <c r="L108" i="42"/>
  <c r="M108" i="42" s="1"/>
  <c r="L101" i="42"/>
  <c r="M101" i="42" s="1"/>
  <c r="L151" i="42"/>
  <c r="M151" i="42" s="1"/>
  <c r="L128" i="42"/>
  <c r="M128" i="42" s="1"/>
  <c r="L124" i="42"/>
  <c r="M124" i="42" s="1"/>
  <c r="L132" i="42"/>
  <c r="M132" i="42" s="1"/>
  <c r="L14" i="42"/>
  <c r="M14" i="42" s="1"/>
  <c r="L254" i="42"/>
  <c r="M254" i="42" s="1"/>
  <c r="L47" i="42"/>
  <c r="M47" i="42" s="1"/>
  <c r="L39" i="42"/>
  <c r="M39" i="42" s="1"/>
  <c r="L48" i="42"/>
  <c r="M48" i="42" s="1"/>
  <c r="L53" i="42"/>
  <c r="M53" i="42" s="1"/>
  <c r="L42" i="42"/>
  <c r="M42" i="42" s="1"/>
  <c r="L253" i="42"/>
  <c r="M253" i="42" s="1"/>
  <c r="L80" i="42"/>
  <c r="M80" i="42" s="1"/>
  <c r="L231" i="42"/>
  <c r="M231" i="42" s="1"/>
  <c r="L169" i="42"/>
  <c r="M169" i="42" s="1"/>
  <c r="L84" i="42"/>
  <c r="M84" i="42" s="1"/>
  <c r="L256" i="42"/>
  <c r="M256" i="42" s="1"/>
  <c r="L189" i="42"/>
  <c r="M189" i="42" s="1"/>
  <c r="L247" i="42"/>
  <c r="M247" i="42" s="1"/>
  <c r="L185" i="42"/>
  <c r="M185" i="42" s="1"/>
  <c r="L158" i="42"/>
  <c r="M158" i="42" s="1"/>
  <c r="L255" i="42"/>
  <c r="M255" i="42" s="1"/>
  <c r="L78" i="42"/>
  <c r="M78" i="42" s="1"/>
  <c r="L174" i="42"/>
  <c r="M174" i="42" s="1"/>
  <c r="L133" i="42"/>
  <c r="M133" i="42" s="1"/>
  <c r="L92" i="42"/>
  <c r="M92" i="42" s="1"/>
  <c r="L111" i="42"/>
  <c r="M111" i="42" s="1"/>
  <c r="L137" i="42"/>
  <c r="M137" i="42" s="1"/>
  <c r="L121" i="42"/>
  <c r="M121" i="42" s="1"/>
  <c r="L21" i="42"/>
  <c r="M21" i="42" s="1"/>
  <c r="L99" i="42"/>
  <c r="M99" i="42" s="1"/>
  <c r="L91" i="42"/>
  <c r="M91" i="42" s="1"/>
  <c r="L216" i="42"/>
  <c r="M216" i="42" s="1"/>
  <c r="L224" i="42"/>
  <c r="M224" i="42" s="1"/>
  <c r="L220" i="42"/>
  <c r="M220" i="42" s="1"/>
  <c r="L239" i="42"/>
  <c r="M239" i="42" s="1"/>
  <c r="L240" i="42"/>
  <c r="M240" i="42" s="1"/>
  <c r="L262" i="42"/>
  <c r="M262" i="42" s="1"/>
  <c r="L261" i="42"/>
  <c r="M261" i="42" s="1"/>
  <c r="L182" i="42"/>
  <c r="M182" i="42" s="1"/>
  <c r="L171" i="42"/>
  <c r="M171" i="42" s="1"/>
  <c r="L246" i="42"/>
  <c r="M246" i="42" s="1"/>
  <c r="L129" i="42"/>
  <c r="M129" i="42" s="1"/>
  <c r="L146" i="42"/>
  <c r="M146" i="42" s="1"/>
  <c r="L225" i="42"/>
  <c r="M225" i="42" s="1"/>
  <c r="L167" i="42"/>
  <c r="M167" i="42" s="1"/>
  <c r="L51" i="42"/>
  <c r="M51" i="42" s="1"/>
  <c r="L64" i="42"/>
  <c r="M64" i="42" s="1"/>
  <c r="L60" i="42"/>
  <c r="M60" i="42" s="1"/>
  <c r="L202" i="42"/>
  <c r="M202" i="42" s="1"/>
  <c r="L61" i="42"/>
  <c r="M61" i="42" s="1"/>
  <c r="L232" i="42"/>
  <c r="M232" i="42" s="1"/>
  <c r="L173" i="42"/>
  <c r="M173" i="42" s="1"/>
  <c r="L27" i="42"/>
  <c r="M27" i="42" s="1"/>
  <c r="L150" i="42"/>
  <c r="M150" i="42" s="1"/>
  <c r="L140" i="42"/>
  <c r="M140" i="42" s="1"/>
  <c r="L88" i="42"/>
  <c r="M88" i="42" s="1"/>
  <c r="L120" i="42"/>
  <c r="M120" i="42" s="1"/>
  <c r="L122" i="42"/>
  <c r="M122" i="42" s="1"/>
  <c r="L105" i="42"/>
  <c r="M105" i="42" s="1"/>
  <c r="L89" i="42"/>
  <c r="M89" i="42" s="1"/>
  <c r="L166" i="42"/>
  <c r="M166" i="42" s="1"/>
</calcChain>
</file>

<file path=xl/sharedStrings.xml><?xml version="1.0" encoding="utf-8"?>
<sst xmlns="http://schemas.openxmlformats.org/spreadsheetml/2006/main" count="1213" uniqueCount="607">
  <si>
    <t>Единица измерения</t>
  </si>
  <si>
    <t>шт.</t>
  </si>
  <si>
    <t>1 км трассы</t>
  </si>
  <si>
    <t>Состав работ</t>
  </si>
  <si>
    <t>1.1</t>
  </si>
  <si>
    <t>2.1</t>
  </si>
  <si>
    <t>2.2</t>
  </si>
  <si>
    <t>2.3</t>
  </si>
  <si>
    <t>3.1</t>
  </si>
  <si>
    <t>3.2</t>
  </si>
  <si>
    <t>3.3</t>
  </si>
  <si>
    <t>4.2</t>
  </si>
  <si>
    <t>4.3</t>
  </si>
  <si>
    <t>Прокладка и монтаж медного кабеля  всех типов по опорам,  включая внутриобъектовые работы</t>
  </si>
  <si>
    <t xml:space="preserve">Прокладка и монтаж медного кабеля всех типов в грунт, включая внутриобъектовые работы </t>
  </si>
  <si>
    <t>Прокладка и монтаж медного кабеля всех типов в канализации, включая внутриобъектовые работы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</si>
  <si>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</si>
  <si>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</si>
  <si>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</si>
  <si>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</si>
  <si>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4.4</t>
  </si>
  <si>
    <t>4.4.1</t>
  </si>
  <si>
    <t>4.4.2</t>
  </si>
  <si>
    <t>4.5</t>
  </si>
  <si>
    <t>4.6</t>
  </si>
  <si>
    <t>4.7</t>
  </si>
  <si>
    <t>4.8</t>
  </si>
  <si>
    <t>4.8.1</t>
  </si>
  <si>
    <t>4.8.2</t>
  </si>
  <si>
    <t>4.8.3</t>
  </si>
  <si>
    <t>4.9</t>
  </si>
  <si>
    <t>4.10</t>
  </si>
  <si>
    <t>1 шт.</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</si>
  <si>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</si>
  <si>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</si>
  <si>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</si>
  <si>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</si>
  <si>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Установка блока из трех розеток (220В и типа RJ)</t>
  </si>
  <si>
    <t>1 комплект</t>
  </si>
  <si>
    <t>1 м</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</si>
  <si>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</si>
  <si>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</si>
  <si>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</si>
  <si>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</si>
  <si>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</si>
  <si>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</si>
  <si>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</si>
  <si>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</si>
  <si>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</si>
  <si>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трассы кабеля</t>
  </si>
  <si>
    <t>№ п/п</t>
  </si>
  <si>
    <t>м2</t>
  </si>
  <si>
    <t>м</t>
  </si>
  <si>
    <t>ВОК ёмкостью  до 8 волокон включительно</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</si>
  <si>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</si>
  <si>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</si>
  <si>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</si>
  <si>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</si>
  <si>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</si>
  <si>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</si>
  <si>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</si>
  <si>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</si>
  <si>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</si>
  <si>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</si>
  <si>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</si>
  <si>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</si>
  <si>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в том числе стоимость ПИР</t>
  </si>
  <si>
    <t>ВОК ёмкостью 144 волокна</t>
  </si>
  <si>
    <t>Прочие работы</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</si>
  <si>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</si>
  <si>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 xml:space="preserve"> Монтаж кабельных трасс</t>
  </si>
  <si>
    <t>Прокладка и монтаж  кабель каналов, коробов ПВХ по конструкциям размером  100Х60</t>
  </si>
  <si>
    <t>Прокладка и монтаж трубы (жесткая оцинкованная) по конструкциям Д до 50 мм</t>
  </si>
  <si>
    <t xml:space="preserve">Прокладка и монтаж гофры, по конструкциям Д до 50 мм </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</si>
  <si>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</si>
  <si>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</si>
  <si>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</si>
  <si>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</si>
  <si>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</si>
  <si>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</si>
  <si>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</si>
  <si>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</si>
  <si>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</si>
  <si>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</si>
  <si>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</si>
  <si>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</si>
  <si>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</si>
  <si>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</si>
  <si>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</si>
  <si>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</si>
  <si>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</si>
  <si>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</si>
  <si>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</si>
  <si>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</si>
  <si>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</si>
  <si>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</si>
  <si>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</si>
  <si>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</si>
  <si>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</si>
  <si>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</si>
  <si>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</si>
  <si>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</si>
  <si>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</si>
  <si>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</si>
  <si>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</si>
  <si>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</si>
  <si>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</si>
  <si>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</si>
  <si>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</si>
  <si>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</si>
  <si>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Монтаж оптических  патч-кордов</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</si>
  <si>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</si>
  <si>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</si>
  <si>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</si>
  <si>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</si>
  <si>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</si>
  <si>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</si>
  <si>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</si>
  <si>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</si>
  <si>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</si>
  <si>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</si>
  <si>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</si>
  <si>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</si>
  <si>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</si>
  <si>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</si>
  <si>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</si>
  <si>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</si>
  <si>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3.1.2</t>
  </si>
  <si>
    <t>3.1.3</t>
  </si>
  <si>
    <t>3.2.1</t>
  </si>
  <si>
    <t>3.2.2</t>
  </si>
  <si>
    <t>3.2.3</t>
  </si>
  <si>
    <t xml:space="preserve"> Прокладка и монтаж ВОК по существующим опорам (трубостойкам, между зданиями)</t>
  </si>
  <si>
    <t>3.3.1</t>
  </si>
  <si>
    <t>3.3.2</t>
  </si>
  <si>
    <t>3.3.3</t>
  </si>
  <si>
    <t>4.2.1</t>
  </si>
  <si>
    <t>4.2.2</t>
  </si>
  <si>
    <t>4.2.3</t>
  </si>
  <si>
    <t>4.2.4</t>
  </si>
  <si>
    <t>4.2.5</t>
  </si>
  <si>
    <t>4.2.6</t>
  </si>
  <si>
    <t>4.2.7</t>
  </si>
  <si>
    <t>4.3.1</t>
  </si>
  <si>
    <t>4.3.2</t>
  </si>
  <si>
    <t>4.3.3</t>
  </si>
  <si>
    <t>4.3.4</t>
  </si>
  <si>
    <t>4.3.5</t>
  </si>
  <si>
    <t>4.3.6</t>
  </si>
  <si>
    <t>4.3.7</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</si>
  <si>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</si>
  <si>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</si>
  <si>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</si>
  <si>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6.1</t>
  </si>
  <si>
    <t>6.2</t>
  </si>
  <si>
    <t>6.3</t>
  </si>
  <si>
    <t>6.7</t>
  </si>
  <si>
    <t>6.8</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</si>
  <si>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</si>
  <si>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</si>
  <si>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</si>
  <si>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</si>
  <si>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</si>
  <si>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</si>
  <si>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</si>
  <si>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</si>
  <si>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</si>
  <si>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</si>
  <si>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</si>
  <si>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</si>
  <si>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</si>
  <si>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</si>
  <si>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</si>
  <si>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</si>
  <si>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</si>
  <si>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</si>
  <si>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6.54</t>
  </si>
  <si>
    <t>1 ДХ</t>
  </si>
  <si>
    <t>4.4.5</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</si>
  <si>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</si>
  <si>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</si>
  <si>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</si>
  <si>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</si>
  <si>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</si>
  <si>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</si>
  <si>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</si>
  <si>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</si>
  <si>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</si>
  <si>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</si>
  <si>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</si>
  <si>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</si>
  <si>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</si>
  <si>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</si>
  <si>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</si>
  <si>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</si>
  <si>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</si>
  <si>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</si>
  <si>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</si>
  <si>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</si>
  <si>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</si>
  <si>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</si>
  <si>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</si>
  <si>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</si>
  <si>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Комплексные услуги (домофония/радиофикация/видеонаблюдение/беспроводной доступ/телеметрия)</t>
  </si>
  <si>
    <t>Устройство линий связи</t>
  </si>
  <si>
    <t>Устройство линий электропитания</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</si>
  <si>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</si>
  <si>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</si>
  <si>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</si>
  <si>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4.5.1</t>
  </si>
  <si>
    <t>4.5.2</t>
  </si>
  <si>
    <t>4.5.3</t>
  </si>
  <si>
    <t>4.5.4</t>
  </si>
  <si>
    <t>4.5.5</t>
  </si>
  <si>
    <t>4.5.6</t>
  </si>
  <si>
    <t>8.4.4</t>
  </si>
  <si>
    <t>8.4.5</t>
  </si>
  <si>
    <t>8.4.6</t>
  </si>
  <si>
    <t>8.4.7</t>
  </si>
  <si>
    <t>8.5.1</t>
  </si>
  <si>
    <t>8.5.2</t>
  </si>
  <si>
    <t>8.7.5</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</si>
  <si>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</si>
  <si>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</si>
  <si>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</si>
  <si>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1 включительно</t>
  </si>
  <si>
    <t xml:space="preserve"> Домовая распределительная сеть (ДРС)</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</si>
  <si>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</si>
  <si>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</si>
  <si>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</si>
  <si>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</si>
  <si>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</si>
  <si>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</si>
  <si>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</si>
  <si>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</si>
  <si>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</si>
  <si>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</si>
  <si>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</si>
  <si>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</si>
  <si>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</si>
  <si>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 xml:space="preserve">Прокладка и монтаж многопарного передаточного кабеля "витая пара" Cat 5е до 50 пар включительно </t>
  </si>
  <si>
    <t>до 9 U включительно</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</si>
  <si>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</si>
  <si>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</si>
  <si>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</si>
  <si>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</si>
  <si>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</si>
  <si>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</si>
  <si>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</si>
  <si>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</si>
  <si>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</si>
  <si>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</si>
  <si>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</si>
  <si>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</si>
  <si>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</si>
  <si>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</si>
  <si>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</si>
  <si>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</si>
  <si>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</si>
  <si>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</si>
  <si>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</si>
  <si>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</si>
  <si>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</si>
  <si>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</si>
  <si>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</si>
  <si>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</si>
  <si>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</si>
  <si>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</si>
  <si>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</si>
  <si>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Не применяется к разделу 2.</t>
  </si>
  <si>
    <t>6.106</t>
  </si>
  <si>
    <t>6.107</t>
  </si>
  <si>
    <t>6.108</t>
  </si>
  <si>
    <t>6.109</t>
  </si>
  <si>
    <t>6.110</t>
  </si>
  <si>
    <t>6.111</t>
  </si>
  <si>
    <t>6.112</t>
  </si>
  <si>
    <t>6.113</t>
  </si>
  <si>
    <t>6.114</t>
  </si>
  <si>
    <t>6.115</t>
  </si>
  <si>
    <t>8.1.2</t>
  </si>
  <si>
    <t>8.1.3</t>
  </si>
  <si>
    <t>8.1.4</t>
  </si>
  <si>
    <t>8.1.6</t>
  </si>
  <si>
    <t>8.1.7</t>
  </si>
  <si>
    <t>8.1.9</t>
  </si>
  <si>
    <t>8.2.3</t>
  </si>
  <si>
    <t>8.2.4</t>
  </si>
  <si>
    <t>8.2.5</t>
  </si>
  <si>
    <t>8.2.6</t>
  </si>
  <si>
    <t>8.2.7</t>
  </si>
  <si>
    <t>8.2.8</t>
  </si>
  <si>
    <t>8.2.9</t>
  </si>
  <si>
    <t>8.3.1</t>
  </si>
  <si>
    <t>8.3.3</t>
  </si>
  <si>
    <t>8.3.4</t>
  </si>
  <si>
    <t xml:space="preserve">Не применяется совместно с Работами пунктов с 6.1÷6.3; 6.5÷ 6.8; 6.21÷6.24 </t>
  </si>
  <si>
    <t xml:space="preserve">Не применяется совместно с Работами пунктов с  6.5÷ 6.15; 6.21÷ 6.24 </t>
  </si>
  <si>
    <t xml:space="preserve">Прокладка и монтаж кабеля силового ВБбШв (или аналог)  емкостью от 2х16 до 5х16 мм2 в грунте </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</si>
  <si>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</si>
  <si>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</si>
  <si>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</si>
  <si>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</si>
  <si>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</si>
  <si>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</si>
  <si>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</si>
  <si>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</si>
  <si>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</si>
  <si>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</si>
  <si>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</si>
  <si>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</si>
  <si>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</si>
  <si>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</si>
  <si>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</si>
  <si>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</si>
  <si>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</si>
  <si>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Расценка применяется при выполнении комплекса работ по СКС на одном объекте.
Не применимо совместно с расценками 8.3.1.</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</si>
  <si>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</si>
  <si>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</si>
  <si>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 xml:space="preserve"> Прокладка и монтаж ВОК в грунте, включая землеустроительное дело, топографо-геодезические работы, согласования</t>
  </si>
  <si>
    <t>6.8.1</t>
  </si>
  <si>
    <t>6.8.2</t>
  </si>
  <si>
    <t>6.8.3</t>
  </si>
  <si>
    <t>6.8.4</t>
  </si>
  <si>
    <t>6.8.5</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</si>
  <si>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</si>
  <si>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</si>
  <si>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</si>
  <si>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</si>
  <si>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Может применятся с работами других разделов</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</si>
  <si>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</si>
  <si>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</si>
  <si>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</si>
  <si>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</si>
  <si>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</si>
  <si>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</si>
  <si>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</si>
  <si>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</si>
  <si>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</si>
  <si>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</si>
  <si>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</si>
  <si>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</si>
  <si>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</si>
  <si>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</si>
  <si>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</si>
  <si>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</si>
  <si>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</si>
  <si>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</si>
  <si>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</si>
  <si>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</si>
  <si>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</si>
  <si>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</si>
  <si>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</si>
  <si>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</si>
  <si>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</si>
  <si>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8.4.1</t>
  </si>
  <si>
    <t>8.4.2</t>
  </si>
  <si>
    <t>8.4.3</t>
  </si>
  <si>
    <t>8.4.8</t>
  </si>
  <si>
    <t>8.4.10</t>
  </si>
  <si>
    <t>8.4.11</t>
  </si>
  <si>
    <t>8.4.12</t>
  </si>
  <si>
    <t xml:space="preserve">1 км трассы кабеля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</si>
  <si>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</si>
  <si>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</si>
  <si>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</si>
  <si>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</si>
  <si>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</si>
  <si>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 Монтаж оборудования, патч/кросс панелей</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</si>
  <si>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</si>
  <si>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</si>
  <si>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</si>
  <si>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</si>
  <si>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</si>
  <si>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</si>
  <si>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</si>
  <si>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</si>
  <si>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</si>
  <si>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</si>
  <si>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</si>
  <si>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</si>
  <si>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</si>
  <si>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</si>
  <si>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</si>
  <si>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</si>
  <si>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</si>
  <si>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</si>
  <si>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</si>
  <si>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</si>
  <si>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</si>
  <si>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</si>
  <si>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</si>
  <si>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</si>
  <si>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 xml:space="preserve">Монтаж муфты на волоконно-оптическом кабеле </t>
  </si>
  <si>
    <t>до 96 ОВ включительно (соединений)</t>
  </si>
  <si>
    <t>4.10.1</t>
  </si>
  <si>
    <t>4.10.2</t>
  </si>
  <si>
    <t>4.10.3</t>
  </si>
  <si>
    <t>4.10.4</t>
  </si>
  <si>
    <t>4.10.5</t>
  </si>
  <si>
    <t>4.10.6</t>
  </si>
  <si>
    <t>4.10.7</t>
  </si>
  <si>
    <t>4.10.8</t>
  </si>
  <si>
    <t>4.10.9</t>
  </si>
  <si>
    <t>4.10.10</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</si>
  <si>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</si>
  <si>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</si>
  <si>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</si>
  <si>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</si>
  <si>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</si>
  <si>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</si>
  <si>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</si>
  <si>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</si>
  <si>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</si>
  <si>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</si>
  <si>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</si>
  <si>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</si>
  <si>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</si>
  <si>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</si>
  <si>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</si>
  <si>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 xml:space="preserve">Тип №1 габаритами до 395х310х220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</si>
  <si>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</si>
  <si>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</si>
  <si>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</si>
  <si>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</si>
  <si>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Тип №2 габаритами до 500x400x200 включительно </t>
  </si>
  <si>
    <t>Монтаж малогабаритного шкафа под домофон, ЗУ, ВН, точку доступа</t>
  </si>
  <si>
    <t>Монтаж щита с подготовкой под установку приборов учёта (АСУКЭ)</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</si>
  <si>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</si>
  <si>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</si>
  <si>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Прочие затраты, включая: </t>
    </r>
    <r>
      <rPr>
        <sz val="12"/>
        <color rgb="FF0000FF"/>
        <rFont val="Calibri"/>
        <family val="2"/>
        <charset val="204"/>
        <scheme val="minor"/>
      </rPr>
      <t>работы на станционной стороне</t>
    </r>
    <r>
      <rPr>
        <sz val="12"/>
        <color theme="1"/>
        <rFont val="Calibri"/>
        <family val="2"/>
        <charset val="204"/>
        <scheme val="minor"/>
      </rPr>
      <t xml:space="preserve">,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</si>
  <si>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t>
    </r>
    <r>
      <rPr>
        <sz val="12"/>
        <color rgb="FF0000FF"/>
        <rFont val="Calibri"/>
        <family val="2"/>
        <charset val="204"/>
        <scheme val="minor"/>
      </rPr>
      <t xml:space="preserve"> работы на станционной стороне</t>
    </r>
    <r>
      <rPr>
        <sz val="12"/>
        <color theme="1"/>
        <rFont val="Calibri"/>
        <family val="2"/>
        <charset val="204"/>
        <scheme val="minor"/>
      </rPr>
      <t xml:space="preserve">;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</si>
  <si>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 xml:space="preserve">ПИР, СМР, Прочие затраты, включая: Проектирование и согласование проведения работ с собственниками жилья; прокладка распределительных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</si>
  <si>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 xml:space="preserve">ПИР, СМР, Прочие затраты, включая: Проектирование домовой распределительной сети. </t>
    </r>
    <r>
      <rPr>
        <sz val="12"/>
        <color rgb="FF0000FF"/>
        <rFont val="Calibri"/>
        <family val="2"/>
        <charset val="204"/>
        <scheme val="minor"/>
      </rPr>
      <t>Работы на станционной стороне</t>
    </r>
    <r>
      <rPr>
        <sz val="12"/>
        <color theme="1"/>
        <rFont val="Calibri"/>
        <family val="2"/>
        <charset val="204"/>
        <scheme val="minor"/>
      </rPr>
      <t>;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</si>
  <si>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t xml:space="preserve">ВОК   ёмкостью до 8 ОВ включительно </t>
  </si>
  <si>
    <t>ВОК ёмкостью более  32 до 48 волокон включительно</t>
  </si>
  <si>
    <t>3.1.4</t>
  </si>
  <si>
    <t>3.1.5</t>
  </si>
  <si>
    <t>3.2.4</t>
  </si>
  <si>
    <t>3.2.7</t>
  </si>
  <si>
    <t>3.3.4</t>
  </si>
  <si>
    <t>3.3.5</t>
  </si>
  <si>
    <t>ВОК ёмкостью более 96 до 144 волокон включительно</t>
  </si>
  <si>
    <t>6.27.1</t>
  </si>
  <si>
    <t>6.27.2</t>
  </si>
  <si>
    <t>6.27.2.1</t>
  </si>
  <si>
    <t>6.27.2.2</t>
  </si>
  <si>
    <t>6.27.2.3</t>
  </si>
  <si>
    <t>6.27.2.4</t>
  </si>
  <si>
    <t>6.27.2.5</t>
  </si>
  <si>
    <t>6.27.2.6</t>
  </si>
  <si>
    <t>в том числе стоимость кабеля, основных материалов (с учётом ТЗР)</t>
  </si>
  <si>
    <t>Исключить стоимость основных материалов , при давальческой схеме взаимодействия.</t>
  </si>
  <si>
    <r>
      <t xml:space="preserve">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 </t>
    </r>
    <r>
      <rPr>
        <sz val="12"/>
        <color rgb="FFFF0000"/>
        <rFont val="Calibri"/>
        <family val="2"/>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</si>
  <si>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t>
    </r>
    <r>
      <rPr>
        <sz val="12"/>
        <color rgb="FFFF0000"/>
        <rFont val="Calibri"/>
        <family val="2"/>
        <charset val="204"/>
        <scheme val="minor"/>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</si>
  <si>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t>Раздел 8. Строительство структурированных кабельных сетей (СКС) (Комплекс работ на одном объекте по организации АРМ)</t>
  </si>
  <si>
    <t>Установка розетки (220В) на DIN-рейку с заземлением контактов</t>
  </si>
  <si>
    <t>6.107.1</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</si>
  <si>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</si>
  <si>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</si>
  <si>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</si>
  <si>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Оформление исполнительной документации.</t>
  </si>
  <si>
    <t>ВОК ёмкостью более  16 до 32 волокон включительно</t>
  </si>
  <si>
    <t>ВОК ёмкостью более   48 волокон</t>
  </si>
  <si>
    <t>ёмкостью 10 пар (жила 0,4)</t>
  </si>
  <si>
    <t>ёмкостью 20 пар (жила 0,4)</t>
  </si>
  <si>
    <t>ёмкостью 30 пар (жила 0,4)</t>
  </si>
  <si>
    <t>ёмкостью  50 пар (жила 0,4)</t>
  </si>
  <si>
    <t>ёмкостью  100 пар (жила 0,4)</t>
  </si>
  <si>
    <t>ёмкостью  200 пар (жила 0,4)</t>
  </si>
  <si>
    <t>ёмкостью 300 пар (жила 0,4)</t>
  </si>
  <si>
    <t>ёмкостью  400 пар (жила 0,4)</t>
  </si>
  <si>
    <t>ёмкостью более 400 пар до 600 пар (жила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</si>
  <si>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</si>
  <si>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</si>
  <si>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</si>
  <si>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</si>
  <si>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</si>
  <si>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</si>
  <si>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</si>
  <si>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</si>
  <si>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</si>
  <si>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</si>
  <si>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</si>
  <si>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</si>
  <si>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4.7.10</t>
  </si>
  <si>
    <t>4.7.11</t>
  </si>
  <si>
    <t>4.7.12</t>
  </si>
  <si>
    <t>4.7.13</t>
  </si>
  <si>
    <t>4.7.14</t>
  </si>
  <si>
    <t>4.7.15</t>
  </si>
  <si>
    <t>4.7.16</t>
  </si>
  <si>
    <t>4.7.17</t>
  </si>
  <si>
    <t>4.7.18</t>
  </si>
  <si>
    <t>4.7.19</t>
  </si>
  <si>
    <t>4.7.20</t>
  </si>
  <si>
    <t>4.7.21</t>
  </si>
  <si>
    <t>4.8.10</t>
  </si>
  <si>
    <t>4.8.11</t>
  </si>
  <si>
    <t>4.8.12</t>
  </si>
  <si>
    <t>4.8.13</t>
  </si>
  <si>
    <t>4.8.14</t>
  </si>
  <si>
    <t>4.8.15</t>
  </si>
  <si>
    <t>4.8.16</t>
  </si>
  <si>
    <t>4.8.17</t>
  </si>
  <si>
    <t>4.8.18</t>
  </si>
  <si>
    <t>4.8.19</t>
  </si>
  <si>
    <t>4.8.20</t>
  </si>
  <si>
    <t>4.8.21</t>
  </si>
  <si>
    <t>4.9.10</t>
  </si>
  <si>
    <t>4.9.11</t>
  </si>
  <si>
    <t>4.9.12</t>
  </si>
  <si>
    <t>4.9.13</t>
  </si>
  <si>
    <t>4.9.14</t>
  </si>
  <si>
    <t>4.9.15</t>
  </si>
  <si>
    <t>4.9.16</t>
  </si>
  <si>
    <t>4.9.17</t>
  </si>
  <si>
    <t>4.9.18</t>
  </si>
  <si>
    <t>4.9.19</t>
  </si>
  <si>
    <t>4.9.20</t>
  </si>
  <si>
    <t>4.9.21</t>
  </si>
  <si>
    <t>* Удельная стоимость за единицу (базовое значение) без НДС, руб.</t>
  </si>
  <si>
    <t>* в том числе стоимость СМР включая материалы</t>
  </si>
  <si>
    <t xml:space="preserve"> в том числе стоимость СМР включая материалы</t>
  </si>
  <si>
    <t>!! * В целях перерасчета, внести удельные расценки в соответствии с заключенным Договором !!</t>
  </si>
  <si>
    <t>базовое</t>
  </si>
  <si>
    <t>новое</t>
  </si>
  <si>
    <t>Процент изменения курса</t>
  </si>
  <si>
    <t>К пересчета</t>
  </si>
  <si>
    <t>Применяется индексация</t>
  </si>
  <si>
    <t>Расчет коэффициента на вкладке "Расчет Коэф. по курсу USD"</t>
  </si>
  <si>
    <t xml:space="preserve">Удельные расценки с проиндексированной составляющей материалов, в соответствии с применённым коэффициентом пересчета </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</si>
  <si>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</si>
  <si>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</si>
  <si>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</si>
  <si>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</si>
  <si>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</si>
  <si>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</si>
  <si>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ВВГнг/ВВГнг-LS/КГВВнг(А)-LS/ПВС (аналог) ёмкостью до 3х2,5мм2 для различных подключений сверх 20/50 м</t>
  </si>
  <si>
    <t>Прокладка и монтаж кабеля  типа  UTP/КПЛК(аналог),  внутри лифтовой камеры в шахте лифта</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</si>
  <si>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Оформление разрешительных документов и исполнительной документации. Прокладка кабеля учитывается в протяженности трассы (с учетом согласованного запаса Заказчиком работ).</t>
  </si>
  <si>
    <t>Монтаж шкафа, стойки 19"</t>
  </si>
  <si>
    <t>USD</t>
  </si>
  <si>
    <t>LME</t>
  </si>
  <si>
    <t xml:space="preserve">Процент изменения </t>
  </si>
  <si>
    <t>базовое в USD за 1 тонну</t>
  </si>
  <si>
    <t>новое в USD за 1 тонну</t>
  </si>
  <si>
    <t>К пересчета медножильной кабельной продукции от значений USD и LME</t>
  </si>
  <si>
    <t>Процент USD LME</t>
  </si>
  <si>
    <t>Базовое = (LMEбаз*USDбаз)</t>
  </si>
  <si>
    <t xml:space="preserve">Новое =(LMEнов*USDнов) </t>
  </si>
  <si>
    <t xml:space="preserve">Данные берутся с сайта: </t>
  </si>
  <si>
    <t>http://www.cbr.ru/currency_base/dynamics</t>
  </si>
  <si>
    <t>nominal</t>
  </si>
  <si>
    <t>data</t>
  </si>
  <si>
    <t>curs</t>
  </si>
  <si>
    <t>cdx</t>
  </si>
  <si>
    <t>Доллар США</t>
  </si>
  <si>
    <t>Вставить принскрин:</t>
  </si>
  <si>
    <t>Коэффициент пересчета USD</t>
  </si>
  <si>
    <t>Коэффициент пересчета USD LME</t>
  </si>
  <si>
    <t xml:space="preserve">Вставить данные </t>
  </si>
  <si>
    <t xml:space="preserve">Таблица автоматического пересчета К индексации USD и USD LME </t>
  </si>
  <si>
    <t>Индексация USD</t>
  </si>
  <si>
    <t>Индексация USD LME</t>
  </si>
  <si>
    <t>USD нов – Среднее значение курса продажи доллара США, определяется как среднеарифметическое официального курса доллара США к российскому рублю, ежедневно устанавливаемого Центральным Банком РФ и согласно опубликованным ежедневным значениям за период рассмотрения на сайте http://www.cbr.ru/currency_base/dynamics. В качестве периода рассмотрения берется временной интервал в 20 рабочих дней (включая дату формирования Заказа), предшествующих дате формирования Заказа.</t>
  </si>
  <si>
    <t>LME новое=</t>
  </si>
  <si>
    <t>USD новое=</t>
  </si>
  <si>
    <t>USD базовое=</t>
  </si>
  <si>
    <t xml:space="preserve">USD баз – Среднее значение курса продажи доллара США к российскому рублю устанавливаемый Центральным Банком РФ на дату публикации Открытого запроса котировок. Рассчитывается, как средняя цена доллара США за предыдущие 20 рабочих дней (включая дату публикации закупочной процедуры). Данные берутся с сайт http://www.cbr.ru/currency_base/dynamics </t>
  </si>
  <si>
    <t xml:space="preserve">LME баз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публикации закупочной процедуры). Данные берутся с сайта http://metal4u.ru/lme/ (график «Цена на медь lme» с указанием требуемых диапазонов дат, значение avrg:) </t>
  </si>
  <si>
    <t>LME базовое=</t>
  </si>
  <si>
    <t>Данные берутся с сайта:</t>
  </si>
  <si>
    <t xml:space="preserve">Автоматический расчет по таблице </t>
  </si>
  <si>
    <t>Поля для внесения данных</t>
  </si>
  <si>
    <t>LME нов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формирования Заказа), предшествующих дате формирования Заказа. Данные берутся с сайта https://www.arsenal-ooo.com.ua/lme-mean.php?metall  (график «Цена на медь lme» с указанием требуемых диапазонов дат, значение avrg:)</t>
  </si>
  <si>
    <t xml:space="preserve">https://www.arsenal-ooo.com.ua/lme-mean.php?metall </t>
  </si>
  <si>
    <t>Индексируемая составляющая стоимости материалов, без НДС, руб.</t>
  </si>
  <si>
    <t>При организации дополнительных услуг "Умный дом", возможно применение совместно с работами пункта 1.2. Применяется с 6.33</t>
  </si>
  <si>
    <t>Не применяется к разделу 1.  Применяется с 6.33</t>
  </si>
  <si>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</si>
  <si>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t>
    </r>
    <r>
      <rPr>
        <sz val="12"/>
        <color rgb="FF0000FF"/>
        <rFont val="Calibri"/>
        <family val="2"/>
        <charset val="204"/>
        <scheme val="minor"/>
      </rPr>
      <t>монтаж смотровых камер</t>
    </r>
    <r>
      <rPr>
        <sz val="12"/>
        <color theme="1"/>
        <rFont val="Calibri"/>
        <family val="2"/>
        <charset val="204"/>
        <scheme val="minor"/>
      </rPr>
      <t>, (включая стоимость оптического кабеля и муфт, кроссов, стоек и кабельростов,</t>
    </r>
    <r>
      <rPr>
        <sz val="12"/>
        <color rgb="FF0000FF"/>
        <rFont val="Calibri"/>
        <family val="2"/>
        <charset val="204"/>
        <scheme val="minor"/>
      </rPr>
      <t xml:space="preserve"> смотровых камер)</t>
    </r>
    <r>
      <rPr>
        <sz val="12"/>
        <color theme="1"/>
        <rFont val="Calibri"/>
        <family val="2"/>
        <charset val="204"/>
        <scheme val="minor"/>
      </rPr>
      <t>,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t>
    </r>
  </si>
  <si>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</si>
  <si>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</si>
  <si>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t>
    </r>
    <r>
      <rPr>
        <sz val="12"/>
        <color rgb="FF0000FF"/>
        <rFont val="Calibri"/>
        <family val="2"/>
        <charset val="204"/>
        <scheme val="minor"/>
      </rPr>
      <t>монтаж смотровых камер</t>
    </r>
    <r>
      <rPr>
        <sz val="12"/>
        <color theme="1"/>
        <rFont val="Calibri"/>
        <family val="2"/>
        <charset val="204"/>
        <scheme val="minor"/>
      </rPr>
      <t xml:space="preserve">, монтаж/ перемонтаж  муфт со сваркой волокон (включая стоимость смотровых камер,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 </t>
    </r>
    <r>
      <rPr>
        <b/>
        <sz val="12"/>
        <color rgb="FFFF0000"/>
        <rFont val="Calibri"/>
        <family val="2"/>
        <charset val="204"/>
        <scheme val="minor"/>
      </rPr>
      <t>Устройство кабельного вывода на стену, производиться по расценке 5.26.</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</si>
  <si>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</si>
  <si>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</si>
  <si>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кросса, с учетом нормативных технологических запасов. </t>
    </r>
    <r>
      <rPr>
        <b/>
        <sz val="12"/>
        <color rgb="FFFF0000"/>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</si>
  <si>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</si>
  <si>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Прокладка внутриобъектового ВОК</t>
    </r>
    <r>
      <rPr>
        <b/>
        <sz val="12"/>
        <color rgb="FF0000FF"/>
        <rFont val="Calibri"/>
        <family val="2"/>
        <charset val="204"/>
        <scheme val="minor"/>
      </rPr>
      <t/>
    </r>
  </si>
  <si>
    <r>
      <t>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Оформлением разрешительных документов и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вновь устанавливаемых распределительных муфт и кроссовых устройств, организацию дополнительной инфраструктуры (кабельные лотки/каналы). </t>
    </r>
  </si>
  <si>
    <t>ВОК до 4  волокон включительно</t>
  </si>
  <si>
    <t>ВОК от 4 до 8  волокон включительно</t>
  </si>
  <si>
    <t>ВОК от 8 до 16  волокон включительно</t>
  </si>
  <si>
    <t>ВОК от 24 до 48 волокон включительно</t>
  </si>
  <si>
    <t>6.8.2.1</t>
  </si>
  <si>
    <t>6.8.2.2</t>
  </si>
  <si>
    <t>6.8.2.3</t>
  </si>
  <si>
    <t>6.8.2.4</t>
  </si>
  <si>
    <t>6.8.2.5</t>
  </si>
  <si>
    <r>
      <t xml:space="preserve">Применяется на существующих кабельных линиях, при монтаже новой муфты, организации врезки, отводов.
Применимо совместно: с расценками пап. 4.2 ÷ 4.4, при монтаже более 1 оптической муфты на 0,5 км строящейся трассы; совместно с 6.8.2 </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</si>
  <si>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НЕ ПРИМЕНЯТЬ</t>
    </r>
    <r>
      <rPr>
        <sz val="12"/>
        <color theme="1"/>
        <rFont val="Calibri"/>
        <family val="2"/>
        <charset val="204"/>
        <scheme val="minor"/>
      </rPr>
      <t xml:space="preserve"> </t>
    </r>
    <r>
      <rPr>
        <b/>
        <sz val="12"/>
        <color theme="1"/>
        <rFont val="Calibri"/>
        <family val="2"/>
        <charset val="204"/>
        <scheme val="minor"/>
      </rPr>
      <t xml:space="preserve"> отдельно для внутри объектовой прокладки.</t>
    </r>
    <r>
      <rPr>
        <sz val="12"/>
        <color theme="1"/>
        <rFont val="Calibri"/>
        <family val="2"/>
        <charset val="204"/>
        <scheme val="minor"/>
      </rPr>
      <t xml:space="preserve">
</t>
    </r>
    <r>
      <rPr>
        <b/>
        <sz val="14"/>
        <color rgb="FF0000FF"/>
        <rFont val="Calibri"/>
        <family val="2"/>
        <charset val="204"/>
        <scheme val="minor"/>
      </rPr>
      <t>Отдельная прокладка внутри объектового ВОК производиться по расценкам 6.8.2</t>
    </r>
  </si>
  <si>
    <r>
      <t xml:space="preserve">Не применяется 4.2 – 4.4 
</t>
    </r>
    <r>
      <rPr>
        <sz val="12"/>
        <color rgb="FF0000FF"/>
        <rFont val="Calibri"/>
        <family val="2"/>
        <charset val="204"/>
        <scheme val="minor"/>
      </rPr>
      <t xml:space="preserve">Применимо совместно с 6.8.2 </t>
    </r>
  </si>
  <si>
    <t xml:space="preserve"> Прокладка и монтаж многопарного передаточного кабеля "витая пара"Cat 5е ёмкостью до 10 пар включительно, от существующего УД до подъезда </t>
  </si>
  <si>
    <t>Прокладка и монтаж многопарного передаточного кабеля "витая пара" Cat 5е ёмкостью до 25 пар включительно, от существующего УД до подъезда</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</si>
  <si>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НЕ ПРИМЕНЯТЬ</t>
    </r>
    <r>
      <rPr>
        <b/>
        <sz val="12"/>
        <color rgb="FF0000FF"/>
        <rFont val="Calibri"/>
        <family val="2"/>
        <charset val="204"/>
        <scheme val="minor"/>
      </rPr>
      <t xml:space="preserve">  отдельно для внутриобъектовой прокладки.</t>
    </r>
  </si>
  <si>
    <t>Калькулятор индексации Удельных расценок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</si>
</sst>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0.000"/>
    <numFmt numFmtId="200" formatCode="0.000"/>
    <numFmt numFmtId="201" formatCode="#,##0.0000"/>
  </numFmts>
  <fonts count="118">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b/>
      <sz val="11"/>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1"/>
      <color theme="1"/>
      <name val="Calibri"/>
      <family val="2"/>
      <charset val="204"/>
    </font>
    <font>
      <sz val="12"/>
      <color rgb="FF000000"/>
      <name val="Calibri"/>
      <family val="2"/>
      <charset val="204"/>
    </font>
    <font>
      <sz val="12"/>
      <color rgb="FFFF0000"/>
      <name val="Calibri"/>
      <family val="2"/>
      <charset val="204"/>
    </font>
    <font>
      <sz val="11"/>
      <color rgb="FFFF0000"/>
      <name val="Calibri"/>
      <family val="2"/>
      <charset val="204"/>
      <scheme val="minor"/>
    </font>
    <font>
      <b/>
      <sz val="12"/>
      <color rgb="FF0070C0"/>
      <name val="Calibri"/>
      <family val="2"/>
      <charset val="204"/>
      <scheme val="minor"/>
    </font>
    <font>
      <sz val="11"/>
      <name val="Calibri"/>
      <family val="2"/>
      <charset val="204"/>
      <scheme val="minor"/>
    </font>
    <font>
      <sz val="48"/>
      <color theme="1"/>
      <name val="Times New Roman"/>
      <family val="1"/>
      <charset val="204"/>
    </font>
    <font>
      <b/>
      <sz val="18"/>
      <color rgb="FFFF0000"/>
      <name val="Calibri"/>
      <family val="2"/>
      <charset val="204"/>
      <scheme val="minor"/>
    </font>
    <font>
      <b/>
      <sz val="18"/>
      <color theme="1"/>
      <name val="Calibri"/>
      <family val="2"/>
      <charset val="204"/>
      <scheme val="minor"/>
    </font>
    <font>
      <sz val="20"/>
      <color theme="1"/>
      <name val="Calibri"/>
      <family val="2"/>
      <charset val="204"/>
      <scheme val="minor"/>
    </font>
    <font>
      <b/>
      <sz val="20"/>
      <color theme="1"/>
      <name val="Calibri"/>
      <family val="2"/>
      <charset val="204"/>
      <scheme val="minor"/>
    </font>
    <font>
      <b/>
      <sz val="16"/>
      <color theme="1"/>
      <name val="Calibri"/>
      <family val="2"/>
      <charset val="204"/>
      <scheme val="minor"/>
    </font>
    <font>
      <b/>
      <sz val="12"/>
      <color rgb="FF002060"/>
      <name val="Calibri"/>
      <family val="2"/>
      <charset val="204"/>
      <scheme val="minor"/>
    </font>
    <font>
      <b/>
      <sz val="18"/>
      <color theme="1"/>
      <name val="Times New Roman"/>
      <family val="1"/>
      <charset val="204"/>
    </font>
    <font>
      <b/>
      <sz val="13"/>
      <color rgb="FFFF0000"/>
      <name val="Calibri"/>
      <family val="2"/>
      <charset val="204"/>
      <scheme val="minor"/>
    </font>
    <font>
      <b/>
      <sz val="11"/>
      <color rgb="FFFF0000"/>
      <name val="Calibri"/>
      <family val="2"/>
      <charset val="204"/>
      <scheme val="minor"/>
    </font>
    <font>
      <u/>
      <sz val="11"/>
      <color theme="10"/>
      <name val="Calibri"/>
      <family val="2"/>
      <charset val="204"/>
      <scheme val="minor"/>
    </font>
    <font>
      <b/>
      <sz val="11"/>
      <color theme="0"/>
      <name val="Calibri"/>
      <family val="2"/>
      <charset val="204"/>
      <scheme val="minor"/>
    </font>
    <font>
      <sz val="16"/>
      <color theme="1"/>
      <name val="Calibri"/>
      <family val="2"/>
      <charset val="204"/>
      <scheme val="minor"/>
    </font>
    <font>
      <b/>
      <sz val="14"/>
      <color rgb="FF0000FF"/>
      <name val="Calibri"/>
      <family val="2"/>
      <charset val="204"/>
      <scheme val="minor"/>
    </font>
  </fonts>
  <fills count="76">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rgb="FFCCFFFF"/>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CCFFCC"/>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59999389629810485"/>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3"/>
      </left>
      <right style="thin">
        <color theme="3"/>
      </right>
      <top style="thin">
        <color theme="3"/>
      </top>
      <bottom style="thin">
        <color theme="3"/>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ck">
        <color theme="9" tint="-0.24994659260841701"/>
      </left>
      <right style="thick">
        <color theme="9" tint="-0.24994659260841701"/>
      </right>
      <top/>
      <bottom/>
      <diagonal/>
    </border>
    <border>
      <left style="thick">
        <color theme="9" tint="-0.24994659260841701"/>
      </left>
      <right style="thick">
        <color theme="9" tint="-0.24994659260841701"/>
      </right>
      <top/>
      <bottom style="thick">
        <color theme="9" tint="-0.24994659260841701"/>
      </bottom>
      <diagonal/>
    </border>
  </borders>
  <cellStyleXfs count="3233">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4"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5">
      <alignment horizontal="center"/>
    </xf>
    <xf numFmtId="170" fontId="18" fillId="4" borderId="1">
      <alignment horizontal="center"/>
    </xf>
    <xf numFmtId="1" fontId="2" fillId="0" borderId="6"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7" applyFill="0" applyProtection="0">
      <alignment horizontal="justify" vertical="center" wrapText="1"/>
    </xf>
    <xf numFmtId="49" fontId="19" fillId="0" borderId="7" applyFill="0" applyProtection="0">
      <alignment horizontal="center" vertical="center" wrapText="1"/>
    </xf>
    <xf numFmtId="2" fontId="2" fillId="0" borderId="8"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9"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5">
      <alignment vertical="center"/>
    </xf>
    <xf numFmtId="0" fontId="27" fillId="25" borderId="10"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1"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1" applyNumberFormat="0" applyProtection="0">
      <alignment vertical="top"/>
    </xf>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5"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6" applyBorder="0" applyAlignment="0">
      <alignment horizontal="left" indent="1"/>
    </xf>
    <xf numFmtId="0" fontId="47" fillId="0" borderId="17"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8"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5">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0"/>
    <xf numFmtId="0" fontId="62" fillId="0" borderId="0" applyNumberFormat="0" applyFill="0" applyBorder="0" applyAlignment="0" applyProtection="0"/>
    <xf numFmtId="0" fontId="63" fillId="56" borderId="21">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69" fillId="2" borderId="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1"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xf numFmtId="0" fontId="114" fillId="0" borderId="0" applyNumberFormat="0" applyFill="0" applyBorder="0" applyAlignment="0" applyProtection="0"/>
    <xf numFmtId="0" fontId="1" fillId="0" borderId="0"/>
  </cellStyleXfs>
  <cellXfs count="370">
    <xf numFmtId="0" fontId="0" fillId="0" borderId="0" xfId="0"/>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0" borderId="1" xfId="0" applyFont="1" applyFill="1" applyBorder="1" applyAlignment="1">
      <alignment horizontal="left" vertical="center" wrapText="1" indent="1"/>
    </xf>
    <xf numFmtId="4" fontId="84" fillId="0" borderId="1" xfId="0" applyNumberFormat="1" applyFont="1" applyFill="1" applyBorder="1" applyAlignment="1">
      <alignment horizontal="right" vertical="center" wrapText="1" indent="1"/>
    </xf>
    <xf numFmtId="4" fontId="83" fillId="0" borderId="1" xfId="0" applyNumberFormat="1" applyFont="1" applyFill="1" applyBorder="1" applyAlignment="1">
      <alignment horizontal="right" vertical="center" wrapText="1" indent="1"/>
    </xf>
    <xf numFmtId="0" fontId="95" fillId="0" borderId="1" xfId="1" applyFont="1" applyFill="1" applyBorder="1" applyAlignment="1" applyProtection="1">
      <alignment horizontal="left" vertical="center" wrapText="1" indent="1"/>
      <protection locked="0"/>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49" fontId="84" fillId="0" borderId="1" xfId="0" applyNumberFormat="1" applyFont="1" applyFill="1" applyBorder="1" applyAlignment="1">
      <alignment horizontal="center" vertical="center" wrapText="1"/>
    </xf>
    <xf numFmtId="49" fontId="97" fillId="66" borderId="1" xfId="0" applyNumberFormat="1" applyFont="1" applyFill="1" applyBorder="1" applyAlignment="1">
      <alignment horizontal="center" vertical="center" wrapText="1"/>
    </xf>
    <xf numFmtId="4" fontId="84" fillId="0" borderId="3" xfId="0" applyNumberFormat="1" applyFont="1" applyFill="1" applyBorder="1" applyAlignment="1" applyProtection="1">
      <alignment horizontal="left" vertical="center" wrapText="1" indent="1"/>
      <protection locked="0"/>
    </xf>
    <xf numFmtId="4" fontId="94" fillId="0" borderId="3" xfId="0" applyNumberFormat="1" applyFont="1" applyFill="1" applyBorder="1" applyAlignment="1" applyProtection="1">
      <alignment horizontal="left" vertical="center" wrapText="1" indent="1"/>
      <protection locked="0"/>
    </xf>
    <xf numFmtId="0" fontId="80" fillId="66" borderId="3" xfId="0" quotePrefix="1" applyFont="1" applyFill="1" applyBorder="1" applyAlignment="1">
      <alignment horizontal="left" vertical="center" wrapText="1" indent="1"/>
    </xf>
    <xf numFmtId="4" fontId="87" fillId="0" borderId="3" xfId="8" applyNumberFormat="1" applyFont="1" applyFill="1" applyBorder="1" applyAlignment="1">
      <alignment horizontal="right" vertical="center" wrapText="1" indent="1"/>
    </xf>
    <xf numFmtId="4" fontId="80" fillId="0" borderId="3" xfId="8" applyNumberFormat="1" applyFont="1" applyFill="1" applyBorder="1" applyAlignment="1">
      <alignment horizontal="right" vertical="center" wrapText="1" indent="1"/>
    </xf>
    <xf numFmtId="49" fontId="80" fillId="66" borderId="1" xfId="0" applyNumberFormat="1" applyFont="1" applyFill="1" applyBorder="1" applyAlignment="1" applyProtection="1">
      <alignment horizontal="center" vertical="center"/>
      <protection locked="0"/>
    </xf>
    <xf numFmtId="0" fontId="80" fillId="0" borderId="1" xfId="0" applyFont="1" applyBorder="1" applyAlignment="1">
      <alignment horizontal="center" vertical="center" wrapText="1"/>
    </xf>
    <xf numFmtId="4" fontId="84" fillId="0" borderId="1" xfId="0" applyNumberFormat="1" applyFont="1" applyFill="1" applyBorder="1" applyAlignment="1" applyProtection="1">
      <alignment horizontal="left" vertical="center" wrapText="1" indent="1"/>
      <protection locked="0"/>
    </xf>
    <xf numFmtId="201" fontId="87" fillId="65" borderId="0" xfId="0" applyNumberFormat="1" applyFont="1" applyFill="1" applyBorder="1" applyProtection="1">
      <protection locked="0"/>
    </xf>
    <xf numFmtId="2" fontId="87" fillId="65" borderId="0" xfId="0" applyNumberFormat="1" applyFont="1" applyFill="1" applyBorder="1" applyProtection="1">
      <protection locked="0"/>
    </xf>
    <xf numFmtId="14" fontId="0" fillId="65" borderId="1" xfId="0" applyNumberFormat="1" applyFill="1" applyBorder="1" applyProtection="1">
      <protection locked="0"/>
    </xf>
    <xf numFmtId="201" fontId="0" fillId="65" borderId="1" xfId="0" applyNumberFormat="1" applyFill="1" applyBorder="1" applyProtection="1">
      <protection locked="0"/>
    </xf>
    <xf numFmtId="0" fontId="0" fillId="0" borderId="0" xfId="0" applyAlignment="1" applyProtection="1">
      <alignment horizontal="left"/>
      <protection locked="0"/>
    </xf>
    <xf numFmtId="0" fontId="0" fillId="0" borderId="0" xfId="0" applyAlignment="1" applyProtection="1">
      <alignment horizontal="center"/>
      <protection locked="0"/>
    </xf>
    <xf numFmtId="0" fontId="0" fillId="0" borderId="0" xfId="0" applyProtection="1">
      <protection locked="0"/>
    </xf>
    <xf numFmtId="0" fontId="0" fillId="73" borderId="38" xfId="0" applyFill="1" applyBorder="1" applyProtection="1">
      <protection locked="0"/>
    </xf>
    <xf numFmtId="0" fontId="0" fillId="73" borderId="43" xfId="0" applyFill="1" applyBorder="1" applyProtection="1">
      <protection locked="0"/>
    </xf>
    <xf numFmtId="3" fontId="0" fillId="73" borderId="0" xfId="0" applyNumberFormat="1" applyFill="1" applyBorder="1" applyProtection="1">
      <protection locked="0"/>
    </xf>
    <xf numFmtId="0" fontId="0" fillId="73" borderId="0" xfId="0" applyFill="1" applyBorder="1" applyProtection="1">
      <protection locked="0"/>
    </xf>
    <xf numFmtId="0" fontId="0" fillId="73" borderId="51" xfId="0" applyFill="1" applyBorder="1" applyProtection="1">
      <protection locked="0"/>
    </xf>
    <xf numFmtId="0" fontId="0" fillId="73" borderId="39" xfId="0" applyFill="1" applyBorder="1" applyAlignment="1" applyProtection="1">
      <alignment horizontal="left"/>
      <protection locked="0"/>
    </xf>
    <xf numFmtId="0" fontId="0" fillId="73" borderId="0" xfId="0" applyFill="1" applyBorder="1" applyAlignment="1" applyProtection="1">
      <alignment horizontal="center"/>
      <protection locked="0"/>
    </xf>
    <xf numFmtId="0" fontId="89" fillId="73" borderId="39" xfId="0" applyFont="1" applyFill="1" applyBorder="1" applyProtection="1">
      <protection locked="0"/>
    </xf>
    <xf numFmtId="0" fontId="89" fillId="73" borderId="0" xfId="0" applyFont="1" applyFill="1" applyBorder="1" applyProtection="1">
      <protection locked="0"/>
    </xf>
    <xf numFmtId="0" fontId="0" fillId="73" borderId="51" xfId="0" applyFill="1" applyBorder="1" applyAlignment="1" applyProtection="1">
      <alignment horizontal="left" wrapText="1"/>
      <protection locked="0"/>
    </xf>
    <xf numFmtId="0" fontId="0" fillId="73" borderId="39" xfId="0" applyFill="1" applyBorder="1" applyProtection="1">
      <protection locked="0"/>
    </xf>
    <xf numFmtId="0" fontId="114" fillId="73" borderId="0" xfId="3231" applyFill="1" applyBorder="1" applyProtection="1">
      <protection locked="0"/>
    </xf>
    <xf numFmtId="0" fontId="0" fillId="73" borderId="0" xfId="0" applyFill="1" applyBorder="1" applyAlignment="1" applyProtection="1">
      <alignment vertical="top" wrapText="1"/>
      <protection locked="0"/>
    </xf>
    <xf numFmtId="0" fontId="0" fillId="73" borderId="51" xfId="0" applyFill="1" applyBorder="1" applyAlignment="1" applyProtection="1">
      <alignment vertical="top" wrapText="1"/>
      <protection locked="0"/>
    </xf>
    <xf numFmtId="201" fontId="87" fillId="73" borderId="0" xfId="0" applyNumberFormat="1" applyFont="1" applyFill="1" applyBorder="1" applyProtection="1">
      <protection locked="0"/>
    </xf>
    <xf numFmtId="0" fontId="0" fillId="73" borderId="36" xfId="0" applyFill="1" applyBorder="1" applyProtection="1">
      <protection locked="0"/>
    </xf>
    <xf numFmtId="0" fontId="0" fillId="73" borderId="41" xfId="0" applyFill="1" applyBorder="1" applyProtection="1">
      <protection locked="0"/>
    </xf>
    <xf numFmtId="0" fontId="114" fillId="73" borderId="41" xfId="3231" applyFill="1" applyBorder="1" applyProtection="1">
      <protection locked="0"/>
    </xf>
    <xf numFmtId="0" fontId="0" fillId="73" borderId="41" xfId="0" applyFill="1" applyBorder="1" applyAlignment="1" applyProtection="1">
      <alignment vertical="top" wrapText="1"/>
      <protection locked="0"/>
    </xf>
    <xf numFmtId="0" fontId="0" fillId="73" borderId="40" xfId="0" applyFill="1" applyBorder="1" applyAlignment="1" applyProtection="1">
      <alignment vertical="top" wrapText="1"/>
      <protection locked="0"/>
    </xf>
    <xf numFmtId="0" fontId="0" fillId="0" borderId="0" xfId="0" applyAlignment="1" applyProtection="1">
      <alignment vertical="top" wrapText="1"/>
      <protection locked="0"/>
    </xf>
    <xf numFmtId="3" fontId="0" fillId="73" borderId="39" xfId="0" applyNumberFormat="1" applyFill="1" applyBorder="1" applyProtection="1">
      <protection locked="0"/>
    </xf>
    <xf numFmtId="0" fontId="0" fillId="0" borderId="0" xfId="0" applyFill="1" applyBorder="1" applyProtection="1">
      <protection locked="0"/>
    </xf>
    <xf numFmtId="0" fontId="0" fillId="74" borderId="39" xfId="0" applyFill="1" applyBorder="1" applyAlignment="1" applyProtection="1">
      <alignment horizontal="left"/>
      <protection locked="0"/>
    </xf>
    <xf numFmtId="0" fontId="0" fillId="74" borderId="0" xfId="0" applyFill="1" applyBorder="1" applyAlignment="1" applyProtection="1">
      <alignment horizontal="center"/>
      <protection locked="0"/>
    </xf>
    <xf numFmtId="0" fontId="0" fillId="74" borderId="0" xfId="0" applyFill="1" applyBorder="1" applyProtection="1">
      <protection locked="0"/>
    </xf>
    <xf numFmtId="0" fontId="0" fillId="74" borderId="51" xfId="0" applyFill="1" applyBorder="1" applyProtection="1">
      <protection locked="0"/>
    </xf>
    <xf numFmtId="0" fontId="89" fillId="74" borderId="39" xfId="0" applyFont="1" applyFill="1" applyBorder="1" applyProtection="1">
      <protection locked="0"/>
    </xf>
    <xf numFmtId="0" fontId="113" fillId="74" borderId="0" xfId="0" applyFont="1" applyFill="1" applyBorder="1" applyProtection="1">
      <protection locked="0"/>
    </xf>
    <xf numFmtId="0" fontId="0" fillId="73" borderId="40" xfId="0" applyFill="1" applyBorder="1" applyProtection="1">
      <protection locked="0"/>
    </xf>
    <xf numFmtId="0" fontId="0" fillId="0" borderId="0" xfId="0" applyFill="1" applyBorder="1" applyAlignment="1" applyProtection="1">
      <alignment horizontal="left" vertical="top" wrapText="1"/>
      <protection locked="0"/>
    </xf>
    <xf numFmtId="0" fontId="0" fillId="74" borderId="39" xfId="0" applyFill="1" applyBorder="1" applyProtection="1">
      <protection locked="0"/>
    </xf>
    <xf numFmtId="0" fontId="114" fillId="74" borderId="0" xfId="3231" applyFill="1" applyBorder="1" applyProtection="1">
      <protection locked="0"/>
    </xf>
    <xf numFmtId="0" fontId="81" fillId="0" borderId="0" xfId="0" applyFont="1" applyBorder="1" applyAlignment="1" applyProtection="1">
      <alignment horizontal="left" wrapText="1"/>
      <protection locked="0"/>
    </xf>
    <xf numFmtId="0" fontId="115" fillId="0" borderId="0" xfId="0" applyNumberFormat="1" applyFont="1" applyFill="1" applyBorder="1" applyAlignment="1" applyProtection="1">
      <alignment wrapText="1"/>
      <protection locked="0"/>
    </xf>
    <xf numFmtId="49" fontId="0" fillId="0" borderId="0" xfId="0" quotePrefix="1" applyNumberFormat="1" applyFont="1" applyFill="1" applyBorder="1" applyAlignment="1" applyProtection="1">
      <alignment horizontal="center" vertical="center"/>
      <protection locked="0"/>
    </xf>
    <xf numFmtId="0" fontId="0" fillId="0" borderId="0" xfId="0" applyBorder="1" applyProtection="1">
      <protection locked="0"/>
    </xf>
    <xf numFmtId="0" fontId="115" fillId="65" borderId="0" xfId="0" applyNumberFormat="1" applyFont="1" applyFill="1" applyBorder="1" applyAlignment="1" applyProtection="1">
      <alignment wrapText="1"/>
      <protection locked="0"/>
    </xf>
    <xf numFmtId="0" fontId="0" fillId="65" borderId="0" xfId="0" applyFill="1" applyProtection="1">
      <protection locked="0"/>
    </xf>
    <xf numFmtId="0" fontId="81" fillId="0" borderId="0" xfId="0" applyFont="1" applyBorder="1" applyAlignment="1" applyProtection="1">
      <alignment horizontal="left" vertical="center"/>
      <protection locked="0"/>
    </xf>
    <xf numFmtId="0" fontId="0" fillId="0" borderId="0" xfId="0" applyAlignment="1" applyProtection="1">
      <alignment wrapText="1"/>
      <protection locked="0"/>
    </xf>
    <xf numFmtId="0" fontId="0" fillId="0" borderId="0" xfId="0" applyFill="1" applyBorder="1" applyAlignment="1" applyProtection="1">
      <alignment wrapText="1"/>
      <protection locked="0"/>
    </xf>
    <xf numFmtId="0" fontId="113" fillId="0" borderId="0" xfId="0" applyFont="1" applyProtection="1">
      <protection locked="0"/>
    </xf>
    <xf numFmtId="0" fontId="101" fillId="0" borderId="0" xfId="0" applyFont="1" applyProtection="1">
      <protection locked="0"/>
    </xf>
    <xf numFmtId="0" fontId="0" fillId="74" borderId="36" xfId="0" applyFill="1" applyBorder="1" applyAlignment="1" applyProtection="1">
      <alignment horizontal="left"/>
      <protection locked="0"/>
    </xf>
    <xf numFmtId="0" fontId="0" fillId="74" borderId="41" xfId="0" applyFill="1" applyBorder="1" applyAlignment="1" applyProtection="1">
      <alignment horizontal="center"/>
      <protection locked="0"/>
    </xf>
    <xf numFmtId="0" fontId="0" fillId="74" borderId="41" xfId="0" applyFill="1" applyBorder="1" applyProtection="1">
      <protection locked="0"/>
    </xf>
    <xf numFmtId="0" fontId="0" fillId="74" borderId="40" xfId="0" applyFill="1" applyBorder="1" applyProtection="1">
      <protection locked="0"/>
    </xf>
    <xf numFmtId="0" fontId="0" fillId="0" borderId="0" xfId="0" applyBorder="1" applyProtection="1"/>
    <xf numFmtId="0" fontId="0" fillId="0" borderId="0" xfId="0" applyBorder="1" applyAlignment="1" applyProtection="1"/>
    <xf numFmtId="0" fontId="81" fillId="0" borderId="39" xfId="0" applyFont="1" applyBorder="1" applyAlignment="1" applyProtection="1">
      <alignment vertical="center"/>
    </xf>
    <xf numFmtId="0" fontId="81" fillId="0" borderId="51" xfId="0" applyFont="1" applyBorder="1" applyAlignment="1" applyProtection="1">
      <alignment vertical="center"/>
    </xf>
    <xf numFmtId="201" fontId="103" fillId="0" borderId="49" xfId="0" applyNumberFormat="1" applyFont="1" applyFill="1" applyBorder="1" applyAlignment="1" applyProtection="1">
      <alignment horizontal="center" vertical="center"/>
    </xf>
    <xf numFmtId="0" fontId="0" fillId="0" borderId="0" xfId="0" applyBorder="1" applyAlignment="1" applyProtection="1">
      <alignment vertical="center"/>
    </xf>
    <xf numFmtId="0" fontId="0" fillId="0" borderId="39" xfId="0" applyBorder="1" applyProtection="1"/>
    <xf numFmtId="2" fontId="103" fillId="0" borderId="49" xfId="0" applyNumberFormat="1" applyFont="1" applyFill="1" applyBorder="1" applyAlignment="1" applyProtection="1">
      <alignment horizontal="center" vertical="center"/>
    </xf>
    <xf numFmtId="0" fontId="0" fillId="0" borderId="49" xfId="0" applyFill="1" applyBorder="1" applyAlignment="1" applyProtection="1">
      <alignment horizontal="center" vertical="center" wrapText="1"/>
    </xf>
    <xf numFmtId="4" fontId="103" fillId="0" borderId="49" xfId="0" applyNumberFormat="1" applyFont="1" applyFill="1" applyBorder="1" applyAlignment="1" applyProtection="1">
      <alignment horizontal="center" vertical="center"/>
    </xf>
    <xf numFmtId="1" fontId="0" fillId="0" borderId="49" xfId="3226" applyNumberFormat="1" applyFont="1" applyFill="1" applyBorder="1" applyAlignment="1" applyProtection="1">
      <alignment horizontal="center" vertical="center"/>
    </xf>
    <xf numFmtId="199" fontId="0" fillId="0" borderId="50" xfId="0" applyNumberFormat="1" applyFill="1" applyBorder="1" applyAlignment="1" applyProtection="1">
      <alignment horizontal="center"/>
    </xf>
    <xf numFmtId="0" fontId="0" fillId="0" borderId="41" xfId="0" applyBorder="1" applyAlignment="1" applyProtection="1">
      <alignment vertical="center"/>
    </xf>
    <xf numFmtId="0" fontId="0" fillId="0" borderId="36" xfId="0" applyBorder="1" applyProtection="1"/>
    <xf numFmtId="0" fontId="0" fillId="0" borderId="41" xfId="0" applyBorder="1" applyProtection="1"/>
    <xf numFmtId="2" fontId="0" fillId="0" borderId="50" xfId="0" applyNumberFormat="1" applyFill="1" applyBorder="1" applyAlignment="1" applyProtection="1">
      <alignment horizontal="center" vertical="center" wrapText="1"/>
    </xf>
    <xf numFmtId="0" fontId="85" fillId="0" borderId="0" xfId="0" applyFont="1" applyBorder="1" applyProtection="1">
      <protection locked="0"/>
    </xf>
    <xf numFmtId="0" fontId="80" fillId="0" borderId="0" xfId="0" applyFont="1" applyBorder="1" applyProtection="1">
      <protection locked="0"/>
    </xf>
    <xf numFmtId="0" fontId="80" fillId="0" borderId="0" xfId="0" applyFont="1" applyBorder="1" applyAlignment="1" applyProtection="1">
      <alignment horizontal="center"/>
      <protection locked="0"/>
    </xf>
    <xf numFmtId="0" fontId="87" fillId="0" borderId="0" xfId="0" applyFont="1" applyBorder="1" applyAlignment="1" applyProtection="1">
      <alignment horizontal="center"/>
      <protection locked="0"/>
    </xf>
    <xf numFmtId="0" fontId="80" fillId="0" borderId="0" xfId="0" applyFont="1" applyFill="1" applyBorder="1" applyAlignment="1" applyProtection="1">
      <alignment horizontal="center"/>
      <protection locked="0"/>
    </xf>
    <xf numFmtId="0" fontId="90" fillId="0" borderId="0" xfId="0" applyFont="1" applyBorder="1" applyAlignment="1" applyProtection="1">
      <alignment horizontal="left" indent="1"/>
      <protection locked="0"/>
    </xf>
    <xf numFmtId="0" fontId="94" fillId="0" borderId="0" xfId="0" applyFont="1" applyBorder="1" applyAlignment="1" applyProtection="1">
      <alignment horizontal="left" indent="1"/>
      <protection locked="0"/>
    </xf>
    <xf numFmtId="0" fontId="87" fillId="0" borderId="2" xfId="0" applyFont="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7" fillId="0" borderId="2" xfId="0" applyFont="1" applyFill="1" applyBorder="1" applyAlignment="1" applyProtection="1">
      <alignment horizontal="center" vertical="center" wrapText="1"/>
      <protection locked="0"/>
    </xf>
    <xf numFmtId="0" fontId="87" fillId="69" borderId="2" xfId="0" applyFont="1" applyFill="1" applyBorder="1" applyAlignment="1" applyProtection="1">
      <alignment horizontal="center" vertical="center" wrapText="1"/>
      <protection locked="0"/>
    </xf>
    <xf numFmtId="0" fontId="87" fillId="0" borderId="32" xfId="0" applyFont="1" applyBorder="1" applyAlignment="1" applyProtection="1">
      <alignment horizontal="center" vertical="center" wrapText="1"/>
      <protection locked="0"/>
    </xf>
    <xf numFmtId="0" fontId="80" fillId="0" borderId="9" xfId="0" applyFont="1" applyBorder="1" applyAlignment="1" applyProtection="1">
      <alignment horizontal="center" vertical="center" wrapText="1"/>
      <protection locked="0"/>
    </xf>
    <xf numFmtId="0" fontId="80" fillId="0" borderId="42" xfId="0" applyFont="1" applyBorder="1" applyAlignment="1" applyProtection="1">
      <alignment horizontal="center" vertical="center" wrapText="1"/>
      <protection locked="0"/>
    </xf>
    <xf numFmtId="0" fontId="80" fillId="0" borderId="0" xfId="0" applyFont="1" applyFill="1" applyBorder="1" applyAlignment="1" applyProtection="1">
      <alignment horizontal="center" vertical="center" wrapText="1"/>
      <protection locked="0"/>
    </xf>
    <xf numFmtId="0" fontId="87" fillId="0" borderId="0" xfId="0" applyFont="1" applyFill="1" applyBorder="1" applyAlignment="1" applyProtection="1">
      <alignment horizontal="center" vertical="center" wrapText="1"/>
      <protection locked="0"/>
    </xf>
    <xf numFmtId="49" fontId="95" fillId="0" borderId="1" xfId="0" applyNumberFormat="1" applyFont="1" applyFill="1" applyBorder="1" applyAlignment="1" applyProtection="1">
      <alignment horizontal="center" vertical="center" wrapText="1"/>
      <protection locked="0"/>
    </xf>
    <xf numFmtId="0" fontId="97" fillId="0" borderId="1" xfId="0" applyFont="1" applyFill="1" applyBorder="1" applyAlignment="1" applyProtection="1">
      <alignment horizontal="left" vertical="center" wrapText="1" indent="1"/>
      <protection locked="0"/>
    </xf>
    <xf numFmtId="0" fontId="80" fillId="0" borderId="1" xfId="0" applyFont="1" applyFill="1" applyBorder="1" applyAlignment="1" applyProtection="1">
      <alignment horizontal="left" vertical="center" wrapText="1" indent="1"/>
      <protection locked="0"/>
    </xf>
    <xf numFmtId="0" fontId="95" fillId="0" borderId="1" xfId="0" applyFont="1" applyFill="1" applyBorder="1" applyAlignment="1" applyProtection="1">
      <alignment horizontal="center" vertical="center" wrapText="1"/>
      <protection locked="0"/>
    </xf>
    <xf numFmtId="0" fontId="87" fillId="0" borderId="1" xfId="0" applyFont="1" applyFill="1" applyBorder="1" applyAlignment="1" applyProtection="1">
      <alignment horizontal="right" vertical="center" wrapText="1" indent="1"/>
      <protection locked="0"/>
    </xf>
    <xf numFmtId="4" fontId="84" fillId="0" borderId="3" xfId="8" applyNumberFormat="1" applyFont="1" applyFill="1" applyBorder="1" applyAlignment="1" applyProtection="1">
      <alignment horizontal="right" vertical="center" wrapText="1" indent="1"/>
      <protection locked="0"/>
    </xf>
    <xf numFmtId="0" fontId="80" fillId="0" borderId="1" xfId="0" applyFont="1" applyFill="1" applyBorder="1" applyProtection="1">
      <protection locked="0"/>
    </xf>
    <xf numFmtId="0" fontId="80" fillId="0" borderId="3" xfId="0" applyFont="1" applyFill="1" applyBorder="1" applyProtection="1">
      <protection locked="0"/>
    </xf>
    <xf numFmtId="4" fontId="94" fillId="0" borderId="3" xfId="0" applyNumberFormat="1" applyFont="1" applyBorder="1" applyAlignment="1" applyProtection="1">
      <alignment horizontal="left" vertical="center" wrapText="1" indent="1"/>
      <protection locked="0"/>
    </xf>
    <xf numFmtId="49" fontId="95" fillId="0" borderId="1" xfId="0" applyNumberFormat="1" applyFont="1" applyFill="1" applyBorder="1" applyAlignment="1" applyProtection="1">
      <alignment horizontal="left" vertical="center" wrapText="1" indent="2"/>
      <protection locked="0"/>
    </xf>
    <xf numFmtId="4" fontId="87" fillId="0" borderId="1" xfId="0" applyNumberFormat="1" applyFont="1" applyFill="1" applyBorder="1" applyAlignment="1" applyProtection="1">
      <alignment horizontal="right" vertical="center" wrapText="1" indent="1"/>
      <protection locked="0"/>
    </xf>
    <xf numFmtId="4" fontId="80" fillId="0" borderId="1" xfId="0" applyNumberFormat="1" applyFont="1" applyFill="1" applyBorder="1" applyAlignment="1" applyProtection="1">
      <alignment horizontal="right" vertical="center" wrapText="1" indent="1"/>
      <protection locked="0"/>
    </xf>
    <xf numFmtId="4" fontId="80" fillId="0" borderId="3" xfId="0" applyNumberFormat="1" applyFont="1" applyFill="1" applyBorder="1" applyAlignment="1" applyProtection="1">
      <alignment horizontal="right" vertical="center" wrapText="1" indent="1"/>
      <protection locked="0"/>
    </xf>
    <xf numFmtId="4" fontId="95" fillId="0" borderId="3" xfId="0" applyNumberFormat="1" applyFont="1" applyFill="1" applyBorder="1" applyAlignment="1" applyProtection="1">
      <alignment horizontal="left" vertical="center" wrapText="1" indent="1"/>
      <protection locked="0"/>
    </xf>
    <xf numFmtId="0" fontId="87" fillId="0" borderId="1" xfId="0" applyFont="1" applyFill="1" applyBorder="1" applyAlignment="1" applyProtection="1">
      <alignment horizontal="left" vertical="center" wrapText="1" indent="1"/>
      <protection locked="0"/>
    </xf>
    <xf numFmtId="49" fontId="80" fillId="0" borderId="1" xfId="0" applyNumberFormat="1" applyFont="1" applyFill="1" applyBorder="1" applyAlignment="1" applyProtection="1">
      <alignment horizontal="left" vertical="center" wrapText="1" indent="1"/>
      <protection locked="0"/>
    </xf>
    <xf numFmtId="0" fontId="80" fillId="0" borderId="1" xfId="0" applyFont="1" applyFill="1" applyBorder="1" applyAlignment="1" applyProtection="1">
      <alignment horizontal="center" vertical="center" wrapText="1"/>
      <protection locked="0"/>
    </xf>
    <xf numFmtId="49" fontId="80" fillId="0" borderId="3" xfId="0"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left" vertical="center" wrapText="1" indent="2"/>
      <protection locked="0"/>
    </xf>
    <xf numFmtId="49" fontId="80" fillId="0" borderId="26" xfId="0" applyNumberFormat="1" applyFont="1" applyFill="1" applyBorder="1" applyAlignment="1" applyProtection="1">
      <alignment horizontal="left" vertical="center" wrapText="1" indent="1"/>
      <protection locked="0"/>
    </xf>
    <xf numFmtId="49" fontId="80" fillId="0" borderId="32" xfId="0" applyNumberFormat="1" applyFont="1" applyFill="1" applyBorder="1" applyAlignment="1" applyProtection="1">
      <alignment horizontal="center" vertical="center"/>
      <protection locked="0"/>
    </xf>
    <xf numFmtId="49" fontId="80" fillId="0" borderId="2" xfId="0" applyNumberFormat="1" applyFont="1" applyFill="1" applyBorder="1" applyAlignment="1" applyProtection="1">
      <alignment horizontal="left" vertical="center" wrapText="1" indent="2"/>
      <protection locked="0"/>
    </xf>
    <xf numFmtId="49" fontId="80" fillId="0" borderId="28" xfId="0" applyNumberFormat="1" applyFont="1" applyFill="1" applyBorder="1" applyAlignment="1" applyProtection="1">
      <alignment horizontal="left" vertical="center" wrapText="1" indent="1"/>
      <protection locked="0"/>
    </xf>
    <xf numFmtId="0" fontId="80" fillId="0" borderId="2" xfId="0" applyFont="1" applyFill="1" applyBorder="1" applyAlignment="1" applyProtection="1">
      <alignment horizontal="center" vertical="center" wrapText="1"/>
      <protection locked="0"/>
    </xf>
    <xf numFmtId="4" fontId="87" fillId="0" borderId="2" xfId="0" applyNumberFormat="1" applyFont="1" applyFill="1" applyBorder="1" applyAlignment="1" applyProtection="1">
      <alignment horizontal="right" vertical="center" wrapText="1" indent="1"/>
      <protection locked="0"/>
    </xf>
    <xf numFmtId="4" fontId="84" fillId="0" borderId="32" xfId="8" applyNumberFormat="1" applyFont="1" applyFill="1" applyBorder="1" applyAlignment="1" applyProtection="1">
      <alignment horizontal="right" vertical="center" wrapText="1" indent="1"/>
      <protection locked="0"/>
    </xf>
    <xf numFmtId="4" fontId="80" fillId="0" borderId="2" xfId="0" applyNumberFormat="1" applyFont="1" applyFill="1" applyBorder="1" applyAlignment="1" applyProtection="1">
      <alignment horizontal="right" vertical="center" wrapText="1" indent="1"/>
      <protection locked="0"/>
    </xf>
    <xf numFmtId="4" fontId="95" fillId="0" borderId="32" xfId="0" applyNumberFormat="1" applyFont="1" applyFill="1" applyBorder="1" applyAlignment="1" applyProtection="1">
      <alignment horizontal="left" vertical="center" wrapText="1" indent="1"/>
      <protection locked="0"/>
    </xf>
    <xf numFmtId="0" fontId="80" fillId="0" borderId="38" xfId="0" applyFont="1" applyFill="1" applyBorder="1" applyAlignment="1" applyProtection="1">
      <alignment horizontal="center" vertical="center" wrapText="1"/>
      <protection locked="0"/>
    </xf>
    <xf numFmtId="4" fontId="87" fillId="0" borderId="38" xfId="0" applyNumberFormat="1" applyFont="1" applyFill="1" applyBorder="1" applyAlignment="1" applyProtection="1">
      <alignment horizontal="right" vertical="center" wrapText="1" indent="1"/>
      <protection locked="0"/>
    </xf>
    <xf numFmtId="4" fontId="84" fillId="0" borderId="38" xfId="8" applyNumberFormat="1" applyFont="1" applyFill="1" applyBorder="1" applyAlignment="1" applyProtection="1">
      <alignment horizontal="right" vertical="center" wrapText="1" indent="1"/>
      <protection locked="0"/>
    </xf>
    <xf numFmtId="4" fontId="80" fillId="0" borderId="38" xfId="0" applyNumberFormat="1" applyFont="1" applyFill="1" applyBorder="1" applyAlignment="1" applyProtection="1">
      <alignment horizontal="right" vertical="center" wrapText="1" indent="1"/>
      <protection locked="0"/>
    </xf>
    <xf numFmtId="4" fontId="95" fillId="0" borderId="38" xfId="0" applyNumberFormat="1" applyFont="1" applyFill="1" applyBorder="1" applyAlignment="1" applyProtection="1">
      <alignment horizontal="left" vertical="center" wrapText="1" indent="1"/>
      <protection locked="0"/>
    </xf>
    <xf numFmtId="0" fontId="95" fillId="0" borderId="1" xfId="0" applyFont="1" applyFill="1" applyBorder="1" applyAlignment="1" applyProtection="1">
      <alignment horizontal="left" vertical="center" wrapText="1" indent="1"/>
      <protection locked="0"/>
    </xf>
    <xf numFmtId="0" fontId="80" fillId="0" borderId="38" xfId="0" applyFont="1" applyBorder="1" applyAlignment="1" applyProtection="1">
      <alignment horizontal="center" vertical="center" wrapText="1"/>
      <protection locked="0"/>
    </xf>
    <xf numFmtId="0" fontId="87" fillId="0" borderId="38" xfId="0" applyFont="1" applyBorder="1" applyAlignment="1" applyProtection="1">
      <alignment horizontal="center" vertical="center" wrapText="1"/>
      <protection locked="0"/>
    </xf>
    <xf numFmtId="49" fontId="83" fillId="66" borderId="1" xfId="9" applyNumberFormat="1" applyFont="1" applyFill="1" applyBorder="1" applyAlignment="1" applyProtection="1">
      <alignment horizontal="center" vertical="center" wrapText="1"/>
      <protection locked="0"/>
    </xf>
    <xf numFmtId="0" fontId="83" fillId="66" borderId="1" xfId="8" applyFont="1" applyFill="1" applyBorder="1" applyAlignment="1" applyProtection="1">
      <alignment horizontal="left" vertical="center" wrapText="1" indent="1"/>
      <protection locked="0"/>
    </xf>
    <xf numFmtId="0" fontId="80" fillId="66" borderId="1" xfId="8" applyFont="1" applyFill="1" applyBorder="1" applyAlignment="1" applyProtection="1">
      <alignment horizontal="left" vertical="center" wrapText="1" indent="1"/>
      <protection locked="0"/>
    </xf>
    <xf numFmtId="0" fontId="84" fillId="66" borderId="1" xfId="8" applyFont="1" applyFill="1" applyBorder="1" applyAlignment="1" applyProtection="1">
      <alignment horizontal="center" vertical="center" wrapText="1"/>
      <protection locked="0"/>
    </xf>
    <xf numFmtId="0" fontId="83" fillId="66" borderId="1" xfId="762" applyFont="1" applyFill="1" applyBorder="1" applyAlignment="1" applyProtection="1">
      <alignment horizontal="right" vertical="center" wrapText="1" indent="1"/>
      <protection locked="0"/>
    </xf>
    <xf numFmtId="0" fontId="84" fillId="0" borderId="1" xfId="762" applyFont="1" applyFill="1" applyBorder="1" applyAlignment="1" applyProtection="1">
      <alignment horizontal="right" vertical="center" wrapText="1" indent="1"/>
      <protection locked="0"/>
    </xf>
    <xf numFmtId="0" fontId="84" fillId="0" borderId="3" xfId="762" applyFont="1" applyFill="1" applyBorder="1" applyAlignment="1" applyProtection="1">
      <alignment horizontal="right" vertical="center" wrapText="1" indent="1"/>
      <protection locked="0"/>
    </xf>
    <xf numFmtId="0" fontId="94" fillId="66" borderId="3" xfId="0" quotePrefix="1" applyFont="1" applyFill="1" applyBorder="1" applyAlignment="1" applyProtection="1">
      <alignment horizontal="left" vertical="center" wrapText="1" indent="1"/>
      <protection locked="0"/>
    </xf>
    <xf numFmtId="49" fontId="80" fillId="0" borderId="1" xfId="9" applyNumberFormat="1" applyFont="1" applyFill="1" applyBorder="1" applyAlignment="1" applyProtection="1">
      <alignment horizontal="center" vertical="center" wrapText="1"/>
      <protection locked="0"/>
    </xf>
    <xf numFmtId="0" fontId="80" fillId="0" borderId="1" xfId="8" applyFont="1" applyFill="1" applyBorder="1" applyAlignment="1" applyProtection="1">
      <alignment horizontal="left" vertical="center" wrapText="1" indent="3"/>
      <protection locked="0"/>
    </xf>
    <xf numFmtId="0" fontId="80" fillId="0" borderId="1" xfId="8" applyFont="1" applyFill="1" applyBorder="1" applyAlignment="1" applyProtection="1">
      <alignment horizontal="left" vertical="center" wrapText="1" indent="1"/>
      <protection locked="0"/>
    </xf>
    <xf numFmtId="0" fontId="80" fillId="0" borderId="1" xfId="8" applyFont="1" applyFill="1" applyBorder="1" applyAlignment="1" applyProtection="1">
      <alignment horizontal="center" vertical="center" wrapText="1"/>
      <protection locked="0"/>
    </xf>
    <xf numFmtId="4" fontId="87" fillId="0" borderId="1" xfId="762" applyNumberFormat="1" applyFont="1" applyFill="1" applyBorder="1" applyAlignment="1" applyProtection="1">
      <alignment horizontal="right" vertical="center" wrapText="1" indent="1"/>
      <protection locked="0"/>
    </xf>
    <xf numFmtId="4" fontId="80" fillId="0" borderId="1" xfId="762" applyNumberFormat="1" applyFont="1" applyFill="1" applyBorder="1" applyAlignment="1" applyProtection="1">
      <alignment horizontal="right" vertical="center" wrapText="1" indent="1"/>
      <protection locked="0"/>
    </xf>
    <xf numFmtId="0" fontId="80" fillId="0" borderId="3" xfId="8" applyFont="1" applyFill="1" applyBorder="1" applyAlignment="1" applyProtection="1">
      <alignment horizontal="left" vertical="center" wrapText="1" indent="1"/>
      <protection locked="0"/>
    </xf>
    <xf numFmtId="4" fontId="83" fillId="66" borderId="1" xfId="762" applyNumberFormat="1" applyFont="1" applyFill="1" applyBorder="1" applyAlignment="1" applyProtection="1">
      <alignment horizontal="right" vertical="center" wrapText="1" indent="1"/>
      <protection locked="0"/>
    </xf>
    <xf numFmtId="4" fontId="84" fillId="0" borderId="1" xfId="762" applyNumberFormat="1" applyFont="1" applyFill="1" applyBorder="1" applyAlignment="1" applyProtection="1">
      <alignment horizontal="right" vertical="center" wrapText="1" indent="1"/>
      <protection locked="0"/>
    </xf>
    <xf numFmtId="4" fontId="84" fillId="0" borderId="3" xfId="762" applyNumberFormat="1" applyFont="1" applyFill="1" applyBorder="1" applyAlignment="1" applyProtection="1">
      <alignment horizontal="right" vertical="center" wrapText="1" indent="1"/>
      <protection locked="0"/>
    </xf>
    <xf numFmtId="49" fontId="84" fillId="0" borderId="1" xfId="9" applyNumberFormat="1" applyFont="1" applyFill="1" applyBorder="1" applyAlignment="1" applyProtection="1">
      <alignment horizontal="center" vertical="center" wrapText="1"/>
      <protection locked="0"/>
    </xf>
    <xf numFmtId="0" fontId="84" fillId="0" borderId="1" xfId="8" applyFont="1" applyFill="1" applyBorder="1" applyAlignment="1" applyProtection="1">
      <alignment horizontal="center" vertical="center" wrapText="1"/>
      <protection locked="0"/>
    </xf>
    <xf numFmtId="4" fontId="83" fillId="0" borderId="1" xfId="762" applyNumberFormat="1" applyFont="1" applyFill="1" applyBorder="1" applyAlignment="1" applyProtection="1">
      <alignment horizontal="right" vertical="center" wrapText="1" indent="1"/>
      <protection locked="0"/>
    </xf>
    <xf numFmtId="0" fontId="84" fillId="0" borderId="3" xfId="8" applyFont="1" applyBorder="1" applyAlignment="1" applyProtection="1">
      <alignment horizontal="left" vertical="center" wrapText="1" indent="1"/>
      <protection locked="0"/>
    </xf>
    <xf numFmtId="4" fontId="84" fillId="66" borderId="1" xfId="762" applyNumberFormat="1" applyFont="1" applyFill="1" applyBorder="1" applyAlignment="1" applyProtection="1">
      <alignment horizontal="right" vertical="center" wrapText="1" indent="1"/>
      <protection locked="0"/>
    </xf>
    <xf numFmtId="4" fontId="84" fillId="66" borderId="3" xfId="762" applyNumberFormat="1" applyFont="1" applyFill="1" applyBorder="1" applyAlignment="1" applyProtection="1">
      <alignment horizontal="right" vertical="center" wrapText="1" indent="1"/>
      <protection locked="0"/>
    </xf>
    <xf numFmtId="0" fontId="87" fillId="66" borderId="1" xfId="0" applyFont="1" applyFill="1" applyBorder="1" applyAlignment="1" applyProtection="1">
      <alignment horizontal="left" vertical="center" wrapText="1" indent="1"/>
      <protection locked="0"/>
    </xf>
    <xf numFmtId="0" fontId="80" fillId="66" borderId="1" xfId="0" applyFont="1" applyFill="1" applyBorder="1" applyAlignment="1" applyProtection="1">
      <alignment horizontal="left" vertical="center" wrapText="1" indent="1"/>
      <protection locked="0"/>
    </xf>
    <xf numFmtId="0" fontId="80" fillId="66" borderId="1" xfId="0" applyFont="1" applyFill="1" applyBorder="1" applyAlignment="1" applyProtection="1">
      <alignment horizontal="center" vertical="center" wrapText="1"/>
      <protection locked="0"/>
    </xf>
    <xf numFmtId="0" fontId="87" fillId="66" borderId="1" xfId="0" applyFont="1" applyFill="1" applyBorder="1" applyAlignment="1" applyProtection="1">
      <alignment horizontal="center"/>
      <protection locked="0"/>
    </xf>
    <xf numFmtId="0" fontId="80" fillId="66" borderId="1" xfId="0" applyFont="1" applyFill="1" applyBorder="1" applyAlignment="1" applyProtection="1">
      <alignment horizontal="center"/>
      <protection locked="0"/>
    </xf>
    <xf numFmtId="0" fontId="80" fillId="66" borderId="3" xfId="0" applyFont="1" applyFill="1" applyBorder="1" applyAlignment="1" applyProtection="1">
      <alignment horizontal="center"/>
      <protection locked="0"/>
    </xf>
    <xf numFmtId="0" fontId="80" fillId="66" borderId="3" xfId="0" quotePrefix="1" applyFont="1" applyFill="1" applyBorder="1" applyAlignment="1" applyProtection="1">
      <alignment horizontal="left" vertical="center" wrapText="1" indent="1"/>
      <protection locked="0"/>
    </xf>
    <xf numFmtId="0" fontId="80" fillId="0" borderId="1" xfId="0" applyFont="1" applyBorder="1" applyAlignment="1" applyProtection="1">
      <alignment horizontal="left" vertical="center" wrapText="1" indent="2"/>
      <protection locked="0"/>
    </xf>
    <xf numFmtId="0" fontId="80" fillId="0" borderId="1" xfId="0" applyFont="1" applyBorder="1" applyAlignment="1" applyProtection="1">
      <alignment horizontal="left" vertical="center" wrapText="1" indent="1"/>
      <protection locked="0"/>
    </xf>
    <xf numFmtId="0" fontId="80" fillId="0" borderId="1" xfId="0" applyFont="1" applyBorder="1" applyAlignment="1" applyProtection="1">
      <alignment horizontal="center" vertical="center" wrapText="1"/>
      <protection locked="0"/>
    </xf>
    <xf numFmtId="4" fontId="87" fillId="0" borderId="3" xfId="8" applyNumberFormat="1" applyFont="1" applyFill="1" applyBorder="1" applyAlignment="1" applyProtection="1">
      <alignment horizontal="right" vertical="center" wrapText="1" indent="1"/>
      <protection locked="0"/>
    </xf>
    <xf numFmtId="4" fontId="80" fillId="0" borderId="3" xfId="8" applyNumberFormat="1" applyFont="1" applyFill="1" applyBorder="1" applyAlignment="1" applyProtection="1">
      <alignment horizontal="right" vertical="center" wrapText="1" indent="1"/>
      <protection locked="0"/>
    </xf>
    <xf numFmtId="4" fontId="80" fillId="0" borderId="3" xfId="0" applyNumberFormat="1" applyFont="1" applyBorder="1" applyAlignment="1" applyProtection="1">
      <alignment horizontal="left" vertical="center" wrapText="1" indent="1"/>
      <protection locked="0"/>
    </xf>
    <xf numFmtId="0" fontId="92" fillId="0" borderId="1" xfId="0" applyFont="1" applyBorder="1" applyAlignment="1" applyProtection="1">
      <alignment horizontal="left" vertical="center" wrapText="1" indent="2"/>
      <protection locked="0"/>
    </xf>
    <xf numFmtId="4" fontId="83" fillId="66" borderId="3" xfId="8" applyNumberFormat="1" applyFont="1" applyFill="1" applyBorder="1" applyAlignment="1" applyProtection="1">
      <alignment horizontal="center" vertical="center" wrapText="1"/>
      <protection locked="0"/>
    </xf>
    <xf numFmtId="4" fontId="84" fillId="66" borderId="3" xfId="8" applyNumberFormat="1" applyFont="1" applyFill="1" applyBorder="1" applyAlignment="1" applyProtection="1">
      <alignment horizontal="center" vertical="center" wrapText="1"/>
      <protection locked="0"/>
    </xf>
    <xf numFmtId="4" fontId="80" fillId="0" borderId="1" xfId="0" applyNumberFormat="1" applyFont="1" applyBorder="1" applyAlignment="1" applyProtection="1">
      <alignment horizontal="left" vertical="center" wrapText="1" indent="1"/>
      <protection locked="0"/>
    </xf>
    <xf numFmtId="164" fontId="80" fillId="0" borderId="1" xfId="3225" applyFont="1" applyBorder="1" applyAlignment="1" applyProtection="1">
      <alignment horizontal="left" vertical="center" wrapText="1" indent="1"/>
      <protection locked="0"/>
    </xf>
    <xf numFmtId="164" fontId="80" fillId="0" borderId="1" xfId="0" applyNumberFormat="1" applyFont="1" applyBorder="1" applyAlignment="1" applyProtection="1">
      <alignment horizontal="left" vertical="center" wrapText="1" indent="1"/>
      <protection locked="0"/>
    </xf>
    <xf numFmtId="4" fontId="83" fillId="0" borderId="3" xfId="8" applyNumberFormat="1" applyFont="1" applyFill="1" applyBorder="1" applyAlignment="1" applyProtection="1">
      <alignment horizontal="right" vertical="center" wrapText="1" indent="1"/>
      <protection locked="0"/>
    </xf>
    <xf numFmtId="0" fontId="94" fillId="0" borderId="3" xfId="0" applyFont="1" applyBorder="1" applyAlignment="1" applyProtection="1">
      <alignment horizontal="left" vertical="center" wrapText="1" indent="1"/>
      <protection locked="0"/>
    </xf>
    <xf numFmtId="4" fontId="83" fillId="66" borderId="3" xfId="8" applyNumberFormat="1" applyFont="1" applyFill="1" applyBorder="1" applyAlignment="1" applyProtection="1">
      <alignment horizontal="right" vertical="center" wrapText="1" indent="1"/>
      <protection locked="0"/>
    </xf>
    <xf numFmtId="4" fontId="84" fillId="66" borderId="3" xfId="8" applyNumberFormat="1" applyFont="1" applyFill="1" applyBorder="1" applyAlignment="1" applyProtection="1">
      <alignment horizontal="right" vertical="center" wrapText="1" indent="1"/>
      <protection locked="0"/>
    </xf>
    <xf numFmtId="0" fontId="94" fillId="66" borderId="3" xfId="0" applyFont="1" applyFill="1" applyBorder="1" applyAlignment="1" applyProtection="1">
      <alignment horizontal="left" vertical="center" wrapText="1" indent="1"/>
      <protection locked="0"/>
    </xf>
    <xf numFmtId="49" fontId="87" fillId="66" borderId="1" xfId="8" applyNumberFormat="1" applyFont="1" applyFill="1" applyBorder="1" applyAlignment="1" applyProtection="1">
      <alignment horizontal="center" vertical="center" wrapText="1"/>
      <protection locked="0"/>
    </xf>
    <xf numFmtId="4" fontId="87" fillId="66" borderId="3" xfId="8" applyNumberFormat="1" applyFont="1" applyFill="1" applyBorder="1" applyAlignment="1" applyProtection="1">
      <alignment horizontal="center" vertical="center" wrapText="1"/>
      <protection locked="0"/>
    </xf>
    <xf numFmtId="0" fontId="84" fillId="0" borderId="1" xfId="0" applyFont="1" applyBorder="1" applyAlignment="1" applyProtection="1">
      <alignment horizontal="left" vertical="center" wrapText="1" indent="2"/>
      <protection locked="0"/>
    </xf>
    <xf numFmtId="49" fontId="87" fillId="66" borderId="3" xfId="0" applyNumberFormat="1" applyFont="1" applyFill="1" applyBorder="1" applyAlignment="1" applyProtection="1">
      <alignment horizontal="center" vertical="center"/>
      <protection locked="0"/>
    </xf>
    <xf numFmtId="4" fontId="87" fillId="66" borderId="3" xfId="8" applyNumberFormat="1" applyFont="1" applyFill="1" applyBorder="1" applyAlignment="1" applyProtection="1">
      <alignment horizontal="right" vertical="center" wrapText="1" indent="1"/>
      <protection locked="0"/>
    </xf>
    <xf numFmtId="49" fontId="84" fillId="0" borderId="1" xfId="0" applyNumberFormat="1" applyFont="1" applyFill="1" applyBorder="1" applyAlignment="1" applyProtection="1">
      <alignment horizontal="center" vertical="center" wrapText="1"/>
      <protection locked="0"/>
    </xf>
    <xf numFmtId="49" fontId="87" fillId="66" borderId="1" xfId="0" applyNumberFormat="1" applyFont="1" applyFill="1" applyBorder="1" applyAlignment="1" applyProtection="1">
      <alignment horizontal="center" vertical="center"/>
      <protection locked="0"/>
    </xf>
    <xf numFmtId="49" fontId="83" fillId="66" borderId="1" xfId="0" applyNumberFormat="1" applyFont="1" applyFill="1" applyBorder="1" applyAlignment="1" applyProtection="1">
      <alignment horizontal="center" vertical="center" wrapText="1"/>
      <protection locked="0"/>
    </xf>
    <xf numFmtId="0" fontId="87" fillId="66" borderId="1" xfId="0" applyFont="1" applyFill="1" applyBorder="1" applyAlignment="1" applyProtection="1">
      <alignment horizontal="left" vertical="center" wrapText="1" indent="2"/>
      <protection locked="0"/>
    </xf>
    <xf numFmtId="4" fontId="80" fillId="66" borderId="3"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left" vertical="center" wrapText="1" indent="2"/>
      <protection locked="0"/>
    </xf>
    <xf numFmtId="0" fontId="80" fillId="0" borderId="3" xfId="0" applyFont="1" applyBorder="1" applyAlignment="1" applyProtection="1">
      <alignment horizontal="left" vertical="center" wrapText="1" indent="1"/>
      <protection locked="0"/>
    </xf>
    <xf numFmtId="0" fontId="93" fillId="67" borderId="26" xfId="9" applyFont="1" applyFill="1" applyBorder="1" applyAlignment="1" applyProtection="1">
      <alignment vertical="center" wrapText="1"/>
      <protection locked="0"/>
    </xf>
    <xf numFmtId="0" fontId="88" fillId="67" borderId="26" xfId="0" applyFont="1" applyFill="1" applyBorder="1" applyAlignment="1" applyProtection="1">
      <alignment horizontal="center" vertical="center" wrapText="1"/>
      <protection locked="0"/>
    </xf>
    <xf numFmtId="0" fontId="84" fillId="0" borderId="1" xfId="1" applyFont="1" applyFill="1" applyBorder="1" applyAlignment="1" applyProtection="1">
      <alignment horizontal="left" vertical="center" wrapText="1" indent="1"/>
      <protection locked="0"/>
    </xf>
    <xf numFmtId="4" fontId="83" fillId="0" borderId="1" xfId="0" applyNumberFormat="1" applyFont="1" applyFill="1" applyBorder="1" applyAlignment="1" applyProtection="1">
      <alignment horizontal="right" vertical="center" wrapText="1" indent="1"/>
      <protection locked="0"/>
    </xf>
    <xf numFmtId="4" fontId="84" fillId="0" borderId="1" xfId="0" applyNumberFormat="1" applyFont="1" applyFill="1" applyBorder="1" applyAlignment="1" applyProtection="1">
      <alignment horizontal="right" vertical="center" wrapText="1" indent="1"/>
      <protection locked="0"/>
    </xf>
    <xf numFmtId="0" fontId="80" fillId="0" borderId="30" xfId="0" applyFont="1" applyBorder="1" applyAlignment="1" applyProtection="1">
      <alignment horizontal="left" vertical="center" wrapText="1" indent="1"/>
      <protection locked="0"/>
    </xf>
    <xf numFmtId="0" fontId="84" fillId="0" borderId="2" xfId="0" applyFont="1" applyFill="1" applyBorder="1" applyAlignment="1" applyProtection="1">
      <alignment horizontal="center" vertical="center" wrapText="1"/>
      <protection locked="0"/>
    </xf>
    <xf numFmtId="4" fontId="97" fillId="0" borderId="1" xfId="0" applyNumberFormat="1" applyFont="1" applyBorder="1" applyAlignment="1" applyProtection="1">
      <alignment horizontal="right" vertical="center" wrapText="1" indent="1"/>
      <protection locked="0"/>
    </xf>
    <xf numFmtId="4" fontId="95" fillId="0" borderId="1" xfId="0" applyNumberFormat="1" applyFont="1" applyFill="1" applyBorder="1" applyAlignment="1" applyProtection="1">
      <alignment horizontal="right" vertical="center" wrapText="1" indent="1"/>
      <protection locked="0"/>
    </xf>
    <xf numFmtId="49" fontId="97" fillId="66" borderId="1" xfId="0" applyNumberFormat="1" applyFont="1" applyFill="1" applyBorder="1" applyAlignment="1" applyProtection="1">
      <alignment horizontal="center" vertical="center" wrapText="1"/>
      <protection locked="0"/>
    </xf>
    <xf numFmtId="49" fontId="80" fillId="0" borderId="1" xfId="0" applyNumberFormat="1" applyFont="1" applyFill="1" applyBorder="1" applyAlignment="1" applyProtection="1">
      <alignment horizontal="center" vertical="center" wrapText="1"/>
      <protection locked="0"/>
    </xf>
    <xf numFmtId="0" fontId="95" fillId="0" borderId="1" xfId="0" applyFont="1" applyBorder="1" applyAlignment="1" applyProtection="1">
      <alignment horizontal="center" vertical="center" wrapText="1"/>
      <protection locked="0"/>
    </xf>
    <xf numFmtId="0" fontId="95" fillId="0" borderId="1" xfId="0" applyFont="1" applyBorder="1" applyAlignment="1" applyProtection="1">
      <alignment horizontal="left" vertical="center" wrapText="1" indent="1"/>
      <protection locked="0"/>
    </xf>
    <xf numFmtId="0" fontId="84" fillId="0" borderId="1" xfId="0" applyFont="1" applyBorder="1" applyAlignment="1" applyProtection="1">
      <alignment horizontal="left" vertical="center" wrapText="1" indent="1"/>
      <protection locked="0"/>
    </xf>
    <xf numFmtId="0" fontId="84" fillId="0" borderId="1" xfId="0" applyFont="1" applyBorder="1" applyAlignment="1" applyProtection="1">
      <alignment horizontal="center" vertical="center" wrapText="1"/>
      <protection locked="0"/>
    </xf>
    <xf numFmtId="4" fontId="83" fillId="0" borderId="1" xfId="8" applyNumberFormat="1" applyFont="1" applyFill="1" applyBorder="1" applyAlignment="1" applyProtection="1">
      <alignment horizontal="right" vertical="center" wrapText="1" indent="1"/>
      <protection locked="0"/>
    </xf>
    <xf numFmtId="49" fontId="95" fillId="66" borderId="30" xfId="0" applyNumberFormat="1" applyFont="1" applyFill="1" applyBorder="1" applyAlignment="1" applyProtection="1">
      <alignment horizontal="center" vertical="center" wrapText="1"/>
      <protection locked="0"/>
    </xf>
    <xf numFmtId="0" fontId="83" fillId="66" borderId="30" xfId="8" applyFont="1" applyFill="1" applyBorder="1" applyAlignment="1" applyProtection="1">
      <alignment horizontal="left" vertical="center" wrapText="1" indent="1"/>
      <protection locked="0"/>
    </xf>
    <xf numFmtId="0" fontId="84" fillId="66" borderId="33" xfId="8" applyFont="1" applyFill="1" applyBorder="1" applyAlignment="1" applyProtection="1">
      <alignment horizontal="left" vertical="center" wrapText="1" indent="1"/>
      <protection locked="0"/>
    </xf>
    <xf numFmtId="0" fontId="84" fillId="66" borderId="30" xfId="8" applyFont="1" applyFill="1" applyBorder="1" applyAlignment="1" applyProtection="1">
      <alignment vertical="center" wrapText="1"/>
      <protection locked="0"/>
    </xf>
    <xf numFmtId="0" fontId="83" fillId="66" borderId="30" xfId="8" applyFont="1" applyFill="1" applyBorder="1" applyAlignment="1" applyProtection="1">
      <alignment vertical="center" wrapText="1"/>
      <protection locked="0"/>
    </xf>
    <xf numFmtId="0" fontId="84" fillId="66" borderId="33" xfId="8" applyFont="1" applyFill="1" applyBorder="1" applyAlignment="1" applyProtection="1">
      <alignment vertical="center" wrapText="1"/>
      <protection locked="0"/>
    </xf>
    <xf numFmtId="0" fontId="94" fillId="66" borderId="33" xfId="8" applyFont="1" applyFill="1" applyBorder="1" applyAlignment="1" applyProtection="1">
      <alignment horizontal="left" vertical="center" wrapText="1" indent="1"/>
      <protection locked="0"/>
    </xf>
    <xf numFmtId="0" fontId="84" fillId="0" borderId="1" xfId="8" applyFont="1" applyFill="1" applyBorder="1" applyAlignment="1" applyProtection="1">
      <alignment horizontal="left" vertical="center" wrapText="1" indent="2"/>
      <protection locked="0"/>
    </xf>
    <xf numFmtId="0" fontId="84" fillId="0" borderId="1" xfId="8" applyFont="1" applyFill="1" applyBorder="1" applyAlignment="1" applyProtection="1">
      <alignment horizontal="left" vertical="center" wrapText="1" indent="1"/>
      <protection locked="0"/>
    </xf>
    <xf numFmtId="0" fontId="80" fillId="0" borderId="3" xfId="8" applyFont="1" applyBorder="1" applyAlignment="1" applyProtection="1">
      <alignment horizontal="left" vertical="center" wrapText="1" indent="1"/>
      <protection locked="0"/>
    </xf>
    <xf numFmtId="4" fontId="102" fillId="0" borderId="3" xfId="8" applyNumberFormat="1" applyFont="1" applyFill="1" applyBorder="1" applyAlignment="1" applyProtection="1">
      <alignment horizontal="right" vertical="center" wrapText="1" indent="1"/>
      <protection locked="0"/>
    </xf>
    <xf numFmtId="49" fontId="95" fillId="66" borderId="1" xfId="0" applyNumberFormat="1" applyFont="1" applyFill="1" applyBorder="1" applyAlignment="1" applyProtection="1">
      <alignment horizontal="center" vertical="center" wrapText="1"/>
      <protection locked="0"/>
    </xf>
    <xf numFmtId="0" fontId="99" fillId="66" borderId="1" xfId="0" applyFont="1" applyFill="1" applyBorder="1" applyAlignment="1" applyProtection="1">
      <alignment vertical="center" wrapText="1"/>
      <protection locked="0"/>
    </xf>
    <xf numFmtId="4" fontId="87" fillId="66" borderId="1" xfId="0" applyNumberFormat="1" applyFont="1" applyFill="1" applyBorder="1" applyAlignment="1" applyProtection="1">
      <alignment horizontal="center" vertical="center" wrapText="1"/>
      <protection locked="0"/>
    </xf>
    <xf numFmtId="4" fontId="83" fillId="66" borderId="1" xfId="8" applyNumberFormat="1" applyFont="1" applyFill="1" applyBorder="1" applyAlignment="1" applyProtection="1">
      <alignment horizontal="right" vertical="center" wrapText="1" indent="1"/>
      <protection locked="0"/>
    </xf>
    <xf numFmtId="4" fontId="84" fillId="66" borderId="1" xfId="8" applyNumberFormat="1" applyFont="1" applyFill="1" applyBorder="1" applyAlignment="1" applyProtection="1">
      <alignment horizontal="right" vertical="center" wrapText="1" indent="1"/>
      <protection locked="0"/>
    </xf>
    <xf numFmtId="0" fontId="80" fillId="66" borderId="3" xfId="0" applyFont="1" applyFill="1" applyBorder="1" applyAlignment="1" applyProtection="1">
      <alignment horizontal="center" vertical="center" wrapText="1"/>
      <protection locked="0"/>
    </xf>
    <xf numFmtId="0" fontId="96" fillId="67" borderId="26" xfId="0" applyFont="1" applyFill="1" applyBorder="1" applyAlignment="1" applyProtection="1">
      <alignment vertical="center" wrapText="1"/>
      <protection locked="0"/>
    </xf>
    <xf numFmtId="0" fontId="84" fillId="0" borderId="1" xfId="0" applyFont="1" applyFill="1" applyBorder="1" applyAlignment="1" applyProtection="1">
      <alignment horizontal="left" vertical="center" wrapText="1" indent="1"/>
      <protection locked="0"/>
    </xf>
    <xf numFmtId="4" fontId="94" fillId="0" borderId="1" xfId="0" applyNumberFormat="1" applyFont="1" applyBorder="1" applyAlignment="1" applyProtection="1">
      <alignment horizontal="left" vertical="center" wrapText="1" indent="1"/>
      <protection locked="0"/>
    </xf>
    <xf numFmtId="0" fontId="80" fillId="0" borderId="30" xfId="0" applyFont="1" applyBorder="1" applyAlignment="1" applyProtection="1">
      <alignment horizontal="left" wrapText="1" indent="1"/>
      <protection locked="0"/>
    </xf>
    <xf numFmtId="0" fontId="80" fillId="0" borderId="1" xfId="0" applyFont="1" applyBorder="1" applyAlignment="1" applyProtection="1">
      <alignment horizontal="left" wrapText="1" indent="1"/>
      <protection locked="0"/>
    </xf>
    <xf numFmtId="2" fontId="87" fillId="0" borderId="1" xfId="0" applyNumberFormat="1" applyFont="1" applyFill="1" applyBorder="1" applyAlignment="1" applyProtection="1">
      <alignment horizontal="right" vertical="center" indent="1"/>
      <protection locked="0"/>
    </xf>
    <xf numFmtId="4" fontId="84" fillId="0" borderId="1" xfId="8" applyNumberFormat="1" applyFont="1" applyFill="1" applyBorder="1" applyAlignment="1" applyProtection="1">
      <alignment horizontal="right" vertical="center" wrapText="1" indent="1"/>
      <protection locked="0"/>
    </xf>
    <xf numFmtId="0" fontId="94" fillId="0" borderId="1" xfId="0" applyFont="1" applyBorder="1" applyAlignment="1" applyProtection="1">
      <alignment horizontal="left" vertical="center" wrapText="1" indent="1"/>
      <protection locked="0"/>
    </xf>
    <xf numFmtId="0" fontId="94" fillId="0" borderId="1" xfId="0" applyFont="1" applyFill="1" applyBorder="1" applyAlignment="1" applyProtection="1">
      <alignment horizontal="left" vertical="center" wrapText="1" indent="1"/>
      <protection locked="0"/>
    </xf>
    <xf numFmtId="0" fontId="83" fillId="0" borderId="35" xfId="9" applyFont="1" applyFill="1" applyBorder="1" applyAlignment="1" applyProtection="1">
      <alignment horizontal="center" vertical="center" wrapText="1"/>
      <protection locked="0"/>
    </xf>
    <xf numFmtId="4" fontId="83" fillId="0" borderId="35" xfId="8" applyNumberFormat="1" applyFont="1" applyFill="1" applyBorder="1" applyAlignment="1" applyProtection="1">
      <alignment horizontal="center" vertical="center" wrapText="1"/>
      <protection locked="0"/>
    </xf>
    <xf numFmtId="0" fontId="93" fillId="68" borderId="3" xfId="9" applyFont="1" applyFill="1" applyBorder="1" applyAlignment="1" applyProtection="1">
      <alignment horizontal="left" vertical="center" indent="1"/>
      <protection locked="0"/>
    </xf>
    <xf numFmtId="0" fontId="93" fillId="68" borderId="26" xfId="9" applyFont="1" applyFill="1" applyBorder="1" applyAlignment="1" applyProtection="1">
      <alignment vertical="center" wrapText="1"/>
      <protection locked="0"/>
    </xf>
    <xf numFmtId="4" fontId="80"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right" vertical="center" wrapText="1" indent="1"/>
      <protection locked="0"/>
    </xf>
    <xf numFmtId="0" fontId="80" fillId="0" borderId="1" xfId="0" applyFont="1" applyFill="1" applyBorder="1" applyAlignment="1" applyProtection="1">
      <alignment vertical="top" wrapText="1"/>
      <protection locked="0"/>
    </xf>
    <xf numFmtId="0" fontId="83" fillId="68" borderId="26" xfId="9" applyFont="1" applyFill="1" applyBorder="1" applyAlignment="1" applyProtection="1">
      <alignment horizontal="center" vertical="center" wrapText="1"/>
      <protection locked="0"/>
    </xf>
    <xf numFmtId="4" fontId="83" fillId="68" borderId="26" xfId="8" applyNumberFormat="1" applyFont="1" applyFill="1" applyBorder="1" applyAlignment="1" applyProtection="1">
      <alignment horizontal="right" vertical="center" wrapText="1" indent="1"/>
      <protection locked="0"/>
    </xf>
    <xf numFmtId="4" fontId="83" fillId="68" borderId="26" xfId="8" applyNumberFormat="1" applyFont="1" applyFill="1" applyBorder="1" applyAlignment="1" applyProtection="1">
      <alignment horizontal="center" vertical="center" wrapText="1"/>
      <protection locked="0"/>
    </xf>
    <xf numFmtId="49" fontId="84" fillId="0" borderId="3" xfId="0" applyNumberFormat="1" applyFont="1" applyFill="1" applyBorder="1" applyAlignment="1" applyProtection="1">
      <alignment horizontal="center" vertical="center" wrapText="1"/>
      <protection locked="0"/>
    </xf>
    <xf numFmtId="0" fontId="80" fillId="0" borderId="26" xfId="0" applyFont="1" applyBorder="1" applyAlignment="1" applyProtection="1">
      <alignment horizontal="left" vertical="center" wrapText="1" indent="1"/>
      <protection locked="0"/>
    </xf>
    <xf numFmtId="0" fontId="80" fillId="0" borderId="26" xfId="0" applyFont="1" applyBorder="1" applyAlignment="1" applyProtection="1">
      <alignment horizontal="center" vertical="center" wrapText="1"/>
      <protection locked="0"/>
    </xf>
    <xf numFmtId="4" fontId="83" fillId="0" borderId="26" xfId="8" applyNumberFormat="1" applyFont="1" applyFill="1" applyBorder="1" applyAlignment="1" applyProtection="1">
      <alignment horizontal="right" vertical="center" wrapText="1" indent="1"/>
      <protection locked="0"/>
    </xf>
    <xf numFmtId="4" fontId="80" fillId="0" borderId="26" xfId="8" applyNumberFormat="1" applyFont="1" applyFill="1" applyBorder="1" applyAlignment="1" applyProtection="1">
      <alignment horizontal="right" vertical="center" wrapText="1" indent="1"/>
      <protection locked="0"/>
    </xf>
    <xf numFmtId="0" fontId="94" fillId="0" borderId="26" xfId="0" applyFont="1" applyBorder="1" applyAlignment="1" applyProtection="1">
      <alignment horizontal="left" vertical="center" wrapText="1" indent="1"/>
      <protection locked="0"/>
    </xf>
    <xf numFmtId="0" fontId="80" fillId="0" borderId="1" xfId="6" applyFont="1" applyFill="1" applyBorder="1" applyAlignment="1" applyProtection="1">
      <alignment horizontal="right" vertical="center" indent="1"/>
      <protection locked="0"/>
    </xf>
    <xf numFmtId="0" fontId="80" fillId="0" borderId="0" xfId="0" applyFont="1" applyBorder="1" applyAlignment="1" applyProtection="1">
      <alignment horizontal="left" vertical="center" wrapText="1" indent="1"/>
      <protection locked="0"/>
    </xf>
    <xf numFmtId="0" fontId="86" fillId="0" borderId="0" xfId="0" applyFont="1" applyBorder="1" applyAlignment="1" applyProtection="1">
      <alignment horizontal="left" vertical="center" wrapText="1" indent="1"/>
      <protection locked="0"/>
    </xf>
    <xf numFmtId="0" fontId="0" fillId="0" borderId="0" xfId="0" applyFill="1" applyBorder="1" applyProtection="1"/>
    <xf numFmtId="4" fontId="106" fillId="0" borderId="0" xfId="0" applyNumberFormat="1" applyFont="1" applyFill="1" applyBorder="1" applyAlignment="1" applyProtection="1">
      <alignment horizontal="center" vertical="center" textRotation="90" wrapText="1"/>
    </xf>
    <xf numFmtId="0" fontId="80" fillId="0" borderId="0" xfId="0" applyFont="1" applyBorder="1" applyProtection="1"/>
    <xf numFmtId="200" fontId="105" fillId="65" borderId="0" xfId="0" applyNumberFormat="1" applyFont="1" applyFill="1" applyBorder="1" applyAlignment="1" applyProtection="1">
      <alignment horizontal="center" vertical="center"/>
    </xf>
    <xf numFmtId="200" fontId="105" fillId="75" borderId="0" xfId="0" applyNumberFormat="1" applyFont="1" applyFill="1" applyBorder="1" applyAlignment="1" applyProtection="1">
      <alignment horizontal="center" vertical="center"/>
    </xf>
    <xf numFmtId="4" fontId="106" fillId="71" borderId="28" xfId="0" applyNumberFormat="1" applyFont="1" applyFill="1" applyBorder="1" applyAlignment="1" applyProtection="1">
      <alignment horizontal="center" vertical="center" wrapText="1"/>
    </xf>
    <xf numFmtId="0" fontId="87" fillId="0" borderId="45" xfId="0" applyFont="1" applyBorder="1" applyAlignment="1" applyProtection="1">
      <alignment horizontal="center" vertical="center" wrapText="1"/>
    </xf>
    <xf numFmtId="0" fontId="112" fillId="69" borderId="2" xfId="0" applyFont="1" applyFill="1" applyBorder="1" applyAlignment="1" applyProtection="1">
      <alignment horizontal="center" vertical="center" wrapText="1"/>
    </xf>
    <xf numFmtId="0" fontId="87" fillId="0" borderId="45" xfId="0" applyFont="1" applyFill="1" applyBorder="1" applyAlignment="1" applyProtection="1">
      <alignment horizontal="center" vertical="center" wrapText="1"/>
    </xf>
    <xf numFmtId="0" fontId="80" fillId="0" borderId="29" xfId="0" applyFont="1" applyBorder="1" applyAlignment="1" applyProtection="1">
      <alignment horizontal="center" vertical="center" wrapText="1"/>
    </xf>
    <xf numFmtId="0" fontId="80" fillId="0" borderId="46" xfId="0" applyFont="1" applyBorder="1" applyAlignment="1" applyProtection="1">
      <alignment horizontal="center" vertical="center" wrapText="1"/>
    </xf>
    <xf numFmtId="0" fontId="80" fillId="0" borderId="47" xfId="0" applyFont="1" applyBorder="1" applyAlignment="1" applyProtection="1">
      <alignment horizontal="center" vertical="center" wrapText="1"/>
    </xf>
    <xf numFmtId="0" fontId="80" fillId="0" borderId="48" xfId="0" applyFont="1" applyFill="1" applyBorder="1" applyProtection="1"/>
    <xf numFmtId="0" fontId="80" fillId="0" borderId="48" xfId="0" applyFont="1" applyBorder="1" applyProtection="1"/>
    <xf numFmtId="1" fontId="95" fillId="75" borderId="48" xfId="0" applyNumberFormat="1" applyFont="1" applyFill="1" applyBorder="1" applyAlignment="1" applyProtection="1">
      <alignment horizontal="center" vertical="center" wrapText="1"/>
    </xf>
    <xf numFmtId="4" fontId="97" fillId="72" borderId="48" xfId="0" applyNumberFormat="1" applyFont="1" applyFill="1" applyBorder="1" applyAlignment="1" applyProtection="1">
      <alignment horizontal="center" vertical="center" wrapText="1"/>
    </xf>
    <xf numFmtId="4" fontId="87" fillId="0" borderId="48" xfId="0" applyNumberFormat="1" applyFont="1" applyFill="1" applyBorder="1" applyAlignment="1" applyProtection="1">
      <alignment horizontal="right" vertical="center" wrapText="1" indent="1"/>
    </xf>
    <xf numFmtId="1" fontId="95" fillId="65" borderId="48" xfId="0" applyNumberFormat="1" applyFont="1" applyFill="1" applyBorder="1" applyAlignment="1" applyProtection="1">
      <alignment horizontal="center" vertical="center" wrapText="1"/>
    </xf>
    <xf numFmtId="0" fontId="86" fillId="0" borderId="48" xfId="0" applyFont="1" applyFill="1" applyBorder="1" applyProtection="1"/>
    <xf numFmtId="0" fontId="96" fillId="0" borderId="26" xfId="0" applyFont="1" applyFill="1" applyBorder="1" applyAlignment="1" applyProtection="1">
      <alignment vertical="center" wrapText="1"/>
    </xf>
    <xf numFmtId="1" fontId="95" fillId="0" borderId="48" xfId="0" applyNumberFormat="1" applyFont="1" applyFill="1" applyBorder="1" applyAlignment="1" applyProtection="1">
      <alignment horizontal="center" vertical="center" wrapText="1"/>
    </xf>
    <xf numFmtId="4" fontId="97" fillId="0" borderId="48" xfId="0" applyNumberFormat="1" applyFont="1" applyFill="1" applyBorder="1" applyAlignment="1" applyProtection="1">
      <alignment horizontal="center" vertical="center" wrapText="1"/>
    </xf>
    <xf numFmtId="0" fontId="80" fillId="0" borderId="30" xfId="0" applyFont="1" applyFill="1" applyBorder="1" applyAlignment="1" applyProtection="1">
      <alignment horizontal="left" vertical="center" wrapText="1" indent="1"/>
      <protection locked="0"/>
    </xf>
    <xf numFmtId="0" fontId="104" fillId="0" borderId="0" xfId="0" applyFont="1" applyBorder="1" applyAlignment="1" applyProtection="1">
      <alignment horizontal="center"/>
      <protection locked="0"/>
    </xf>
    <xf numFmtId="0" fontId="83" fillId="68" borderId="26" xfId="9" applyFont="1" applyFill="1" applyBorder="1" applyAlignment="1" applyProtection="1">
      <alignment horizontal="left" vertical="center" wrapText="1" indent="1"/>
      <protection locked="0"/>
    </xf>
    <xf numFmtId="0" fontId="101" fillId="0" borderId="39" xfId="0" applyFont="1" applyBorder="1" applyAlignment="1" applyProtection="1">
      <alignment horizontal="left" vertical="center"/>
    </xf>
    <xf numFmtId="0" fontId="101" fillId="0" borderId="36" xfId="0" applyFont="1" applyBorder="1" applyAlignment="1" applyProtection="1">
      <alignment horizontal="left" vertical="center"/>
    </xf>
    <xf numFmtId="10" fontId="80" fillId="0" borderId="0" xfId="0" applyNumberFormat="1" applyFont="1" applyBorder="1" applyAlignment="1" applyProtection="1">
      <alignment horizontal="center" vertical="center"/>
      <protection locked="0"/>
    </xf>
    <xf numFmtId="4" fontId="80" fillId="0" borderId="0" xfId="0" applyNumberFormat="1" applyFont="1" applyBorder="1" applyAlignment="1" applyProtection="1">
      <alignment horizontal="center" vertical="center"/>
      <protection locked="0"/>
    </xf>
    <xf numFmtId="2" fontId="0" fillId="0" borderId="0" xfId="0" applyNumberFormat="1" applyBorder="1" applyProtection="1">
      <protection locked="0"/>
    </xf>
    <xf numFmtId="10" fontId="0" fillId="0" borderId="0" xfId="0" applyNumberFormat="1" applyBorder="1" applyAlignment="1" applyProtection="1">
      <alignment horizontal="center" vertical="center"/>
      <protection locked="0"/>
    </xf>
    <xf numFmtId="4" fontId="0" fillId="0" borderId="0" xfId="0" applyNumberFormat="1" applyBorder="1" applyAlignment="1" applyProtection="1">
      <alignment horizontal="center" vertical="center"/>
      <protection locked="0"/>
    </xf>
    <xf numFmtId="4" fontId="0" fillId="0" borderId="0" xfId="0" applyNumberFormat="1" applyFill="1" applyBorder="1" applyAlignment="1" applyProtection="1">
      <alignment horizontal="center" vertical="center"/>
      <protection locked="0"/>
    </xf>
    <xf numFmtId="0" fontId="98" fillId="0" borderId="0" xfId="0" applyFont="1" applyBorder="1" applyProtection="1">
      <protection locked="0"/>
    </xf>
    <xf numFmtId="10" fontId="110" fillId="0" borderId="0" xfId="0" applyNumberFormat="1" applyFont="1" applyFill="1" applyBorder="1" applyAlignment="1" applyProtection="1">
      <alignment horizontal="center" vertical="center" wrapText="1"/>
      <protection locked="0"/>
    </xf>
    <xf numFmtId="4" fontId="110" fillId="0" borderId="0" xfId="0" applyNumberFormat="1" applyFont="1" applyFill="1" applyBorder="1" applyAlignment="1" applyProtection="1">
      <alignment horizontal="center" vertical="center" wrapText="1"/>
      <protection locked="0"/>
    </xf>
    <xf numFmtId="0" fontId="82" fillId="0" borderId="0" xfId="0" applyFont="1" applyBorder="1" applyProtection="1">
      <protection locked="0"/>
    </xf>
    <xf numFmtId="0" fontId="89" fillId="0" borderId="0" xfId="0" applyFont="1" applyFill="1" applyBorder="1" applyProtection="1">
      <protection locked="0"/>
    </xf>
    <xf numFmtId="0" fontId="94" fillId="0" borderId="3" xfId="0" applyFont="1" applyFill="1" applyBorder="1" applyAlignment="1" applyProtection="1">
      <alignment horizontal="left" vertical="center" wrapText="1" indent="1"/>
      <protection locked="0"/>
    </xf>
    <xf numFmtId="0" fontId="107" fillId="75" borderId="0" xfId="0" applyFont="1" applyFill="1" applyBorder="1" applyAlignment="1" applyProtection="1">
      <alignment horizontal="center" vertical="center" wrapText="1"/>
    </xf>
    <xf numFmtId="10" fontId="108" fillId="69" borderId="0" xfId="0" applyNumberFormat="1" applyFont="1" applyFill="1" applyBorder="1" applyAlignment="1" applyProtection="1">
      <alignment horizontal="center" vertical="center" wrapText="1"/>
      <protection locked="0"/>
    </xf>
    <xf numFmtId="0" fontId="96" fillId="67" borderId="3" xfId="0" applyFont="1" applyFill="1" applyBorder="1" applyAlignment="1" applyProtection="1">
      <alignment horizontal="left" vertical="center" wrapText="1" indent="1"/>
      <protection locked="0"/>
    </xf>
    <xf numFmtId="0" fontId="96" fillId="67" borderId="26" xfId="0" applyFont="1" applyFill="1" applyBorder="1" applyAlignment="1" applyProtection="1">
      <alignment horizontal="left" vertical="center" wrapText="1" indent="1"/>
      <protection locked="0"/>
    </xf>
    <xf numFmtId="0" fontId="94" fillId="67" borderId="26" xfId="0" applyFont="1" applyFill="1" applyBorder="1" applyAlignment="1" applyProtection="1">
      <alignment horizontal="center" vertical="center" wrapText="1"/>
      <protection locked="0"/>
    </xf>
    <xf numFmtId="0" fontId="93" fillId="0" borderId="39" xfId="9" applyFont="1" applyFill="1" applyBorder="1" applyAlignment="1" applyProtection="1">
      <alignment horizontal="left" vertical="center" wrapText="1" indent="1"/>
      <protection locked="0"/>
    </xf>
    <xf numFmtId="0" fontId="93" fillId="0" borderId="0" xfId="9" applyFont="1" applyFill="1" applyBorder="1" applyAlignment="1" applyProtection="1">
      <alignment horizontal="left" vertical="center" wrapText="1" indent="1"/>
      <protection locked="0"/>
    </xf>
    <xf numFmtId="0" fontId="94" fillId="67" borderId="26" xfId="0" applyFont="1" applyFill="1" applyBorder="1" applyAlignment="1" applyProtection="1">
      <alignment horizontal="center" vertical="top" wrapText="1"/>
      <protection locked="0"/>
    </xf>
    <xf numFmtId="0" fontId="80" fillId="0" borderId="2" xfId="0" applyFont="1" applyFill="1" applyBorder="1" applyAlignment="1" applyProtection="1">
      <alignment horizontal="left" vertical="center" wrapText="1" indent="1"/>
      <protection locked="0"/>
    </xf>
    <xf numFmtId="0" fontId="80" fillId="0" borderId="29" xfId="0" applyFont="1" applyFill="1" applyBorder="1" applyAlignment="1" applyProtection="1">
      <alignment horizontal="left" vertical="center" wrapText="1" indent="1"/>
      <protection locked="0"/>
    </xf>
    <xf numFmtId="0" fontId="80" fillId="0" borderId="30" xfId="0" applyFont="1" applyFill="1" applyBorder="1" applyAlignment="1" applyProtection="1">
      <alignment horizontal="left" vertical="center" wrapText="1" indent="1"/>
      <protection locked="0"/>
    </xf>
    <xf numFmtId="0" fontId="111" fillId="70" borderId="0" xfId="0" applyFont="1" applyFill="1" applyBorder="1" applyAlignment="1" applyProtection="1">
      <alignment horizontal="center" vertical="center"/>
      <protection locked="0"/>
    </xf>
    <xf numFmtId="0" fontId="93" fillId="0" borderId="37" xfId="9" applyFont="1" applyFill="1" applyBorder="1" applyAlignment="1" applyProtection="1">
      <alignment horizontal="left" vertical="center" wrapText="1" indent="1"/>
      <protection locked="0"/>
    </xf>
    <xf numFmtId="0" fontId="93" fillId="0" borderId="38" xfId="9" applyFont="1" applyFill="1" applyBorder="1" applyAlignment="1" applyProtection="1">
      <alignment horizontal="left" vertical="center" wrapText="1" indent="1"/>
      <protection locked="0"/>
    </xf>
    <xf numFmtId="49" fontId="95" fillId="0" borderId="36" xfId="0" applyNumberFormat="1" applyFont="1" applyBorder="1" applyAlignment="1" applyProtection="1">
      <alignment horizontal="left" vertical="top" wrapText="1"/>
      <protection locked="0"/>
    </xf>
    <xf numFmtId="49" fontId="95" fillId="0" borderId="35" xfId="0" applyNumberFormat="1" applyFont="1" applyBorder="1" applyAlignment="1" applyProtection="1">
      <alignment horizontal="left" vertical="top" wrapText="1"/>
      <protection locked="0"/>
    </xf>
    <xf numFmtId="0" fontId="96" fillId="67" borderId="3" xfId="0" applyFont="1" applyFill="1" applyBorder="1" applyAlignment="1" applyProtection="1">
      <alignment horizontal="left" vertical="center" wrapText="1"/>
      <protection locked="0"/>
    </xf>
    <xf numFmtId="0" fontId="96" fillId="67" borderId="26" xfId="0" applyFont="1" applyFill="1" applyBorder="1" applyAlignment="1" applyProtection="1">
      <alignment horizontal="left" vertical="center" wrapText="1"/>
      <protection locked="0"/>
    </xf>
    <xf numFmtId="0" fontId="104" fillId="0" borderId="0" xfId="0" applyFont="1" applyBorder="1" applyAlignment="1" applyProtection="1">
      <alignment horizontal="center"/>
      <protection locked="0"/>
    </xf>
    <xf numFmtId="0" fontId="105" fillId="0" borderId="27" xfId="0" applyFont="1" applyBorder="1" applyAlignment="1" applyProtection="1">
      <alignment horizontal="center" wrapText="1"/>
      <protection locked="0"/>
    </xf>
    <xf numFmtId="0" fontId="94" fillId="0" borderId="27" xfId="0" applyFont="1" applyBorder="1" applyAlignment="1" applyProtection="1">
      <alignment horizontal="center" wrapText="1"/>
      <protection locked="0"/>
    </xf>
    <xf numFmtId="0" fontId="106" fillId="65" borderId="53" xfId="0" applyFont="1" applyFill="1" applyBorder="1" applyAlignment="1" applyProtection="1">
      <alignment horizontal="center" vertical="center" textRotation="90" wrapText="1"/>
    </xf>
    <xf numFmtId="0" fontId="106" fillId="65" borderId="54" xfId="0" applyFont="1" applyFill="1" applyBorder="1" applyAlignment="1" applyProtection="1">
      <alignment horizontal="center" vertical="center" textRotation="90" wrapText="1"/>
    </xf>
    <xf numFmtId="0" fontId="107" fillId="65" borderId="0" xfId="0" applyFont="1" applyFill="1" applyBorder="1" applyAlignment="1" applyProtection="1">
      <alignment horizontal="center" vertical="center" wrapText="1"/>
    </xf>
    <xf numFmtId="0" fontId="83" fillId="68" borderId="26" xfId="9" applyFont="1" applyFill="1" applyBorder="1" applyAlignment="1" applyProtection="1">
      <alignment horizontal="left" vertical="center" wrapText="1" indent="1"/>
      <protection locked="0"/>
    </xf>
    <xf numFmtId="49" fontId="84" fillId="0" borderId="2" xfId="0" applyNumberFormat="1" applyFont="1" applyFill="1" applyBorder="1" applyAlignment="1" applyProtection="1">
      <alignment horizontal="center" vertical="center" wrapText="1"/>
      <protection locked="0"/>
    </xf>
    <xf numFmtId="49" fontId="84" fillId="0" borderId="29" xfId="0" applyNumberFormat="1" applyFont="1" applyFill="1" applyBorder="1" applyAlignment="1" applyProtection="1">
      <alignment horizontal="center" vertical="center" wrapText="1"/>
      <protection locked="0"/>
    </xf>
    <xf numFmtId="49" fontId="84" fillId="0" borderId="30" xfId="0" applyNumberFormat="1" applyFont="1" applyFill="1" applyBorder="1" applyAlignment="1" applyProtection="1">
      <alignment horizontal="center" vertical="center" wrapText="1"/>
      <protection locked="0"/>
    </xf>
    <xf numFmtId="0" fontId="93" fillId="68" borderId="3" xfId="9" applyFont="1" applyFill="1" applyBorder="1" applyAlignment="1" applyProtection="1">
      <alignment horizontal="left" vertical="center" wrapText="1" indent="1"/>
      <protection locked="0"/>
    </xf>
    <xf numFmtId="0" fontId="93" fillId="68" borderId="26" xfId="9" applyFont="1" applyFill="1" applyBorder="1" applyAlignment="1" applyProtection="1">
      <alignment horizontal="left" vertical="center" wrapText="1" indent="1"/>
      <protection locked="0"/>
    </xf>
    <xf numFmtId="0" fontId="109" fillId="0" borderId="44" xfId="0" applyFont="1" applyBorder="1" applyAlignment="1" applyProtection="1">
      <alignment horizontal="center" vertical="center" wrapText="1"/>
    </xf>
    <xf numFmtId="0" fontId="93" fillId="0" borderId="34" xfId="9" applyFont="1" applyFill="1" applyBorder="1" applyAlignment="1" applyProtection="1">
      <alignment horizontal="left" vertical="center" wrapText="1" indent="1"/>
      <protection locked="0"/>
    </xf>
    <xf numFmtId="0" fontId="93" fillId="0" borderId="35" xfId="9" applyFont="1" applyFill="1" applyBorder="1" applyAlignment="1" applyProtection="1">
      <alignment horizontal="left" vertical="center" wrapText="1" indent="1"/>
      <protection locked="0"/>
    </xf>
    <xf numFmtId="0" fontId="0" fillId="74" borderId="37" xfId="0" applyFill="1" applyBorder="1" applyAlignment="1" applyProtection="1">
      <alignment horizontal="left" wrapText="1"/>
      <protection locked="0"/>
    </xf>
    <xf numFmtId="0" fontId="0" fillId="74" borderId="38" xfId="0" applyFill="1" applyBorder="1" applyAlignment="1" applyProtection="1">
      <alignment horizontal="left" wrapText="1"/>
      <protection locked="0"/>
    </xf>
    <xf numFmtId="0" fontId="0" fillId="74" borderId="43" xfId="0" applyFill="1" applyBorder="1" applyAlignment="1" applyProtection="1">
      <alignment horizontal="left" wrapText="1"/>
      <protection locked="0"/>
    </xf>
    <xf numFmtId="0" fontId="0" fillId="74" borderId="39" xfId="0" applyFill="1" applyBorder="1" applyAlignment="1" applyProtection="1">
      <alignment horizontal="left" wrapText="1"/>
      <protection locked="0"/>
    </xf>
    <xf numFmtId="0" fontId="0" fillId="74" borderId="0" xfId="0" applyFill="1" applyBorder="1" applyAlignment="1" applyProtection="1">
      <alignment horizontal="left" wrapText="1"/>
      <protection locked="0"/>
    </xf>
    <xf numFmtId="0" fontId="0" fillId="74" borderId="51" xfId="0" applyFill="1" applyBorder="1" applyAlignment="1" applyProtection="1">
      <alignment horizontal="left" wrapText="1"/>
      <protection locked="0"/>
    </xf>
    <xf numFmtId="0" fontId="0" fillId="74" borderId="39" xfId="0" applyFill="1" applyBorder="1" applyAlignment="1" applyProtection="1">
      <alignment horizontal="left" vertical="top" wrapText="1"/>
      <protection locked="0"/>
    </xf>
    <xf numFmtId="0" fontId="0" fillId="74" borderId="0" xfId="0" applyFill="1" applyBorder="1" applyAlignment="1" applyProtection="1">
      <alignment horizontal="left" vertical="top" wrapText="1"/>
      <protection locked="0"/>
    </xf>
    <xf numFmtId="0" fontId="0" fillId="74" borderId="51" xfId="0" applyFill="1" applyBorder="1" applyAlignment="1" applyProtection="1">
      <alignment horizontal="left" vertical="top" wrapText="1"/>
      <protection locked="0"/>
    </xf>
    <xf numFmtId="0" fontId="0" fillId="73" borderId="39" xfId="0" applyFill="1" applyBorder="1" applyAlignment="1" applyProtection="1">
      <alignment horizontal="left" wrapText="1"/>
      <protection locked="0"/>
    </xf>
    <xf numFmtId="0" fontId="0" fillId="73" borderId="0" xfId="0" applyFill="1" applyBorder="1" applyAlignment="1" applyProtection="1">
      <alignment horizontal="left" wrapText="1"/>
      <protection locked="0"/>
    </xf>
    <xf numFmtId="0" fontId="101" fillId="0" borderId="39" xfId="0" applyFont="1" applyBorder="1" applyAlignment="1" applyProtection="1">
      <alignment horizontal="left" vertical="center"/>
    </xf>
    <xf numFmtId="0" fontId="101" fillId="0" borderId="0" xfId="0" applyFont="1" applyBorder="1" applyAlignment="1" applyProtection="1">
      <alignment horizontal="left" vertical="center"/>
    </xf>
    <xf numFmtId="0" fontId="101" fillId="0" borderId="36" xfId="0" applyFont="1" applyBorder="1" applyAlignment="1" applyProtection="1">
      <alignment horizontal="left" vertical="center"/>
    </xf>
    <xf numFmtId="0" fontId="101" fillId="0" borderId="41" xfId="0" applyFont="1" applyBorder="1" applyAlignment="1" applyProtection="1">
      <alignment horizontal="left" vertical="center"/>
    </xf>
    <xf numFmtId="0" fontId="0" fillId="73" borderId="37" xfId="0" applyFill="1" applyBorder="1" applyAlignment="1" applyProtection="1">
      <alignment horizontal="left" vertical="top" wrapText="1"/>
      <protection locked="0"/>
    </xf>
    <xf numFmtId="0" fontId="0" fillId="73" borderId="38" xfId="0" applyFill="1" applyBorder="1" applyAlignment="1" applyProtection="1">
      <alignment horizontal="left" vertical="top" wrapText="1"/>
      <protection locked="0"/>
    </xf>
    <xf numFmtId="0" fontId="0" fillId="73" borderId="43" xfId="0" applyFill="1" applyBorder="1" applyAlignment="1" applyProtection="1">
      <alignment horizontal="left" vertical="top" wrapText="1"/>
      <protection locked="0"/>
    </xf>
    <xf numFmtId="0" fontId="0" fillId="73" borderId="39" xfId="0" applyFill="1" applyBorder="1" applyAlignment="1" applyProtection="1">
      <alignment horizontal="left" vertical="top" wrapText="1"/>
      <protection locked="0"/>
    </xf>
    <xf numFmtId="0" fontId="0" fillId="73" borderId="0" xfId="0" applyFill="1" applyBorder="1" applyAlignment="1" applyProtection="1">
      <alignment horizontal="left" vertical="top" wrapText="1"/>
      <protection locked="0"/>
    </xf>
    <xf numFmtId="0" fontId="0" fillId="73" borderId="51" xfId="0" applyFill="1" applyBorder="1" applyAlignment="1" applyProtection="1">
      <alignment horizontal="left" vertical="top" wrapText="1"/>
      <protection locked="0"/>
    </xf>
    <xf numFmtId="14" fontId="116" fillId="0" borderId="0" xfId="0" applyNumberFormat="1" applyFont="1" applyFill="1" applyBorder="1" applyAlignment="1" applyProtection="1">
      <alignment horizontal="left" vertical="center"/>
      <protection locked="0"/>
    </xf>
    <xf numFmtId="14" fontId="0" fillId="0" borderId="0" xfId="0" applyNumberFormat="1" applyFont="1" applyFill="1" applyBorder="1" applyAlignment="1" applyProtection="1">
      <alignment horizontal="left" vertical="center"/>
      <protection locked="0"/>
    </xf>
    <xf numFmtId="0" fontId="81" fillId="0" borderId="34" xfId="0" applyFont="1" applyBorder="1" applyAlignment="1" applyProtection="1">
      <alignment horizontal="center" vertical="center"/>
    </xf>
    <xf numFmtId="0" fontId="81" fillId="0" borderId="35" xfId="0" applyFont="1" applyBorder="1" applyAlignment="1" applyProtection="1">
      <alignment horizontal="center" vertical="center"/>
    </xf>
    <xf numFmtId="0" fontId="81" fillId="0" borderId="52" xfId="0" applyFont="1" applyBorder="1" applyAlignment="1" applyProtection="1">
      <alignment horizontal="center" vertical="center"/>
    </xf>
    <xf numFmtId="0" fontId="81" fillId="0" borderId="39" xfId="0" applyFont="1" applyBorder="1" applyAlignment="1" applyProtection="1">
      <alignment horizontal="center" vertical="center"/>
    </xf>
    <xf numFmtId="0" fontId="81" fillId="0" borderId="51" xfId="0" applyFont="1" applyBorder="1" applyAlignment="1" applyProtection="1">
      <alignment horizontal="center" vertical="center"/>
    </xf>
    <xf numFmtId="0" fontId="81" fillId="0" borderId="39" xfId="0" applyFont="1" applyBorder="1" applyAlignment="1" applyProtection="1">
      <alignment horizontal="left" wrapText="1"/>
    </xf>
    <xf numFmtId="0" fontId="81" fillId="0" borderId="0" xfId="0" applyFont="1" applyBorder="1" applyAlignment="1" applyProtection="1">
      <alignment horizontal="left" wrapText="1"/>
    </xf>
    <xf numFmtId="0" fontId="81" fillId="0" borderId="51" xfId="0" applyFont="1" applyBorder="1" applyAlignment="1" applyProtection="1">
      <alignment horizontal="left" wrapText="1"/>
    </xf>
    <xf numFmtId="0" fontId="81" fillId="0" borderId="39" xfId="0" applyFont="1" applyBorder="1" applyAlignment="1" applyProtection="1">
      <alignment horizontal="left" vertical="center"/>
    </xf>
    <xf numFmtId="0" fontId="81" fillId="0" borderId="0" xfId="0" applyFont="1" applyBorder="1" applyAlignment="1" applyProtection="1">
      <alignment horizontal="left" vertical="center"/>
    </xf>
    <xf numFmtId="0" fontId="81" fillId="0" borderId="51" xfId="0" applyFont="1" applyBorder="1" applyAlignment="1" applyProtection="1">
      <alignment horizontal="left" vertical="center"/>
    </xf>
  </cellXfs>
  <cellStyles count="3233">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Гиперссылка" xfId="3231" builtinId="8"/>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3 2" xfId="3232"/>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0"/>
  <tableStyles count="0" defaultTableStyle="TableStyleMedium2" defaultPivotStyle="PivotStyleLight16"/>
  <colors>
    <mruColors>
      <color rgb="FF0000FF"/>
      <color rgb="FFCCFFFF"/>
      <color rgb="FF00FF00"/>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220980</xdr:colOff>
      <xdr:row>39</xdr:row>
      <xdr:rowOff>76200</xdr:rowOff>
    </xdr:from>
    <xdr:to>
      <xdr:col>3</xdr:col>
      <xdr:colOff>947928</xdr:colOff>
      <xdr:row>41</xdr:row>
      <xdr:rowOff>73152</xdr:rowOff>
    </xdr:to>
    <xdr:sp macro="" textlink="">
      <xdr:nvSpPr>
        <xdr:cNvPr id="5" name="Стрелка влево 4"/>
        <xdr:cNvSpPr/>
      </xdr:nvSpPr>
      <xdr:spPr>
        <a:xfrm>
          <a:off x="2793851" y="5849471"/>
          <a:ext cx="726948" cy="373469"/>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160917</xdr:colOff>
      <xdr:row>15</xdr:row>
      <xdr:rowOff>94131</xdr:rowOff>
    </xdr:from>
    <xdr:to>
      <xdr:col>3</xdr:col>
      <xdr:colOff>933585</xdr:colOff>
      <xdr:row>17</xdr:row>
      <xdr:rowOff>88393</xdr:rowOff>
    </xdr:to>
    <xdr:sp macro="" textlink="">
      <xdr:nvSpPr>
        <xdr:cNvPr id="6" name="Стрелка влево 5"/>
        <xdr:cNvSpPr/>
      </xdr:nvSpPr>
      <xdr:spPr>
        <a:xfrm>
          <a:off x="2733788" y="2792507"/>
          <a:ext cx="772668" cy="37078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187811</xdr:colOff>
      <xdr:row>31</xdr:row>
      <xdr:rowOff>76202</xdr:rowOff>
    </xdr:from>
    <xdr:to>
      <xdr:col>3</xdr:col>
      <xdr:colOff>960479</xdr:colOff>
      <xdr:row>33</xdr:row>
      <xdr:rowOff>61499</xdr:rowOff>
    </xdr:to>
    <xdr:sp macro="" textlink="">
      <xdr:nvSpPr>
        <xdr:cNvPr id="7" name="Стрелка влево 6"/>
        <xdr:cNvSpPr/>
      </xdr:nvSpPr>
      <xdr:spPr>
        <a:xfrm>
          <a:off x="2760682" y="5670178"/>
          <a:ext cx="772668" cy="37078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178846</xdr:colOff>
      <xdr:row>23</xdr:row>
      <xdr:rowOff>76198</xdr:rowOff>
    </xdr:from>
    <xdr:to>
      <xdr:col>3</xdr:col>
      <xdr:colOff>951514</xdr:colOff>
      <xdr:row>25</xdr:row>
      <xdr:rowOff>70461</xdr:rowOff>
    </xdr:to>
    <xdr:sp macro="" textlink="">
      <xdr:nvSpPr>
        <xdr:cNvPr id="9" name="Стрелка влево 8"/>
        <xdr:cNvSpPr/>
      </xdr:nvSpPr>
      <xdr:spPr>
        <a:xfrm>
          <a:off x="2760681" y="4235822"/>
          <a:ext cx="772668" cy="37078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editAs="oneCell">
    <xdr:from>
      <xdr:col>0</xdr:col>
      <xdr:colOff>1122218</xdr:colOff>
      <xdr:row>43</xdr:row>
      <xdr:rowOff>28109</xdr:rowOff>
    </xdr:from>
    <xdr:to>
      <xdr:col>7</xdr:col>
      <xdr:colOff>609599</xdr:colOff>
      <xdr:row>77</xdr:row>
      <xdr:rowOff>176971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122218" y="7897491"/>
          <a:ext cx="6192981" cy="6286425"/>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arsenal-ooo.com.ua/lme-mean.php?metall" TargetMode="External"/><Relationship Id="rId1" Type="http://schemas.openxmlformats.org/officeDocument/2006/relationships/hyperlink" Target="http://www.cbr.ru/currency_base/dynamics"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S275"/>
  <sheetViews>
    <sheetView tabSelected="1" zoomScale="55" zoomScaleNormal="55" workbookViewId="0">
      <selection activeCell="K232" sqref="K232"/>
    </sheetView>
  </sheetViews>
  <sheetFormatPr defaultColWidth="9.140625" defaultRowHeight="15.75" outlineLevelRow="1"/>
  <cols>
    <col min="1" max="1" width="9.7109375" style="91" customWidth="1"/>
    <col min="2" max="2" width="52.140625" style="91" customWidth="1"/>
    <col min="3" max="3" width="105.7109375" style="92" customWidth="1"/>
    <col min="4" max="4" width="12.7109375" style="93" customWidth="1"/>
    <col min="5" max="5" width="20.7109375" style="94" customWidth="1"/>
    <col min="6" max="6" width="18.7109375" style="93" customWidth="1"/>
    <col min="7" max="8" width="15.7109375" style="95" customWidth="1"/>
    <col min="9" max="9" width="39.28515625" style="93" customWidth="1"/>
    <col min="10" max="10" width="10.28515625" style="49" customWidth="1"/>
    <col min="11" max="11" width="27" style="63" customWidth="1"/>
    <col min="12" max="12" width="24" style="63" customWidth="1"/>
    <col min="13" max="14" width="22.7109375" style="63" customWidth="1"/>
    <col min="15" max="18" width="13.85546875" style="63" customWidth="1"/>
    <col min="19" max="16384" width="9.140625" style="63"/>
  </cols>
  <sheetData>
    <row r="2" spans="1:19" ht="14.45" customHeight="1">
      <c r="A2" s="321" t="s">
        <v>606</v>
      </c>
      <c r="B2" s="321"/>
      <c r="C2" s="321"/>
      <c r="D2" s="321"/>
      <c r="E2" s="321"/>
      <c r="F2" s="321"/>
      <c r="G2" s="321"/>
      <c r="H2" s="321"/>
      <c r="I2" s="321"/>
      <c r="J2" s="321"/>
      <c r="K2" s="321"/>
      <c r="L2" s="321"/>
      <c r="M2" s="321"/>
      <c r="N2" s="321"/>
      <c r="O2" s="321"/>
      <c r="P2" s="321"/>
      <c r="Q2" s="321"/>
      <c r="R2" s="321"/>
    </row>
    <row r="3" spans="1:19" s="92" customFormat="1" ht="31.9" customHeight="1">
      <c r="A3" s="321"/>
      <c r="B3" s="321"/>
      <c r="C3" s="321"/>
      <c r="D3" s="321"/>
      <c r="E3" s="321"/>
      <c r="F3" s="321"/>
      <c r="G3" s="321"/>
      <c r="H3" s="321"/>
      <c r="I3" s="321"/>
      <c r="J3" s="321"/>
      <c r="K3" s="321"/>
      <c r="L3" s="321"/>
      <c r="M3" s="321"/>
      <c r="N3" s="321"/>
      <c r="O3" s="321"/>
      <c r="P3" s="321"/>
      <c r="Q3" s="321"/>
      <c r="R3" s="321"/>
    </row>
    <row r="4" spans="1:19" s="92" customFormat="1" ht="15.6" customHeight="1">
      <c r="A4" s="287"/>
      <c r="B4" s="287"/>
      <c r="C4" s="287"/>
      <c r="D4" s="287"/>
      <c r="E4" s="287"/>
      <c r="F4" s="287"/>
      <c r="G4" s="287"/>
      <c r="H4" s="287"/>
      <c r="I4" s="287"/>
      <c r="J4" s="324" t="s">
        <v>529</v>
      </c>
      <c r="K4" s="265"/>
      <c r="L4" s="266"/>
      <c r="M4" s="266"/>
      <c r="N4" s="266"/>
      <c r="O4" s="291"/>
      <c r="P4" s="292"/>
    </row>
    <row r="5" spans="1:19" ht="53.45" customHeight="1">
      <c r="A5" s="314" t="s">
        <v>380</v>
      </c>
      <c r="B5" s="314"/>
      <c r="C5" s="314"/>
      <c r="D5" s="314"/>
      <c r="E5" s="314"/>
      <c r="F5" s="314"/>
      <c r="G5" s="314"/>
      <c r="H5" s="314"/>
      <c r="I5" s="314"/>
      <c r="J5" s="324"/>
      <c r="K5" s="265"/>
      <c r="L5" s="267">
        <f>'Расчет Коэф. по курсу USD'!B9</f>
        <v>1</v>
      </c>
      <c r="M5" s="326" t="s">
        <v>559</v>
      </c>
      <c r="N5" s="326"/>
      <c r="O5" s="304" t="s">
        <v>530</v>
      </c>
      <c r="P5" s="304"/>
      <c r="Q5" s="304"/>
      <c r="R5" s="304"/>
    </row>
    <row r="6" spans="1:19" ht="53.45" customHeight="1">
      <c r="A6" s="314"/>
      <c r="B6" s="314"/>
      <c r="C6" s="314"/>
      <c r="D6" s="314"/>
      <c r="E6" s="314"/>
      <c r="F6" s="314"/>
      <c r="G6" s="314"/>
      <c r="H6" s="314"/>
      <c r="I6" s="314"/>
      <c r="J6" s="324"/>
      <c r="K6" s="265"/>
      <c r="L6" s="268">
        <f>'Расчет Коэф. по курсу USD'!J9</f>
        <v>1</v>
      </c>
      <c r="M6" s="303" t="s">
        <v>560</v>
      </c>
      <c r="N6" s="303"/>
      <c r="O6" s="304"/>
      <c r="P6" s="304"/>
      <c r="Q6" s="304"/>
      <c r="R6" s="304"/>
      <c r="S6" s="293"/>
    </row>
    <row r="7" spans="1:19" ht="13.9" customHeight="1">
      <c r="A7" s="96"/>
      <c r="B7" s="96"/>
      <c r="C7" s="96"/>
      <c r="D7" s="96"/>
      <c r="E7" s="96"/>
      <c r="F7" s="96"/>
      <c r="G7" s="96"/>
      <c r="H7" s="96"/>
      <c r="I7" s="96"/>
      <c r="J7" s="324"/>
      <c r="K7" s="265"/>
      <c r="L7" s="264"/>
      <c r="M7" s="75"/>
      <c r="N7" s="75"/>
      <c r="O7" s="294"/>
      <c r="P7" s="295"/>
    </row>
    <row r="8" spans="1:19" ht="66" customHeight="1">
      <c r="A8" s="97"/>
      <c r="B8" s="97"/>
      <c r="C8" s="97"/>
      <c r="D8" s="97"/>
      <c r="E8" s="322" t="s">
        <v>524</v>
      </c>
      <c r="F8" s="323"/>
      <c r="G8" s="323"/>
      <c r="H8" s="323"/>
      <c r="I8" s="323"/>
      <c r="J8" s="324"/>
      <c r="K8" s="265"/>
      <c r="L8" s="333" t="s">
        <v>531</v>
      </c>
      <c r="M8" s="333"/>
      <c r="N8" s="333"/>
      <c r="O8" s="294"/>
      <c r="P8" s="296"/>
      <c r="R8" s="297"/>
    </row>
    <row r="9" spans="1:19" ht="118.5" customHeight="1" thickBot="1">
      <c r="A9" s="98" t="s">
        <v>50</v>
      </c>
      <c r="B9" s="98" t="s">
        <v>47</v>
      </c>
      <c r="C9" s="98" t="s">
        <v>3</v>
      </c>
      <c r="D9" s="98" t="s">
        <v>0</v>
      </c>
      <c r="E9" s="99" t="s">
        <v>521</v>
      </c>
      <c r="F9" s="100" t="s">
        <v>451</v>
      </c>
      <c r="G9" s="100" t="s">
        <v>66</v>
      </c>
      <c r="H9" s="101" t="s">
        <v>523</v>
      </c>
      <c r="I9" s="102" t="s">
        <v>40</v>
      </c>
      <c r="J9" s="325"/>
      <c r="K9" s="269" t="s">
        <v>577</v>
      </c>
      <c r="L9" s="270" t="s">
        <v>46</v>
      </c>
      <c r="M9" s="271" t="s">
        <v>522</v>
      </c>
      <c r="N9" s="272" t="s">
        <v>66</v>
      </c>
      <c r="O9" s="298"/>
      <c r="P9" s="299"/>
    </row>
    <row r="10" spans="1:19" s="300" customFormat="1" ht="17.25" thickTop="1" thickBot="1">
      <c r="A10" s="103">
        <v>1</v>
      </c>
      <c r="B10" s="104">
        <v>2</v>
      </c>
      <c r="C10" s="104">
        <v>3</v>
      </c>
      <c r="D10" s="104">
        <v>4</v>
      </c>
      <c r="E10" s="104">
        <v>5</v>
      </c>
      <c r="F10" s="104">
        <v>6</v>
      </c>
      <c r="G10" s="104">
        <v>7</v>
      </c>
      <c r="H10" s="104">
        <v>8</v>
      </c>
      <c r="I10" s="104">
        <v>9</v>
      </c>
      <c r="J10" s="273">
        <v>10</v>
      </c>
      <c r="K10" s="274">
        <v>11</v>
      </c>
      <c r="L10" s="274">
        <v>12</v>
      </c>
      <c r="M10" s="274">
        <v>13</v>
      </c>
      <c r="N10" s="275">
        <v>14</v>
      </c>
    </row>
    <row r="11" spans="1:19" s="92" customFormat="1" ht="26.25" customHeight="1">
      <c r="A11" s="308" t="s">
        <v>408</v>
      </c>
      <c r="B11" s="309"/>
      <c r="C11" s="309"/>
      <c r="D11" s="105"/>
      <c r="E11" s="106"/>
      <c r="F11" s="105"/>
      <c r="G11" s="105"/>
      <c r="H11" s="105"/>
      <c r="I11" s="105"/>
      <c r="J11" s="276"/>
      <c r="K11" s="277"/>
      <c r="L11" s="277"/>
      <c r="M11" s="277"/>
      <c r="N11" s="277"/>
    </row>
    <row r="12" spans="1:19" s="92" customFormat="1" ht="54.75" customHeight="1" outlineLevel="1">
      <c r="A12" s="305" t="s">
        <v>335</v>
      </c>
      <c r="B12" s="306"/>
      <c r="C12" s="306"/>
      <c r="D12" s="310" t="s">
        <v>311</v>
      </c>
      <c r="E12" s="310"/>
      <c r="F12" s="310"/>
      <c r="G12" s="310"/>
      <c r="H12" s="310"/>
      <c r="I12" s="310"/>
      <c r="J12" s="276"/>
      <c r="K12" s="277"/>
      <c r="L12" s="277"/>
      <c r="M12" s="277"/>
      <c r="N12" s="277"/>
    </row>
    <row r="13" spans="1:19" s="92" customFormat="1" ht="141.75" customHeight="1" outlineLevel="1">
      <c r="A13" s="107" t="s">
        <v>4</v>
      </c>
      <c r="B13" s="108" t="s">
        <v>363</v>
      </c>
      <c r="C13" s="109" t="s">
        <v>417</v>
      </c>
      <c r="D13" s="110"/>
      <c r="E13" s="111"/>
      <c r="F13" s="112" t="s">
        <v>48</v>
      </c>
      <c r="G13" s="113"/>
      <c r="H13" s="114"/>
      <c r="I13" s="115" t="s">
        <v>296</v>
      </c>
      <c r="J13" s="276"/>
      <c r="K13" s="277"/>
      <c r="L13" s="277"/>
      <c r="M13" s="277"/>
      <c r="N13" s="277"/>
    </row>
    <row r="14" spans="1:19" s="92" customFormat="1" ht="64.5" customHeight="1" outlineLevel="1">
      <c r="A14" s="107" t="s">
        <v>111</v>
      </c>
      <c r="B14" s="116" t="s">
        <v>377</v>
      </c>
      <c r="C14" s="311" t="s">
        <v>428</v>
      </c>
      <c r="D14" s="110" t="s">
        <v>112</v>
      </c>
      <c r="E14" s="117"/>
      <c r="F14" s="112"/>
      <c r="G14" s="118"/>
      <c r="H14" s="119"/>
      <c r="I14" s="120"/>
      <c r="J14" s="278" t="s">
        <v>564</v>
      </c>
      <c r="K14" s="279">
        <v>174.06</v>
      </c>
      <c r="L14" s="280">
        <f>E14+(L$6-1)*K14</f>
        <v>0</v>
      </c>
      <c r="M14" s="280">
        <f>L14-N14</f>
        <v>0</v>
      </c>
      <c r="N14" s="280">
        <f>G14</f>
        <v>0</v>
      </c>
    </row>
    <row r="15" spans="1:19" s="92" customFormat="1" ht="62.25" customHeight="1" outlineLevel="1">
      <c r="A15" s="107" t="s">
        <v>113</v>
      </c>
      <c r="B15" s="116" t="s">
        <v>378</v>
      </c>
      <c r="C15" s="312"/>
      <c r="D15" s="110" t="s">
        <v>112</v>
      </c>
      <c r="E15" s="117"/>
      <c r="F15" s="112"/>
      <c r="G15" s="118"/>
      <c r="H15" s="119"/>
      <c r="I15" s="120" t="s">
        <v>48</v>
      </c>
      <c r="J15" s="278" t="s">
        <v>564</v>
      </c>
      <c r="K15" s="279">
        <v>157.04</v>
      </c>
      <c r="L15" s="280">
        <f>E15+(L$6-1)*K15</f>
        <v>0</v>
      </c>
      <c r="M15" s="280">
        <f t="shared" ref="M15:M16" si="0">L15-N15</f>
        <v>0</v>
      </c>
      <c r="N15" s="280">
        <f>G15</f>
        <v>0</v>
      </c>
    </row>
    <row r="16" spans="1:19" s="92" customFormat="1" ht="63.75" customHeight="1" outlineLevel="1">
      <c r="A16" s="107" t="s">
        <v>114</v>
      </c>
      <c r="B16" s="116" t="s">
        <v>379</v>
      </c>
      <c r="C16" s="313"/>
      <c r="D16" s="110" t="s">
        <v>112</v>
      </c>
      <c r="E16" s="117"/>
      <c r="F16" s="112"/>
      <c r="G16" s="118"/>
      <c r="H16" s="119"/>
      <c r="I16" s="120" t="s">
        <v>48</v>
      </c>
      <c r="J16" s="278" t="s">
        <v>564</v>
      </c>
      <c r="K16" s="279">
        <v>151.86000000000001</v>
      </c>
      <c r="L16" s="280">
        <f>E16+(L$6-1)*K16</f>
        <v>0</v>
      </c>
      <c r="M16" s="280">
        <f t="shared" si="0"/>
        <v>0</v>
      </c>
      <c r="N16" s="280">
        <f>G16</f>
        <v>0</v>
      </c>
    </row>
    <row r="17" spans="1:14" s="92" customFormat="1" ht="102.75" customHeight="1" outlineLevel="1">
      <c r="A17" s="107" t="s">
        <v>115</v>
      </c>
      <c r="B17" s="108" t="s">
        <v>238</v>
      </c>
      <c r="C17" s="109" t="s">
        <v>418</v>
      </c>
      <c r="D17" s="110"/>
      <c r="E17" s="111"/>
      <c r="F17" s="112"/>
      <c r="G17" s="113"/>
      <c r="H17" s="114"/>
      <c r="I17" s="115" t="s">
        <v>313</v>
      </c>
      <c r="J17" s="276"/>
      <c r="K17" s="277"/>
      <c r="L17" s="277"/>
      <c r="M17" s="277"/>
      <c r="N17" s="277"/>
    </row>
    <row r="18" spans="1:14" s="92" customFormat="1" ht="133.5" customHeight="1" outlineLevel="1">
      <c r="A18" s="107" t="s">
        <v>116</v>
      </c>
      <c r="B18" s="116" t="s">
        <v>264</v>
      </c>
      <c r="C18" s="286" t="s">
        <v>429</v>
      </c>
      <c r="D18" s="110" t="s">
        <v>112</v>
      </c>
      <c r="E18" s="117"/>
      <c r="F18" s="112"/>
      <c r="G18" s="118"/>
      <c r="H18" s="119"/>
      <c r="I18" s="13" t="s">
        <v>374</v>
      </c>
      <c r="J18" s="278" t="s">
        <v>564</v>
      </c>
      <c r="K18" s="279">
        <v>262.98</v>
      </c>
      <c r="L18" s="280">
        <f>E18+(L$6-1)*K18</f>
        <v>0</v>
      </c>
      <c r="M18" s="280">
        <f>L18-N18</f>
        <v>0</v>
      </c>
      <c r="N18" s="280">
        <f>G18</f>
        <v>0</v>
      </c>
    </row>
    <row r="19" spans="1:14" s="92" customFormat="1" ht="48" customHeight="1" outlineLevel="1">
      <c r="A19" s="305" t="s">
        <v>333</v>
      </c>
      <c r="B19" s="306"/>
      <c r="C19" s="306"/>
      <c r="D19" s="307" t="s">
        <v>311</v>
      </c>
      <c r="E19" s="307"/>
      <c r="F19" s="307"/>
      <c r="G19" s="307"/>
      <c r="H19" s="307"/>
      <c r="I19" s="307"/>
      <c r="J19" s="276"/>
      <c r="K19" s="277"/>
      <c r="L19" s="277"/>
      <c r="M19" s="277"/>
      <c r="N19" s="277"/>
    </row>
    <row r="20" spans="1:14" s="92" customFormat="1" ht="99.75" customHeight="1" outlineLevel="1">
      <c r="A20" s="9" t="s">
        <v>117</v>
      </c>
      <c r="B20" s="121" t="s">
        <v>312</v>
      </c>
      <c r="C20" s="122" t="s">
        <v>430</v>
      </c>
      <c r="D20" s="123"/>
      <c r="E20" s="117"/>
      <c r="F20" s="112"/>
      <c r="G20" s="118"/>
      <c r="H20" s="119"/>
      <c r="I20" s="115" t="s">
        <v>296</v>
      </c>
      <c r="J20" s="276"/>
      <c r="K20" s="277"/>
      <c r="L20" s="277"/>
      <c r="M20" s="277"/>
      <c r="N20" s="277"/>
    </row>
    <row r="21" spans="1:14" s="92" customFormat="1" ht="63" customHeight="1" outlineLevel="1">
      <c r="A21" s="124" t="s">
        <v>118</v>
      </c>
      <c r="B21" s="125" t="s">
        <v>375</v>
      </c>
      <c r="C21" s="126"/>
      <c r="D21" s="123" t="s">
        <v>112</v>
      </c>
      <c r="E21" s="117"/>
      <c r="F21" s="112"/>
      <c r="G21" s="118"/>
      <c r="H21" s="119"/>
      <c r="I21" s="120" t="s">
        <v>48</v>
      </c>
      <c r="J21" s="278" t="s">
        <v>564</v>
      </c>
      <c r="K21" s="279">
        <v>162.6</v>
      </c>
      <c r="L21" s="280">
        <f>E21+(L$6-1)*K21</f>
        <v>0</v>
      </c>
      <c r="M21" s="280">
        <f t="shared" ref="M21:M22" si="1">L21-N21</f>
        <v>0</v>
      </c>
      <c r="N21" s="280">
        <f>G21</f>
        <v>0</v>
      </c>
    </row>
    <row r="22" spans="1:14" s="92" customFormat="1" ht="64.5" customHeight="1" outlineLevel="1" thickBot="1">
      <c r="A22" s="127" t="s">
        <v>119</v>
      </c>
      <c r="B22" s="128" t="s">
        <v>376</v>
      </c>
      <c r="C22" s="129"/>
      <c r="D22" s="130" t="s">
        <v>112</v>
      </c>
      <c r="E22" s="131"/>
      <c r="F22" s="132"/>
      <c r="G22" s="133"/>
      <c r="H22" s="119"/>
      <c r="I22" s="134" t="s">
        <v>48</v>
      </c>
      <c r="J22" s="278" t="s">
        <v>564</v>
      </c>
      <c r="K22" s="279">
        <v>151.81</v>
      </c>
      <c r="L22" s="280">
        <f>E22+(L$6-1)*K22</f>
        <v>0</v>
      </c>
      <c r="M22" s="280">
        <f t="shared" si="1"/>
        <v>0</v>
      </c>
      <c r="N22" s="280">
        <f>G22</f>
        <v>0</v>
      </c>
    </row>
    <row r="23" spans="1:14" s="92" customFormat="1" ht="26.25" customHeight="1">
      <c r="A23" s="315" t="s">
        <v>409</v>
      </c>
      <c r="B23" s="316"/>
      <c r="C23" s="316"/>
      <c r="D23" s="135"/>
      <c r="E23" s="136"/>
      <c r="F23" s="137"/>
      <c r="G23" s="138"/>
      <c r="H23" s="138"/>
      <c r="I23" s="139"/>
      <c r="J23" s="276"/>
      <c r="K23" s="277"/>
      <c r="L23" s="277"/>
      <c r="M23" s="277"/>
      <c r="N23" s="277"/>
    </row>
    <row r="24" spans="1:14" s="92" customFormat="1" ht="39.75" customHeight="1" outlineLevel="1">
      <c r="A24" s="305" t="s">
        <v>381</v>
      </c>
      <c r="B24" s="306"/>
      <c r="C24" s="306"/>
      <c r="D24" s="307" t="s">
        <v>387</v>
      </c>
      <c r="E24" s="307"/>
      <c r="F24" s="307"/>
      <c r="G24" s="307"/>
      <c r="H24" s="307"/>
      <c r="I24" s="307"/>
      <c r="J24" s="276"/>
      <c r="K24" s="277"/>
      <c r="L24" s="277"/>
      <c r="M24" s="277"/>
      <c r="N24" s="277"/>
    </row>
    <row r="25" spans="1:14" s="92" customFormat="1" ht="270.75" customHeight="1" outlineLevel="1">
      <c r="A25" s="107" t="s">
        <v>5</v>
      </c>
      <c r="B25" s="108" t="s">
        <v>364</v>
      </c>
      <c r="C25" s="140" t="s">
        <v>431</v>
      </c>
      <c r="D25" s="110" t="s">
        <v>124</v>
      </c>
      <c r="E25" s="117"/>
      <c r="F25" s="112"/>
      <c r="G25" s="118"/>
      <c r="H25" s="119"/>
      <c r="I25" s="115" t="s">
        <v>297</v>
      </c>
      <c r="J25" s="281" t="s">
        <v>563</v>
      </c>
      <c r="K25" s="279">
        <v>1184.72</v>
      </c>
      <c r="L25" s="280">
        <f t="shared" ref="L25:L27" si="2">E25+(L$5-1)*K25</f>
        <v>0</v>
      </c>
      <c r="M25" s="280">
        <f t="shared" ref="M25:M27" si="3">L25-N25</f>
        <v>0</v>
      </c>
      <c r="N25" s="280">
        <f>G25</f>
        <v>0</v>
      </c>
    </row>
    <row r="26" spans="1:14" s="92" customFormat="1" ht="196.5" customHeight="1" outlineLevel="1">
      <c r="A26" s="107" t="s">
        <v>6</v>
      </c>
      <c r="B26" s="108" t="s">
        <v>334</v>
      </c>
      <c r="C26" s="140" t="s">
        <v>432</v>
      </c>
      <c r="D26" s="110" t="s">
        <v>124</v>
      </c>
      <c r="E26" s="117"/>
      <c r="F26" s="112"/>
      <c r="G26" s="118"/>
      <c r="H26" s="119"/>
      <c r="I26" s="13" t="s">
        <v>373</v>
      </c>
      <c r="J26" s="281" t="s">
        <v>563</v>
      </c>
      <c r="K26" s="279">
        <v>633.01</v>
      </c>
      <c r="L26" s="280">
        <f t="shared" si="2"/>
        <v>0</v>
      </c>
      <c r="M26" s="280">
        <f t="shared" si="3"/>
        <v>0</v>
      </c>
      <c r="N26" s="280">
        <f>G26</f>
        <v>0</v>
      </c>
    </row>
    <row r="27" spans="1:14" s="92" customFormat="1" ht="253.5" customHeight="1" outlineLevel="1" thickBot="1">
      <c r="A27" s="107" t="s">
        <v>7</v>
      </c>
      <c r="B27" s="108" t="s">
        <v>242</v>
      </c>
      <c r="C27" s="140" t="s">
        <v>433</v>
      </c>
      <c r="D27" s="110" t="s">
        <v>124</v>
      </c>
      <c r="E27" s="117"/>
      <c r="F27" s="112"/>
      <c r="G27" s="118"/>
      <c r="H27" s="119"/>
      <c r="I27" s="115" t="s">
        <v>314</v>
      </c>
      <c r="J27" s="281" t="s">
        <v>563</v>
      </c>
      <c r="K27" s="279">
        <v>1389.24</v>
      </c>
      <c r="L27" s="280">
        <f t="shared" si="2"/>
        <v>0</v>
      </c>
      <c r="M27" s="280">
        <f t="shared" si="3"/>
        <v>0</v>
      </c>
      <c r="N27" s="280">
        <f>G27</f>
        <v>0</v>
      </c>
    </row>
    <row r="28" spans="1:14" s="92" customFormat="1" ht="107.25" customHeight="1" outlineLevel="1" thickBot="1">
      <c r="A28" s="317" t="s">
        <v>223</v>
      </c>
      <c r="B28" s="318"/>
      <c r="C28" s="318"/>
      <c r="D28" s="318"/>
      <c r="E28" s="318"/>
      <c r="F28" s="318"/>
      <c r="G28" s="318"/>
      <c r="H28" s="318"/>
      <c r="I28" s="318"/>
      <c r="J28" s="276"/>
      <c r="K28" s="277"/>
      <c r="L28" s="277"/>
      <c r="M28" s="277"/>
      <c r="N28" s="277"/>
    </row>
    <row r="29" spans="1:14" s="92" customFormat="1" ht="26.25" customHeight="1">
      <c r="A29" s="315" t="s">
        <v>410</v>
      </c>
      <c r="B29" s="316"/>
      <c r="C29" s="316"/>
      <c r="D29" s="141"/>
      <c r="E29" s="142"/>
      <c r="F29" s="141"/>
      <c r="G29" s="135"/>
      <c r="H29" s="135"/>
      <c r="I29" s="141"/>
      <c r="J29" s="276"/>
      <c r="K29" s="277"/>
      <c r="L29" s="277"/>
      <c r="M29" s="277"/>
      <c r="N29" s="277"/>
    </row>
    <row r="30" spans="1:14" s="92" customFormat="1" ht="21.75" customHeight="1" outlineLevel="1">
      <c r="A30" s="319" t="s">
        <v>384</v>
      </c>
      <c r="B30" s="320"/>
      <c r="C30" s="320"/>
      <c r="D30" s="320"/>
      <c r="E30" s="320"/>
      <c r="F30" s="320"/>
      <c r="G30" s="320"/>
      <c r="H30" s="320"/>
      <c r="I30" s="320"/>
      <c r="J30" s="276"/>
      <c r="K30" s="277"/>
      <c r="L30" s="277"/>
      <c r="M30" s="277"/>
      <c r="N30" s="277"/>
    </row>
    <row r="31" spans="1:14" s="92" customFormat="1" ht="177.75" customHeight="1" outlineLevel="1">
      <c r="A31" s="143" t="s">
        <v>8</v>
      </c>
      <c r="B31" s="144" t="s">
        <v>125</v>
      </c>
      <c r="C31" s="145" t="s">
        <v>580</v>
      </c>
      <c r="D31" s="146"/>
      <c r="E31" s="147"/>
      <c r="F31" s="112" t="s">
        <v>48</v>
      </c>
      <c r="G31" s="148"/>
      <c r="H31" s="149"/>
      <c r="I31" s="150" t="s">
        <v>243</v>
      </c>
      <c r="J31" s="276"/>
      <c r="K31" s="277"/>
      <c r="L31" s="277"/>
      <c r="M31" s="277"/>
      <c r="N31" s="277"/>
    </row>
    <row r="32" spans="1:14" s="92" customFormat="1" ht="31.15" customHeight="1" outlineLevel="1">
      <c r="A32" s="151" t="s">
        <v>126</v>
      </c>
      <c r="B32" s="152" t="s">
        <v>434</v>
      </c>
      <c r="C32" s="153"/>
      <c r="D32" s="154" t="s">
        <v>49</v>
      </c>
      <c r="E32" s="155"/>
      <c r="F32" s="112"/>
      <c r="G32" s="156"/>
      <c r="H32" s="119"/>
      <c r="I32" s="157" t="s">
        <v>48</v>
      </c>
      <c r="J32" s="281" t="s">
        <v>563</v>
      </c>
      <c r="K32" s="279">
        <v>77117.725439999995</v>
      </c>
      <c r="L32" s="280">
        <f t="shared" ref="L32:L48" si="4">E32+(L$5-1)*K32</f>
        <v>0</v>
      </c>
      <c r="M32" s="280">
        <f t="shared" ref="M32:M48" si="5">L32-N32</f>
        <v>0</v>
      </c>
      <c r="N32" s="280">
        <f>G32</f>
        <v>0</v>
      </c>
    </row>
    <row r="33" spans="1:14" s="92" customFormat="1" ht="31.15" customHeight="1" outlineLevel="1">
      <c r="A33" s="151" t="s">
        <v>127</v>
      </c>
      <c r="B33" s="152" t="s">
        <v>54</v>
      </c>
      <c r="C33" s="153"/>
      <c r="D33" s="154" t="s">
        <v>49</v>
      </c>
      <c r="E33" s="155"/>
      <c r="F33" s="112"/>
      <c r="G33" s="156"/>
      <c r="H33" s="119"/>
      <c r="I33" s="157" t="s">
        <v>48</v>
      </c>
      <c r="J33" s="281" t="s">
        <v>563</v>
      </c>
      <c r="K33" s="279">
        <v>83683.156799999997</v>
      </c>
      <c r="L33" s="280">
        <f t="shared" si="4"/>
        <v>0</v>
      </c>
      <c r="M33" s="280">
        <f t="shared" si="5"/>
        <v>0</v>
      </c>
      <c r="N33" s="280">
        <f t="shared" ref="N33:N36" si="6">G33</f>
        <v>0</v>
      </c>
    </row>
    <row r="34" spans="1:14" s="92" customFormat="1" ht="31.15" customHeight="1" outlineLevel="1">
      <c r="A34" s="151" t="s">
        <v>128</v>
      </c>
      <c r="B34" s="152" t="s">
        <v>462</v>
      </c>
      <c r="C34" s="153"/>
      <c r="D34" s="154" t="s">
        <v>49</v>
      </c>
      <c r="E34" s="155"/>
      <c r="F34" s="112"/>
      <c r="G34" s="156"/>
      <c r="H34" s="119"/>
      <c r="I34" s="157" t="s">
        <v>48</v>
      </c>
      <c r="J34" s="281" t="s">
        <v>563</v>
      </c>
      <c r="K34" s="279">
        <v>91691.713600000003</v>
      </c>
      <c r="L34" s="280">
        <f t="shared" si="4"/>
        <v>0</v>
      </c>
      <c r="M34" s="280">
        <f t="shared" si="5"/>
        <v>0</v>
      </c>
      <c r="N34" s="280">
        <f t="shared" si="6"/>
        <v>0</v>
      </c>
    </row>
    <row r="35" spans="1:14" s="92" customFormat="1" ht="31.15" customHeight="1" outlineLevel="1">
      <c r="A35" s="151" t="s">
        <v>436</v>
      </c>
      <c r="B35" s="152" t="s">
        <v>435</v>
      </c>
      <c r="C35" s="153"/>
      <c r="D35" s="154" t="s">
        <v>49</v>
      </c>
      <c r="E35" s="155"/>
      <c r="F35" s="112"/>
      <c r="G35" s="156"/>
      <c r="H35" s="119"/>
      <c r="I35" s="157" t="s">
        <v>48</v>
      </c>
      <c r="J35" s="281" t="s">
        <v>563</v>
      </c>
      <c r="K35" s="279">
        <v>94166.764800000004</v>
      </c>
      <c r="L35" s="280">
        <f t="shared" si="4"/>
        <v>0</v>
      </c>
      <c r="M35" s="280">
        <f t="shared" si="5"/>
        <v>0</v>
      </c>
      <c r="N35" s="280">
        <f t="shared" si="6"/>
        <v>0</v>
      </c>
    </row>
    <row r="36" spans="1:14" s="92" customFormat="1" ht="31.15" customHeight="1" outlineLevel="1">
      <c r="A36" s="151" t="s">
        <v>437</v>
      </c>
      <c r="B36" s="152" t="s">
        <v>463</v>
      </c>
      <c r="C36" s="153"/>
      <c r="D36" s="154" t="s">
        <v>49</v>
      </c>
      <c r="E36" s="155"/>
      <c r="F36" s="155"/>
      <c r="G36" s="155"/>
      <c r="H36" s="119"/>
      <c r="I36" s="157"/>
      <c r="J36" s="281" t="s">
        <v>563</v>
      </c>
      <c r="K36" s="279">
        <v>142428.13199999998</v>
      </c>
      <c r="L36" s="280">
        <f t="shared" si="4"/>
        <v>0</v>
      </c>
      <c r="M36" s="280">
        <f t="shared" si="5"/>
        <v>0</v>
      </c>
      <c r="N36" s="280">
        <f t="shared" si="6"/>
        <v>0</v>
      </c>
    </row>
    <row r="37" spans="1:14" s="92" customFormat="1" ht="215.25" customHeight="1" outlineLevel="1">
      <c r="A37" s="143" t="s">
        <v>9</v>
      </c>
      <c r="B37" s="144" t="s">
        <v>319</v>
      </c>
      <c r="C37" s="145" t="s">
        <v>581</v>
      </c>
      <c r="D37" s="146"/>
      <c r="E37" s="158"/>
      <c r="F37" s="112"/>
      <c r="G37" s="159"/>
      <c r="H37" s="160"/>
      <c r="I37" s="150" t="s">
        <v>243</v>
      </c>
      <c r="J37" s="276"/>
      <c r="K37" s="279"/>
      <c r="L37" s="277"/>
      <c r="M37" s="277"/>
      <c r="N37" s="277"/>
    </row>
    <row r="38" spans="1:14" s="92" customFormat="1" ht="32.25" customHeight="1" outlineLevel="1">
      <c r="A38" s="161" t="s">
        <v>129</v>
      </c>
      <c r="B38" s="152" t="s">
        <v>434</v>
      </c>
      <c r="C38" s="153"/>
      <c r="D38" s="162" t="s">
        <v>49</v>
      </c>
      <c r="E38" s="163"/>
      <c r="F38" s="112"/>
      <c r="G38" s="159"/>
      <c r="H38" s="119"/>
      <c r="I38" s="164" t="s">
        <v>48</v>
      </c>
      <c r="J38" s="281" t="s">
        <v>563</v>
      </c>
      <c r="K38" s="279">
        <v>153799.38399999999</v>
      </c>
      <c r="L38" s="280">
        <f t="shared" si="4"/>
        <v>0</v>
      </c>
      <c r="M38" s="280">
        <f t="shared" si="5"/>
        <v>0</v>
      </c>
      <c r="N38" s="280">
        <f t="shared" ref="N38:N42" si="7">G38</f>
        <v>0</v>
      </c>
    </row>
    <row r="39" spans="1:14" s="92" customFormat="1" ht="31.15" customHeight="1" outlineLevel="1">
      <c r="A39" s="161" t="s">
        <v>130</v>
      </c>
      <c r="B39" s="152" t="s">
        <v>54</v>
      </c>
      <c r="C39" s="153"/>
      <c r="D39" s="162" t="s">
        <v>49</v>
      </c>
      <c r="E39" s="163"/>
      <c r="F39" s="112"/>
      <c r="G39" s="159"/>
      <c r="H39" s="119"/>
      <c r="I39" s="164" t="s">
        <v>48</v>
      </c>
      <c r="J39" s="281" t="s">
        <v>563</v>
      </c>
      <c r="K39" s="279">
        <v>169338.95680000001</v>
      </c>
      <c r="L39" s="280">
        <f t="shared" si="4"/>
        <v>0</v>
      </c>
      <c r="M39" s="280">
        <f t="shared" si="5"/>
        <v>0</v>
      </c>
      <c r="N39" s="280">
        <f t="shared" si="7"/>
        <v>0</v>
      </c>
    </row>
    <row r="40" spans="1:14" s="92" customFormat="1" ht="31.15" customHeight="1" outlineLevel="1">
      <c r="A40" s="161" t="s">
        <v>131</v>
      </c>
      <c r="B40" s="152" t="s">
        <v>462</v>
      </c>
      <c r="C40" s="153"/>
      <c r="D40" s="162" t="s">
        <v>49</v>
      </c>
      <c r="E40" s="163"/>
      <c r="F40" s="112"/>
      <c r="G40" s="159"/>
      <c r="H40" s="119"/>
      <c r="I40" s="164" t="s">
        <v>48</v>
      </c>
      <c r="J40" s="281" t="s">
        <v>563</v>
      </c>
      <c r="K40" s="279">
        <v>180067.56</v>
      </c>
      <c r="L40" s="280">
        <f t="shared" si="4"/>
        <v>0</v>
      </c>
      <c r="M40" s="280">
        <f t="shared" si="5"/>
        <v>0</v>
      </c>
      <c r="N40" s="280">
        <f t="shared" si="7"/>
        <v>0</v>
      </c>
    </row>
    <row r="41" spans="1:14" s="92" customFormat="1" ht="31.15" customHeight="1" outlineLevel="1">
      <c r="A41" s="161" t="s">
        <v>438</v>
      </c>
      <c r="B41" s="152" t="s">
        <v>435</v>
      </c>
      <c r="C41" s="153"/>
      <c r="D41" s="162" t="s">
        <v>49</v>
      </c>
      <c r="E41" s="163"/>
      <c r="F41" s="112"/>
      <c r="G41" s="159"/>
      <c r="H41" s="119"/>
      <c r="I41" s="164" t="s">
        <v>48</v>
      </c>
      <c r="J41" s="281" t="s">
        <v>563</v>
      </c>
      <c r="K41" s="279">
        <v>183069.93599999999</v>
      </c>
      <c r="L41" s="280">
        <f t="shared" si="4"/>
        <v>0</v>
      </c>
      <c r="M41" s="280">
        <f t="shared" si="5"/>
        <v>0</v>
      </c>
      <c r="N41" s="280">
        <f t="shared" si="7"/>
        <v>0</v>
      </c>
    </row>
    <row r="42" spans="1:14" s="92" customFormat="1" ht="31.15" customHeight="1" outlineLevel="1">
      <c r="A42" s="161" t="s">
        <v>439</v>
      </c>
      <c r="B42" s="152" t="s">
        <v>463</v>
      </c>
      <c r="C42" s="153"/>
      <c r="D42" s="162" t="s">
        <v>49</v>
      </c>
      <c r="E42" s="163"/>
      <c r="F42" s="112"/>
      <c r="G42" s="159"/>
      <c r="H42" s="119"/>
      <c r="I42" s="164" t="s">
        <v>48</v>
      </c>
      <c r="J42" s="281" t="s">
        <v>563</v>
      </c>
      <c r="K42" s="279">
        <v>230637.67760000002</v>
      </c>
      <c r="L42" s="280">
        <f t="shared" si="4"/>
        <v>0</v>
      </c>
      <c r="M42" s="280">
        <f t="shared" si="5"/>
        <v>0</v>
      </c>
      <c r="N42" s="280">
        <f t="shared" si="7"/>
        <v>0</v>
      </c>
    </row>
    <row r="43" spans="1:14" s="92" customFormat="1" ht="174" customHeight="1" outlineLevel="1">
      <c r="A43" s="143" t="s">
        <v>10</v>
      </c>
      <c r="B43" s="144" t="s">
        <v>132</v>
      </c>
      <c r="C43" s="145" t="s">
        <v>582</v>
      </c>
      <c r="D43" s="146"/>
      <c r="E43" s="158"/>
      <c r="F43" s="165"/>
      <c r="G43" s="165"/>
      <c r="H43" s="166"/>
      <c r="I43" s="150" t="s">
        <v>243</v>
      </c>
      <c r="J43" s="276"/>
      <c r="K43" s="279"/>
      <c r="L43" s="277"/>
      <c r="M43" s="277"/>
      <c r="N43" s="277"/>
    </row>
    <row r="44" spans="1:14" s="92" customFormat="1" ht="31.15" customHeight="1" outlineLevel="1">
      <c r="A44" s="151" t="s">
        <v>133</v>
      </c>
      <c r="B44" s="152" t="s">
        <v>434</v>
      </c>
      <c r="C44" s="153"/>
      <c r="D44" s="154" t="s">
        <v>49</v>
      </c>
      <c r="E44" s="155"/>
      <c r="F44" s="112"/>
      <c r="G44" s="156"/>
      <c r="H44" s="119"/>
      <c r="I44" s="157" t="s">
        <v>48</v>
      </c>
      <c r="J44" s="281" t="s">
        <v>563</v>
      </c>
      <c r="K44" s="279">
        <v>92021.97600000001</v>
      </c>
      <c r="L44" s="280">
        <f t="shared" si="4"/>
        <v>0</v>
      </c>
      <c r="M44" s="280">
        <f t="shared" si="5"/>
        <v>0</v>
      </c>
      <c r="N44" s="280">
        <f t="shared" ref="N44:N48" si="8">G44</f>
        <v>0</v>
      </c>
    </row>
    <row r="45" spans="1:14" s="92" customFormat="1" ht="31.15" customHeight="1" outlineLevel="1">
      <c r="A45" s="151" t="s">
        <v>134</v>
      </c>
      <c r="B45" s="152" t="s">
        <v>54</v>
      </c>
      <c r="C45" s="153"/>
      <c r="D45" s="154" t="s">
        <v>49</v>
      </c>
      <c r="E45" s="155"/>
      <c r="F45" s="112"/>
      <c r="G45" s="156"/>
      <c r="H45" s="119"/>
      <c r="I45" s="157" t="s">
        <v>48</v>
      </c>
      <c r="J45" s="281" t="s">
        <v>563</v>
      </c>
      <c r="K45" s="279">
        <v>98045.673600000009</v>
      </c>
      <c r="L45" s="280">
        <f t="shared" si="4"/>
        <v>0</v>
      </c>
      <c r="M45" s="280">
        <f t="shared" si="5"/>
        <v>0</v>
      </c>
      <c r="N45" s="280">
        <f t="shared" si="8"/>
        <v>0</v>
      </c>
    </row>
    <row r="46" spans="1:14" s="92" customFormat="1" ht="31.15" customHeight="1" outlineLevel="1">
      <c r="A46" s="151" t="s">
        <v>135</v>
      </c>
      <c r="B46" s="152" t="s">
        <v>462</v>
      </c>
      <c r="C46" s="153"/>
      <c r="D46" s="154" t="s">
        <v>49</v>
      </c>
      <c r="E46" s="155"/>
      <c r="F46" s="112"/>
      <c r="G46" s="156"/>
      <c r="H46" s="119"/>
      <c r="I46" s="157" t="s">
        <v>48</v>
      </c>
      <c r="J46" s="281" t="s">
        <v>563</v>
      </c>
      <c r="K46" s="279">
        <v>105713.6004</v>
      </c>
      <c r="L46" s="280">
        <f t="shared" si="4"/>
        <v>0</v>
      </c>
      <c r="M46" s="280">
        <f t="shared" si="5"/>
        <v>0</v>
      </c>
      <c r="N46" s="280">
        <f t="shared" si="8"/>
        <v>0</v>
      </c>
    </row>
    <row r="47" spans="1:14" s="92" customFormat="1" ht="31.15" customHeight="1" outlineLevel="1">
      <c r="A47" s="151" t="s">
        <v>440</v>
      </c>
      <c r="B47" s="152" t="s">
        <v>435</v>
      </c>
      <c r="C47" s="153"/>
      <c r="D47" s="154" t="s">
        <v>49</v>
      </c>
      <c r="E47" s="155"/>
      <c r="F47" s="112"/>
      <c r="G47" s="156"/>
      <c r="H47" s="119"/>
      <c r="I47" s="157"/>
      <c r="J47" s="281" t="s">
        <v>563</v>
      </c>
      <c r="K47" s="279">
        <v>106969.51680000001</v>
      </c>
      <c r="L47" s="280">
        <f t="shared" si="4"/>
        <v>0</v>
      </c>
      <c r="M47" s="280">
        <f t="shared" si="5"/>
        <v>0</v>
      </c>
      <c r="N47" s="280">
        <f t="shared" si="8"/>
        <v>0</v>
      </c>
    </row>
    <row r="48" spans="1:14" s="92" customFormat="1" ht="31.15" customHeight="1" outlineLevel="1" thickBot="1">
      <c r="A48" s="151" t="s">
        <v>441</v>
      </c>
      <c r="B48" s="152" t="s">
        <v>463</v>
      </c>
      <c r="C48" s="153"/>
      <c r="D48" s="154" t="s">
        <v>49</v>
      </c>
      <c r="E48" s="155"/>
      <c r="F48" s="112"/>
      <c r="G48" s="156"/>
      <c r="H48" s="119"/>
      <c r="I48" s="157"/>
      <c r="J48" s="281" t="s">
        <v>563</v>
      </c>
      <c r="K48" s="279">
        <v>153573.84</v>
      </c>
      <c r="L48" s="280">
        <f t="shared" si="4"/>
        <v>0</v>
      </c>
      <c r="M48" s="280">
        <f t="shared" si="5"/>
        <v>0</v>
      </c>
      <c r="N48" s="280">
        <f t="shared" si="8"/>
        <v>0</v>
      </c>
    </row>
    <row r="49" spans="1:14" s="92" customFormat="1" ht="26.25" customHeight="1">
      <c r="A49" s="315" t="s">
        <v>382</v>
      </c>
      <c r="B49" s="316"/>
      <c r="C49" s="316"/>
      <c r="D49" s="316"/>
      <c r="E49" s="316"/>
      <c r="F49" s="316"/>
      <c r="G49" s="316"/>
      <c r="H49" s="316"/>
      <c r="I49" s="316"/>
      <c r="J49" s="276"/>
      <c r="K49" s="279"/>
      <c r="L49" s="277"/>
      <c r="M49" s="277"/>
      <c r="N49" s="277"/>
    </row>
    <row r="50" spans="1:14" s="92" customFormat="1" ht="258.75" customHeight="1" outlineLevel="1">
      <c r="A50" s="143" t="s">
        <v>11</v>
      </c>
      <c r="B50" s="167" t="s">
        <v>412</v>
      </c>
      <c r="C50" s="2" t="s">
        <v>583</v>
      </c>
      <c r="D50" s="169"/>
      <c r="E50" s="170"/>
      <c r="F50" s="171"/>
      <c r="G50" s="171"/>
      <c r="H50" s="172"/>
      <c r="I50" s="173" t="s">
        <v>601</v>
      </c>
      <c r="J50" s="282"/>
      <c r="K50" s="279"/>
      <c r="L50" s="277"/>
      <c r="M50" s="277"/>
      <c r="N50" s="277"/>
    </row>
    <row r="51" spans="1:14" s="92" customFormat="1" ht="31.15" customHeight="1" outlineLevel="1">
      <c r="A51" s="161" t="s">
        <v>136</v>
      </c>
      <c r="B51" s="174" t="s">
        <v>53</v>
      </c>
      <c r="C51" s="175"/>
      <c r="D51" s="176" t="s">
        <v>362</v>
      </c>
      <c r="E51" s="177"/>
      <c r="F51" s="178"/>
      <c r="G51" s="178"/>
      <c r="H51" s="119"/>
      <c r="I51" s="179"/>
      <c r="J51" s="281" t="s">
        <v>563</v>
      </c>
      <c r="K51" s="279">
        <v>44425.002888000003</v>
      </c>
      <c r="L51" s="280">
        <f t="shared" ref="L51:L57" si="9">E51+(L$5-1)*K51</f>
        <v>0</v>
      </c>
      <c r="M51" s="280">
        <f t="shared" ref="M51:M57" si="10">L51-N51</f>
        <v>0</v>
      </c>
      <c r="N51" s="280">
        <f t="shared" ref="N51:N57" si="11">G51</f>
        <v>0</v>
      </c>
    </row>
    <row r="52" spans="1:14" s="92" customFormat="1" ht="31.15" customHeight="1" outlineLevel="1">
      <c r="A52" s="161" t="s">
        <v>137</v>
      </c>
      <c r="B52" s="174" t="s">
        <v>54</v>
      </c>
      <c r="C52" s="175"/>
      <c r="D52" s="176" t="s">
        <v>362</v>
      </c>
      <c r="E52" s="177"/>
      <c r="F52" s="178"/>
      <c r="G52" s="178"/>
      <c r="H52" s="119"/>
      <c r="I52" s="179"/>
      <c r="J52" s="281" t="s">
        <v>563</v>
      </c>
      <c r="K52" s="279">
        <v>50148.121464000003</v>
      </c>
      <c r="L52" s="280">
        <f t="shared" si="9"/>
        <v>0</v>
      </c>
      <c r="M52" s="280">
        <f t="shared" si="10"/>
        <v>0</v>
      </c>
      <c r="N52" s="280">
        <f t="shared" si="11"/>
        <v>0</v>
      </c>
    </row>
    <row r="53" spans="1:14" s="92" customFormat="1" ht="31.15" customHeight="1" outlineLevel="1">
      <c r="A53" s="161" t="s">
        <v>138</v>
      </c>
      <c r="B53" s="174" t="s">
        <v>55</v>
      </c>
      <c r="C53" s="175"/>
      <c r="D53" s="176" t="s">
        <v>362</v>
      </c>
      <c r="E53" s="177"/>
      <c r="F53" s="178"/>
      <c r="G53" s="178"/>
      <c r="H53" s="119"/>
      <c r="I53" s="179"/>
      <c r="J53" s="281" t="s">
        <v>563</v>
      </c>
      <c r="K53" s="279">
        <v>54718.712278271996</v>
      </c>
      <c r="L53" s="280">
        <f t="shared" si="9"/>
        <v>0</v>
      </c>
      <c r="M53" s="280">
        <f t="shared" si="10"/>
        <v>0</v>
      </c>
      <c r="N53" s="280">
        <f t="shared" si="11"/>
        <v>0</v>
      </c>
    </row>
    <row r="54" spans="1:14" s="92" customFormat="1" ht="31.15" customHeight="1" outlineLevel="1">
      <c r="A54" s="161" t="s">
        <v>139</v>
      </c>
      <c r="B54" s="174" t="s">
        <v>56</v>
      </c>
      <c r="C54" s="175"/>
      <c r="D54" s="176" t="s">
        <v>362</v>
      </c>
      <c r="E54" s="177"/>
      <c r="F54" s="178"/>
      <c r="G54" s="112"/>
      <c r="H54" s="119"/>
      <c r="I54" s="179"/>
      <c r="J54" s="281" t="s">
        <v>563</v>
      </c>
      <c r="K54" s="279">
        <v>62122.693404744001</v>
      </c>
      <c r="L54" s="280">
        <f t="shared" si="9"/>
        <v>0</v>
      </c>
      <c r="M54" s="280">
        <f t="shared" si="10"/>
        <v>0</v>
      </c>
      <c r="N54" s="280">
        <f t="shared" si="11"/>
        <v>0</v>
      </c>
    </row>
    <row r="55" spans="1:14" s="92" customFormat="1" ht="31.15" customHeight="1" outlineLevel="1">
      <c r="A55" s="161" t="s">
        <v>140</v>
      </c>
      <c r="B55" s="174" t="s">
        <v>57</v>
      </c>
      <c r="C55" s="175"/>
      <c r="D55" s="176" t="s">
        <v>362</v>
      </c>
      <c r="E55" s="177"/>
      <c r="F55" s="178"/>
      <c r="G55" s="112"/>
      <c r="H55" s="119"/>
      <c r="I55" s="179"/>
      <c r="J55" s="281" t="s">
        <v>563</v>
      </c>
      <c r="K55" s="279">
        <v>72579.445831199992</v>
      </c>
      <c r="L55" s="280">
        <f t="shared" si="9"/>
        <v>0</v>
      </c>
      <c r="M55" s="280">
        <f t="shared" si="10"/>
        <v>0</v>
      </c>
      <c r="N55" s="280">
        <f t="shared" si="11"/>
        <v>0</v>
      </c>
    </row>
    <row r="56" spans="1:14" s="92" customFormat="1" ht="31.15" customHeight="1" outlineLevel="1">
      <c r="A56" s="161" t="s">
        <v>141</v>
      </c>
      <c r="B56" s="174" t="s">
        <v>58</v>
      </c>
      <c r="C56" s="175"/>
      <c r="D56" s="176" t="s">
        <v>362</v>
      </c>
      <c r="E56" s="177"/>
      <c r="F56" s="178"/>
      <c r="G56" s="112"/>
      <c r="H56" s="119"/>
      <c r="I56" s="179"/>
      <c r="J56" s="281" t="s">
        <v>563</v>
      </c>
      <c r="K56" s="279">
        <v>108159.44874336</v>
      </c>
      <c r="L56" s="280">
        <f t="shared" si="9"/>
        <v>0</v>
      </c>
      <c r="M56" s="280">
        <f t="shared" si="10"/>
        <v>0</v>
      </c>
      <c r="N56" s="280">
        <f t="shared" si="11"/>
        <v>0</v>
      </c>
    </row>
    <row r="57" spans="1:14" s="92" customFormat="1" ht="31.15" customHeight="1" outlineLevel="1">
      <c r="A57" s="161" t="s">
        <v>142</v>
      </c>
      <c r="B57" s="180" t="s">
        <v>442</v>
      </c>
      <c r="C57" s="175"/>
      <c r="D57" s="176" t="s">
        <v>362</v>
      </c>
      <c r="E57" s="177"/>
      <c r="F57" s="178"/>
      <c r="G57" s="112"/>
      <c r="H57" s="119"/>
      <c r="I57" s="179"/>
      <c r="J57" s="281" t="s">
        <v>563</v>
      </c>
      <c r="K57" s="279">
        <v>140688.12662301603</v>
      </c>
      <c r="L57" s="280">
        <f t="shared" si="9"/>
        <v>0</v>
      </c>
      <c r="M57" s="280">
        <f t="shared" si="10"/>
        <v>0</v>
      </c>
      <c r="N57" s="280">
        <f t="shared" si="11"/>
        <v>0</v>
      </c>
    </row>
    <row r="58" spans="1:14" s="92" customFormat="1" ht="288" customHeight="1" outlineLevel="1">
      <c r="A58" s="143" t="s">
        <v>12</v>
      </c>
      <c r="B58" s="167" t="s">
        <v>411</v>
      </c>
      <c r="C58" s="2" t="s">
        <v>584</v>
      </c>
      <c r="D58" s="169"/>
      <c r="E58" s="181"/>
      <c r="F58" s="181"/>
      <c r="G58" s="182"/>
      <c r="H58" s="182"/>
      <c r="I58" s="173" t="s">
        <v>601</v>
      </c>
      <c r="J58" s="276"/>
      <c r="K58" s="279"/>
      <c r="L58" s="277"/>
      <c r="M58" s="277"/>
      <c r="N58" s="277"/>
    </row>
    <row r="59" spans="1:14" s="92" customFormat="1" ht="31.15" customHeight="1" outlineLevel="1">
      <c r="A59" s="161" t="s">
        <v>143</v>
      </c>
      <c r="B59" s="174" t="s">
        <v>53</v>
      </c>
      <c r="C59" s="183"/>
      <c r="D59" s="176" t="s">
        <v>362</v>
      </c>
      <c r="E59" s="177"/>
      <c r="F59" s="178"/>
      <c r="G59" s="112"/>
      <c r="H59" s="119"/>
      <c r="I59" s="179"/>
      <c r="J59" s="281" t="s">
        <v>563</v>
      </c>
      <c r="K59" s="279">
        <v>81394.303490279999</v>
      </c>
      <c r="L59" s="280">
        <f t="shared" ref="L59:L65" si="12">E59+(L$5-1)*K59</f>
        <v>0</v>
      </c>
      <c r="M59" s="280">
        <f t="shared" ref="M59:M65" si="13">L59-N59</f>
        <v>0</v>
      </c>
      <c r="N59" s="280">
        <f t="shared" ref="N59:N65" si="14">G59</f>
        <v>0</v>
      </c>
    </row>
    <row r="60" spans="1:14" s="92" customFormat="1" ht="31.15" customHeight="1" outlineLevel="1">
      <c r="A60" s="161" t="s">
        <v>144</v>
      </c>
      <c r="B60" s="174" t="s">
        <v>54</v>
      </c>
      <c r="C60" s="183"/>
      <c r="D60" s="176" t="s">
        <v>362</v>
      </c>
      <c r="E60" s="177"/>
      <c r="F60" s="178"/>
      <c r="G60" s="112"/>
      <c r="H60" s="119"/>
      <c r="I60" s="179"/>
      <c r="J60" s="281" t="s">
        <v>563</v>
      </c>
      <c r="K60" s="279">
        <v>96337.013865083994</v>
      </c>
      <c r="L60" s="280">
        <f t="shared" si="12"/>
        <v>0</v>
      </c>
      <c r="M60" s="280">
        <f t="shared" si="13"/>
        <v>0</v>
      </c>
      <c r="N60" s="280">
        <f t="shared" si="14"/>
        <v>0</v>
      </c>
    </row>
    <row r="61" spans="1:14" s="92" customFormat="1" ht="31.15" customHeight="1" outlineLevel="1">
      <c r="A61" s="161" t="s">
        <v>145</v>
      </c>
      <c r="B61" s="174" t="s">
        <v>55</v>
      </c>
      <c r="C61" s="183"/>
      <c r="D61" s="176" t="s">
        <v>362</v>
      </c>
      <c r="E61" s="177"/>
      <c r="F61" s="178"/>
      <c r="G61" s="112"/>
      <c r="H61" s="119"/>
      <c r="I61" s="179"/>
      <c r="J61" s="281" t="s">
        <v>563</v>
      </c>
      <c r="K61" s="279">
        <v>102887.52688890001</v>
      </c>
      <c r="L61" s="280">
        <f t="shared" si="12"/>
        <v>0</v>
      </c>
      <c r="M61" s="280">
        <f t="shared" si="13"/>
        <v>0</v>
      </c>
      <c r="N61" s="280">
        <f t="shared" si="14"/>
        <v>0</v>
      </c>
    </row>
    <row r="62" spans="1:14" s="92" customFormat="1" ht="31.15" customHeight="1" outlineLevel="1">
      <c r="A62" s="161" t="s">
        <v>146</v>
      </c>
      <c r="B62" s="174" t="s">
        <v>56</v>
      </c>
      <c r="C62" s="183"/>
      <c r="D62" s="176" t="s">
        <v>362</v>
      </c>
      <c r="E62" s="177"/>
      <c r="F62" s="178"/>
      <c r="G62" s="112"/>
      <c r="H62" s="119"/>
      <c r="I62" s="179"/>
      <c r="J62" s="281" t="s">
        <v>563</v>
      </c>
      <c r="K62" s="279">
        <v>110863.52805508001</v>
      </c>
      <c r="L62" s="280">
        <f t="shared" si="12"/>
        <v>0</v>
      </c>
      <c r="M62" s="280">
        <f t="shared" si="13"/>
        <v>0</v>
      </c>
      <c r="N62" s="280">
        <f t="shared" si="14"/>
        <v>0</v>
      </c>
    </row>
    <row r="63" spans="1:14" s="92" customFormat="1" ht="31.15" customHeight="1" outlineLevel="1">
      <c r="A63" s="161" t="s">
        <v>147</v>
      </c>
      <c r="B63" s="174" t="s">
        <v>57</v>
      </c>
      <c r="C63" s="183"/>
      <c r="D63" s="176" t="s">
        <v>362</v>
      </c>
      <c r="E63" s="177"/>
      <c r="F63" s="178"/>
      <c r="G63" s="112"/>
      <c r="H63" s="119"/>
      <c r="I63" s="179"/>
      <c r="J63" s="281" t="s">
        <v>563</v>
      </c>
      <c r="K63" s="279">
        <v>126143.03395688802</v>
      </c>
      <c r="L63" s="280">
        <f t="shared" si="12"/>
        <v>0</v>
      </c>
      <c r="M63" s="280">
        <f t="shared" si="13"/>
        <v>0</v>
      </c>
      <c r="N63" s="280">
        <f t="shared" si="14"/>
        <v>0</v>
      </c>
    </row>
    <row r="64" spans="1:14" s="92" customFormat="1" ht="31.15" customHeight="1" outlineLevel="1">
      <c r="A64" s="161" t="s">
        <v>148</v>
      </c>
      <c r="B64" s="174" t="s">
        <v>58</v>
      </c>
      <c r="C64" s="175"/>
      <c r="D64" s="176" t="s">
        <v>362</v>
      </c>
      <c r="E64" s="177"/>
      <c r="F64" s="178"/>
      <c r="G64" s="112"/>
      <c r="H64" s="119"/>
      <c r="I64" s="179"/>
      <c r="J64" s="281" t="s">
        <v>563</v>
      </c>
      <c r="K64" s="279">
        <v>154266.61338652202</v>
      </c>
      <c r="L64" s="280">
        <f t="shared" si="12"/>
        <v>0</v>
      </c>
      <c r="M64" s="280">
        <f t="shared" si="13"/>
        <v>0</v>
      </c>
      <c r="N64" s="280">
        <f t="shared" si="14"/>
        <v>0</v>
      </c>
    </row>
    <row r="65" spans="1:14" s="92" customFormat="1" ht="31.15" customHeight="1" outlineLevel="1">
      <c r="A65" s="161" t="s">
        <v>149</v>
      </c>
      <c r="B65" s="180" t="s">
        <v>442</v>
      </c>
      <c r="C65" s="175"/>
      <c r="D65" s="176" t="s">
        <v>362</v>
      </c>
      <c r="E65" s="177"/>
      <c r="F65" s="178"/>
      <c r="G65" s="112"/>
      <c r="H65" s="119"/>
      <c r="I65" s="179"/>
      <c r="J65" s="281" t="s">
        <v>563</v>
      </c>
      <c r="K65" s="279">
        <v>189639.73804776324</v>
      </c>
      <c r="L65" s="280">
        <f t="shared" si="12"/>
        <v>0</v>
      </c>
      <c r="M65" s="280">
        <f t="shared" si="13"/>
        <v>0</v>
      </c>
      <c r="N65" s="280">
        <f t="shared" si="14"/>
        <v>0</v>
      </c>
    </row>
    <row r="66" spans="1:14" s="92" customFormat="1" ht="235.5" customHeight="1" outlineLevel="1">
      <c r="A66" s="143" t="s">
        <v>20</v>
      </c>
      <c r="B66" s="167" t="s">
        <v>16</v>
      </c>
      <c r="C66" s="2" t="s">
        <v>585</v>
      </c>
      <c r="D66" s="169"/>
      <c r="E66" s="181"/>
      <c r="F66" s="181"/>
      <c r="G66" s="182"/>
      <c r="H66" s="182"/>
      <c r="I66" s="173" t="s">
        <v>601</v>
      </c>
      <c r="J66" s="276"/>
      <c r="K66" s="279"/>
      <c r="L66" s="277"/>
      <c r="M66" s="277"/>
      <c r="N66" s="277"/>
    </row>
    <row r="67" spans="1:14" s="92" customFormat="1" ht="31.15" customHeight="1" outlineLevel="1">
      <c r="A67" s="161" t="s">
        <v>21</v>
      </c>
      <c r="B67" s="174" t="s">
        <v>53</v>
      </c>
      <c r="C67" s="175"/>
      <c r="D67" s="176" t="s">
        <v>362</v>
      </c>
      <c r="E67" s="177"/>
      <c r="F67" s="178"/>
      <c r="G67" s="112"/>
      <c r="H67" s="119"/>
      <c r="I67" s="179"/>
      <c r="J67" s="281" t="s">
        <v>563</v>
      </c>
      <c r="K67" s="279">
        <v>59159.125368000001</v>
      </c>
      <c r="L67" s="280">
        <f t="shared" ref="L67:L73" si="15">E67+(L$5-1)*K67</f>
        <v>0</v>
      </c>
      <c r="M67" s="280">
        <f t="shared" ref="M67:M73" si="16">L67-N67</f>
        <v>0</v>
      </c>
      <c r="N67" s="280">
        <f t="shared" ref="N67:N73" si="17">G67</f>
        <v>0</v>
      </c>
    </row>
    <row r="68" spans="1:14" s="92" customFormat="1" ht="31.15" customHeight="1" outlineLevel="1">
      <c r="A68" s="161" t="s">
        <v>22</v>
      </c>
      <c r="B68" s="174" t="s">
        <v>54</v>
      </c>
      <c r="C68" s="184"/>
      <c r="D68" s="176" t="s">
        <v>362</v>
      </c>
      <c r="E68" s="177"/>
      <c r="F68" s="178"/>
      <c r="G68" s="112"/>
      <c r="H68" s="119"/>
      <c r="I68" s="179"/>
      <c r="J68" s="281" t="s">
        <v>563</v>
      </c>
      <c r="K68" s="279">
        <v>64102.418855999982</v>
      </c>
      <c r="L68" s="280">
        <f t="shared" si="15"/>
        <v>0</v>
      </c>
      <c r="M68" s="280">
        <f t="shared" si="16"/>
        <v>0</v>
      </c>
      <c r="N68" s="280">
        <f t="shared" si="17"/>
        <v>0</v>
      </c>
    </row>
    <row r="69" spans="1:14" s="92" customFormat="1" ht="31.15" customHeight="1" outlineLevel="1">
      <c r="A69" s="161" t="s">
        <v>179</v>
      </c>
      <c r="B69" s="174" t="s">
        <v>55</v>
      </c>
      <c r="C69" s="183"/>
      <c r="D69" s="176" t="s">
        <v>362</v>
      </c>
      <c r="E69" s="177"/>
      <c r="F69" s="178"/>
      <c r="G69" s="112"/>
      <c r="H69" s="119"/>
      <c r="I69" s="179"/>
      <c r="J69" s="281" t="s">
        <v>563</v>
      </c>
      <c r="K69" s="279">
        <v>69215.343212288004</v>
      </c>
      <c r="L69" s="280">
        <f t="shared" si="15"/>
        <v>0</v>
      </c>
      <c r="M69" s="280">
        <f t="shared" si="16"/>
        <v>0</v>
      </c>
      <c r="N69" s="280">
        <f t="shared" si="17"/>
        <v>0</v>
      </c>
    </row>
    <row r="70" spans="1:14" s="92" customFormat="1" ht="31.15" customHeight="1" outlineLevel="1">
      <c r="A70" s="161" t="s">
        <v>180</v>
      </c>
      <c r="B70" s="174" t="s">
        <v>56</v>
      </c>
      <c r="C70" s="184"/>
      <c r="D70" s="176" t="s">
        <v>362</v>
      </c>
      <c r="E70" s="177"/>
      <c r="F70" s="178"/>
      <c r="G70" s="112"/>
      <c r="H70" s="119"/>
      <c r="I70" s="179"/>
      <c r="J70" s="281" t="s">
        <v>563</v>
      </c>
      <c r="K70" s="279">
        <v>74043.385419023994</v>
      </c>
      <c r="L70" s="280">
        <f t="shared" si="15"/>
        <v>0</v>
      </c>
      <c r="M70" s="280">
        <f t="shared" si="16"/>
        <v>0</v>
      </c>
      <c r="N70" s="280">
        <f t="shared" si="17"/>
        <v>0</v>
      </c>
    </row>
    <row r="71" spans="1:14" s="92" customFormat="1" ht="31.15" customHeight="1" outlineLevel="1">
      <c r="A71" s="161" t="s">
        <v>178</v>
      </c>
      <c r="B71" s="174" t="s">
        <v>57</v>
      </c>
      <c r="C71" s="185"/>
      <c r="D71" s="176" t="s">
        <v>362</v>
      </c>
      <c r="E71" s="177"/>
      <c r="F71" s="178"/>
      <c r="G71" s="112"/>
      <c r="H71" s="119"/>
      <c r="I71" s="179"/>
      <c r="J71" s="281" t="s">
        <v>563</v>
      </c>
      <c r="K71" s="279">
        <v>82402.866109199997</v>
      </c>
      <c r="L71" s="280">
        <f t="shared" si="15"/>
        <v>0</v>
      </c>
      <c r="M71" s="280">
        <f t="shared" si="16"/>
        <v>0</v>
      </c>
      <c r="N71" s="280">
        <f t="shared" si="17"/>
        <v>0</v>
      </c>
    </row>
    <row r="72" spans="1:14" s="92" customFormat="1" ht="31.15" customHeight="1" outlineLevel="1">
      <c r="A72" s="161" t="s">
        <v>181</v>
      </c>
      <c r="B72" s="174" t="s">
        <v>58</v>
      </c>
      <c r="C72" s="185"/>
      <c r="D72" s="176" t="s">
        <v>362</v>
      </c>
      <c r="E72" s="177"/>
      <c r="F72" s="178"/>
      <c r="G72" s="112"/>
      <c r="H72" s="119"/>
      <c r="I72" s="179"/>
      <c r="J72" s="281" t="s">
        <v>563</v>
      </c>
      <c r="K72" s="279">
        <v>113684.03700388002</v>
      </c>
      <c r="L72" s="280">
        <f t="shared" si="15"/>
        <v>0</v>
      </c>
      <c r="M72" s="280">
        <f t="shared" si="16"/>
        <v>0</v>
      </c>
      <c r="N72" s="280">
        <f t="shared" si="17"/>
        <v>0</v>
      </c>
    </row>
    <row r="73" spans="1:14" s="92" customFormat="1" ht="31.15" customHeight="1" outlineLevel="1">
      <c r="A73" s="161" t="s">
        <v>182</v>
      </c>
      <c r="B73" s="174" t="s">
        <v>67</v>
      </c>
      <c r="C73" s="185"/>
      <c r="D73" s="176" t="s">
        <v>362</v>
      </c>
      <c r="E73" s="177"/>
      <c r="F73" s="178"/>
      <c r="G73" s="112"/>
      <c r="H73" s="119"/>
      <c r="I73" s="179"/>
      <c r="J73" s="281" t="s">
        <v>563</v>
      </c>
      <c r="K73" s="279">
        <v>144924.48294256799</v>
      </c>
      <c r="L73" s="280">
        <f t="shared" si="15"/>
        <v>0</v>
      </c>
      <c r="M73" s="280">
        <f t="shared" si="16"/>
        <v>0</v>
      </c>
      <c r="N73" s="280">
        <f t="shared" si="17"/>
        <v>0</v>
      </c>
    </row>
    <row r="74" spans="1:14" s="92" customFormat="1" ht="46.9" customHeight="1" outlineLevel="1">
      <c r="A74" s="143" t="s">
        <v>23</v>
      </c>
      <c r="B74" s="167" t="s">
        <v>59</v>
      </c>
      <c r="C74" s="168" t="s">
        <v>35</v>
      </c>
      <c r="D74" s="169"/>
      <c r="E74" s="181"/>
      <c r="F74" s="181"/>
      <c r="G74" s="182"/>
      <c r="H74" s="182"/>
      <c r="I74" s="173" t="s">
        <v>602</v>
      </c>
      <c r="J74" s="276"/>
      <c r="K74" s="277"/>
      <c r="L74" s="277"/>
      <c r="M74" s="277"/>
      <c r="N74" s="277"/>
    </row>
    <row r="75" spans="1:14" s="92" customFormat="1" ht="46.9" customHeight="1" outlineLevel="1">
      <c r="A75" s="161" t="s">
        <v>209</v>
      </c>
      <c r="B75" s="175" t="s">
        <v>60</v>
      </c>
      <c r="C75" s="175"/>
      <c r="D75" s="176" t="s">
        <v>36</v>
      </c>
      <c r="E75" s="186"/>
      <c r="F75" s="186"/>
      <c r="G75" s="112"/>
      <c r="H75" s="119"/>
      <c r="I75" s="302"/>
      <c r="J75" s="281" t="s">
        <v>563</v>
      </c>
      <c r="K75" s="279">
        <v>207.05</v>
      </c>
      <c r="L75" s="280">
        <f t="shared" ref="L75:L80" si="18">E75+(L$5-1)*K75</f>
        <v>0</v>
      </c>
      <c r="M75" s="280">
        <f t="shared" ref="M75:M80" si="19">L75-N75</f>
        <v>0</v>
      </c>
      <c r="N75" s="280">
        <f t="shared" ref="N75:N80" si="20">G75</f>
        <v>0</v>
      </c>
    </row>
    <row r="76" spans="1:14" s="92" customFormat="1" ht="46.9" customHeight="1" outlineLevel="1">
      <c r="A76" s="161" t="s">
        <v>210</v>
      </c>
      <c r="B76" s="175" t="s">
        <v>61</v>
      </c>
      <c r="C76" s="175"/>
      <c r="D76" s="176" t="s">
        <v>36</v>
      </c>
      <c r="E76" s="186"/>
      <c r="F76" s="186"/>
      <c r="G76" s="112"/>
      <c r="H76" s="119"/>
      <c r="I76" s="302"/>
      <c r="J76" s="281" t="s">
        <v>563</v>
      </c>
      <c r="K76" s="279">
        <v>305.39</v>
      </c>
      <c r="L76" s="280">
        <f t="shared" si="18"/>
        <v>0</v>
      </c>
      <c r="M76" s="280">
        <f t="shared" si="19"/>
        <v>0</v>
      </c>
      <c r="N76" s="280">
        <f t="shared" si="20"/>
        <v>0</v>
      </c>
    </row>
    <row r="77" spans="1:14" s="92" customFormat="1" ht="46.9" customHeight="1" outlineLevel="1">
      <c r="A77" s="161" t="s">
        <v>211</v>
      </c>
      <c r="B77" s="175" t="s">
        <v>64</v>
      </c>
      <c r="C77" s="175"/>
      <c r="D77" s="176" t="s">
        <v>36</v>
      </c>
      <c r="E77" s="186"/>
      <c r="F77" s="186"/>
      <c r="G77" s="112"/>
      <c r="H77" s="119"/>
      <c r="I77" s="302"/>
      <c r="J77" s="281" t="s">
        <v>563</v>
      </c>
      <c r="K77" s="279">
        <v>403.71</v>
      </c>
      <c r="L77" s="280">
        <f t="shared" si="18"/>
        <v>0</v>
      </c>
      <c r="M77" s="280">
        <f t="shared" si="19"/>
        <v>0</v>
      </c>
      <c r="N77" s="280">
        <f t="shared" si="20"/>
        <v>0</v>
      </c>
    </row>
    <row r="78" spans="1:14" s="92" customFormat="1" ht="46.9" customHeight="1" outlineLevel="1">
      <c r="A78" s="161" t="s">
        <v>212</v>
      </c>
      <c r="B78" s="175" t="s">
        <v>65</v>
      </c>
      <c r="C78" s="175"/>
      <c r="D78" s="176" t="s">
        <v>36</v>
      </c>
      <c r="E78" s="186"/>
      <c r="F78" s="186"/>
      <c r="G78" s="112"/>
      <c r="H78" s="119"/>
      <c r="I78" s="302"/>
      <c r="J78" s="281" t="s">
        <v>563</v>
      </c>
      <c r="K78" s="279">
        <v>589.62</v>
      </c>
      <c r="L78" s="280">
        <f t="shared" si="18"/>
        <v>0</v>
      </c>
      <c r="M78" s="280">
        <f t="shared" si="19"/>
        <v>0</v>
      </c>
      <c r="N78" s="280">
        <f t="shared" si="20"/>
        <v>0</v>
      </c>
    </row>
    <row r="79" spans="1:14" s="92" customFormat="1" ht="46.9" customHeight="1" outlineLevel="1">
      <c r="A79" s="161" t="s">
        <v>213</v>
      </c>
      <c r="B79" s="175" t="s">
        <v>62</v>
      </c>
      <c r="C79" s="175"/>
      <c r="D79" s="176" t="s">
        <v>36</v>
      </c>
      <c r="E79" s="186"/>
      <c r="F79" s="186"/>
      <c r="G79" s="112"/>
      <c r="H79" s="119"/>
      <c r="I79" s="302"/>
      <c r="J79" s="281" t="s">
        <v>563</v>
      </c>
      <c r="K79" s="279">
        <v>786.27</v>
      </c>
      <c r="L79" s="280">
        <f t="shared" si="18"/>
        <v>0</v>
      </c>
      <c r="M79" s="280">
        <f t="shared" si="19"/>
        <v>0</v>
      </c>
      <c r="N79" s="280">
        <f t="shared" si="20"/>
        <v>0</v>
      </c>
    </row>
    <row r="80" spans="1:14" s="92" customFormat="1" ht="39" customHeight="1" outlineLevel="1">
      <c r="A80" s="161" t="s">
        <v>214</v>
      </c>
      <c r="B80" s="175" t="s">
        <v>63</v>
      </c>
      <c r="C80" s="175"/>
      <c r="D80" s="176" t="s">
        <v>36</v>
      </c>
      <c r="E80" s="186"/>
      <c r="F80" s="186"/>
      <c r="G80" s="112"/>
      <c r="H80" s="119"/>
      <c r="I80" s="302"/>
      <c r="J80" s="281" t="s">
        <v>563</v>
      </c>
      <c r="K80" s="279">
        <v>1415.71</v>
      </c>
      <c r="L80" s="280">
        <f t="shared" si="18"/>
        <v>0</v>
      </c>
      <c r="M80" s="280">
        <f t="shared" si="19"/>
        <v>0</v>
      </c>
      <c r="N80" s="280">
        <f t="shared" si="20"/>
        <v>0</v>
      </c>
    </row>
    <row r="81" spans="1:14" s="92" customFormat="1" ht="154.5" customHeight="1" outlineLevel="1">
      <c r="A81" s="143" t="s">
        <v>24</v>
      </c>
      <c r="B81" s="167" t="s">
        <v>393</v>
      </c>
      <c r="C81" s="168" t="s">
        <v>388</v>
      </c>
      <c r="D81" s="169"/>
      <c r="E81" s="188"/>
      <c r="F81" s="188"/>
      <c r="G81" s="189"/>
      <c r="H81" s="189"/>
      <c r="I81" s="173" t="s">
        <v>600</v>
      </c>
      <c r="J81" s="276"/>
      <c r="K81" s="277"/>
      <c r="L81" s="277"/>
      <c r="M81" s="277"/>
      <c r="N81" s="277"/>
    </row>
    <row r="82" spans="1:14" s="92" customFormat="1" ht="18.75" customHeight="1" outlineLevel="1">
      <c r="A82" s="161" t="s">
        <v>183</v>
      </c>
      <c r="B82" s="175" t="s">
        <v>389</v>
      </c>
      <c r="C82" s="175"/>
      <c r="D82" s="176" t="s">
        <v>228</v>
      </c>
      <c r="E82" s="186"/>
      <c r="F82" s="186"/>
      <c r="G82" s="112"/>
      <c r="H82" s="119"/>
      <c r="I82" s="187"/>
      <c r="J82" s="281" t="s">
        <v>563</v>
      </c>
      <c r="K82" s="279">
        <v>423.4</v>
      </c>
      <c r="L82" s="280">
        <f t="shared" ref="L82:L86" si="21">E82+(L$5-1)*K82</f>
        <v>0</v>
      </c>
      <c r="M82" s="280">
        <f t="shared" ref="M82:M145" si="22">L82-N82</f>
        <v>0</v>
      </c>
      <c r="N82" s="280">
        <f t="shared" ref="N82:N145" si="23">G82</f>
        <v>0</v>
      </c>
    </row>
    <row r="83" spans="1:14" s="92" customFormat="1" ht="18.75" customHeight="1" outlineLevel="1">
      <c r="A83" s="161" t="s">
        <v>184</v>
      </c>
      <c r="B83" s="175" t="s">
        <v>390</v>
      </c>
      <c r="C83" s="175"/>
      <c r="D83" s="176" t="s">
        <v>228</v>
      </c>
      <c r="E83" s="186"/>
      <c r="F83" s="186"/>
      <c r="G83" s="112"/>
      <c r="H83" s="119"/>
      <c r="I83" s="187"/>
      <c r="J83" s="281" t="s">
        <v>563</v>
      </c>
      <c r="K83" s="279">
        <v>423.4</v>
      </c>
      <c r="L83" s="280">
        <f t="shared" si="21"/>
        <v>0</v>
      </c>
      <c r="M83" s="280">
        <f t="shared" si="22"/>
        <v>0</v>
      </c>
      <c r="N83" s="280">
        <f t="shared" si="23"/>
        <v>0</v>
      </c>
    </row>
    <row r="84" spans="1:14" s="92" customFormat="1" ht="18.75" customHeight="1" outlineLevel="1">
      <c r="A84" s="161" t="s">
        <v>185</v>
      </c>
      <c r="B84" s="175" t="s">
        <v>394</v>
      </c>
      <c r="C84" s="175"/>
      <c r="D84" s="176" t="s">
        <v>228</v>
      </c>
      <c r="E84" s="186"/>
      <c r="F84" s="186"/>
      <c r="G84" s="112"/>
      <c r="H84" s="119"/>
      <c r="I84" s="187"/>
      <c r="J84" s="281" t="s">
        <v>563</v>
      </c>
      <c r="K84" s="279">
        <v>617.79999999999995</v>
      </c>
      <c r="L84" s="280">
        <f t="shared" si="21"/>
        <v>0</v>
      </c>
      <c r="M84" s="280">
        <f t="shared" si="22"/>
        <v>0</v>
      </c>
      <c r="N84" s="280">
        <f t="shared" si="23"/>
        <v>0</v>
      </c>
    </row>
    <row r="85" spans="1:14" s="92" customFormat="1" ht="18.75" customHeight="1" outlineLevel="1">
      <c r="A85" s="161" t="s">
        <v>186</v>
      </c>
      <c r="B85" s="175" t="s">
        <v>391</v>
      </c>
      <c r="C85" s="175"/>
      <c r="D85" s="176" t="s">
        <v>228</v>
      </c>
      <c r="E85" s="186"/>
      <c r="F85" s="186"/>
      <c r="G85" s="112"/>
      <c r="H85" s="119"/>
      <c r="I85" s="187"/>
      <c r="J85" s="281" t="s">
        <v>563</v>
      </c>
      <c r="K85" s="279">
        <v>691</v>
      </c>
      <c r="L85" s="280">
        <f t="shared" si="21"/>
        <v>0</v>
      </c>
      <c r="M85" s="280">
        <f t="shared" si="22"/>
        <v>0</v>
      </c>
      <c r="N85" s="280">
        <f t="shared" si="23"/>
        <v>0</v>
      </c>
    </row>
    <row r="86" spans="1:14" s="92" customFormat="1" ht="18.600000000000001" customHeight="1" outlineLevel="1">
      <c r="A86" s="161" t="s">
        <v>187</v>
      </c>
      <c r="B86" s="175" t="s">
        <v>392</v>
      </c>
      <c r="C86" s="175"/>
      <c r="D86" s="176" t="s">
        <v>228</v>
      </c>
      <c r="E86" s="186"/>
      <c r="F86" s="186"/>
      <c r="G86" s="112"/>
      <c r="H86" s="119"/>
      <c r="I86" s="187"/>
      <c r="J86" s="281" t="s">
        <v>563</v>
      </c>
      <c r="K86" s="279">
        <v>965.6</v>
      </c>
      <c r="L86" s="280">
        <f t="shared" si="21"/>
        <v>0</v>
      </c>
      <c r="M86" s="280">
        <f t="shared" si="22"/>
        <v>0</v>
      </c>
      <c r="N86" s="280">
        <f t="shared" si="23"/>
        <v>0</v>
      </c>
    </row>
    <row r="87" spans="1:14" s="92" customFormat="1" ht="242.25" customHeight="1" outlineLevel="1">
      <c r="A87" s="191" t="s">
        <v>25</v>
      </c>
      <c r="B87" s="167" t="s">
        <v>15</v>
      </c>
      <c r="C87" s="2" t="s">
        <v>588</v>
      </c>
      <c r="D87" s="169"/>
      <c r="E87" s="192"/>
      <c r="F87" s="192"/>
      <c r="G87" s="182"/>
      <c r="H87" s="182"/>
      <c r="I87" s="14" t="s">
        <v>413</v>
      </c>
      <c r="J87" s="276"/>
      <c r="K87" s="277"/>
      <c r="L87" s="277"/>
      <c r="M87" s="277"/>
      <c r="N87" s="277"/>
    </row>
    <row r="88" spans="1:14" s="92" customFormat="1" ht="15.6" customHeight="1" outlineLevel="1">
      <c r="A88" s="161" t="s">
        <v>188</v>
      </c>
      <c r="B88" s="174" t="s">
        <v>464</v>
      </c>
      <c r="C88" s="175"/>
      <c r="D88" s="176" t="s">
        <v>2</v>
      </c>
      <c r="E88" s="177"/>
      <c r="F88" s="178"/>
      <c r="G88" s="112"/>
      <c r="H88" s="119"/>
      <c r="I88" s="179"/>
      <c r="J88" s="278" t="s">
        <v>564</v>
      </c>
      <c r="K88" s="279">
        <v>21646.0807631852</v>
      </c>
      <c r="L88" s="280">
        <f t="shared" ref="L88:L108" si="24">E88+(L$6-1)*K88</f>
        <v>0</v>
      </c>
      <c r="M88" s="280">
        <f t="shared" si="22"/>
        <v>0</v>
      </c>
      <c r="N88" s="280">
        <f t="shared" si="23"/>
        <v>0</v>
      </c>
    </row>
    <row r="89" spans="1:14" s="92" customFormat="1" ht="15.6" customHeight="1" outlineLevel="1">
      <c r="A89" s="161" t="s">
        <v>189</v>
      </c>
      <c r="B89" s="174" t="s">
        <v>465</v>
      </c>
      <c r="C89" s="175"/>
      <c r="D89" s="176" t="s">
        <v>2</v>
      </c>
      <c r="E89" s="177"/>
      <c r="F89" s="178"/>
      <c r="G89" s="112"/>
      <c r="H89" s="119"/>
      <c r="I89" s="179"/>
      <c r="J89" s="278" t="s">
        <v>564</v>
      </c>
      <c r="K89" s="279">
        <v>37162.138147733087</v>
      </c>
      <c r="L89" s="280">
        <f t="shared" si="24"/>
        <v>0</v>
      </c>
      <c r="M89" s="280">
        <f t="shared" si="22"/>
        <v>0</v>
      </c>
      <c r="N89" s="280">
        <f t="shared" si="23"/>
        <v>0</v>
      </c>
    </row>
    <row r="90" spans="1:14" s="92" customFormat="1" ht="15.6" customHeight="1" outlineLevel="1">
      <c r="A90" s="161" t="s">
        <v>190</v>
      </c>
      <c r="B90" s="174" t="s">
        <v>466</v>
      </c>
      <c r="C90" s="175"/>
      <c r="D90" s="176" t="s">
        <v>2</v>
      </c>
      <c r="E90" s="177"/>
      <c r="F90" s="178"/>
      <c r="G90" s="112"/>
      <c r="H90" s="119"/>
      <c r="I90" s="179"/>
      <c r="J90" s="278" t="s">
        <v>564</v>
      </c>
      <c r="K90" s="279">
        <v>53499.845291351121</v>
      </c>
      <c r="L90" s="280">
        <f t="shared" si="24"/>
        <v>0</v>
      </c>
      <c r="M90" s="280">
        <f t="shared" si="22"/>
        <v>0</v>
      </c>
      <c r="N90" s="280">
        <f t="shared" si="23"/>
        <v>0</v>
      </c>
    </row>
    <row r="91" spans="1:14" s="92" customFormat="1" ht="15.6" customHeight="1" outlineLevel="1">
      <c r="A91" s="161" t="s">
        <v>191</v>
      </c>
      <c r="B91" s="174" t="s">
        <v>467</v>
      </c>
      <c r="C91" s="183"/>
      <c r="D91" s="176" t="s">
        <v>2</v>
      </c>
      <c r="E91" s="177"/>
      <c r="F91" s="178"/>
      <c r="G91" s="112"/>
      <c r="H91" s="119"/>
      <c r="I91" s="179"/>
      <c r="J91" s="278" t="s">
        <v>564</v>
      </c>
      <c r="K91" s="279">
        <v>79545.25043300759</v>
      </c>
      <c r="L91" s="280">
        <f t="shared" si="24"/>
        <v>0</v>
      </c>
      <c r="M91" s="280">
        <f t="shared" si="22"/>
        <v>0</v>
      </c>
      <c r="N91" s="280">
        <f t="shared" si="23"/>
        <v>0</v>
      </c>
    </row>
    <row r="92" spans="1:14" s="92" customFormat="1" ht="15.6" customHeight="1" outlineLevel="1">
      <c r="A92" s="161" t="s">
        <v>192</v>
      </c>
      <c r="B92" s="174" t="s">
        <v>468</v>
      </c>
      <c r="C92" s="183"/>
      <c r="D92" s="176" t="s">
        <v>2</v>
      </c>
      <c r="E92" s="177"/>
      <c r="F92" s="178"/>
      <c r="G92" s="112"/>
      <c r="H92" s="119"/>
      <c r="I92" s="179"/>
      <c r="J92" s="278" t="s">
        <v>564</v>
      </c>
      <c r="K92" s="279">
        <v>148027.72026969155</v>
      </c>
      <c r="L92" s="280">
        <f t="shared" si="24"/>
        <v>0</v>
      </c>
      <c r="M92" s="280">
        <f t="shared" si="22"/>
        <v>0</v>
      </c>
      <c r="N92" s="280">
        <f t="shared" si="23"/>
        <v>0</v>
      </c>
    </row>
    <row r="93" spans="1:14" s="92" customFormat="1" ht="15.6" customHeight="1" outlineLevel="1">
      <c r="A93" s="161" t="s">
        <v>193</v>
      </c>
      <c r="B93" s="174" t="s">
        <v>469</v>
      </c>
      <c r="C93" s="183"/>
      <c r="D93" s="176" t="s">
        <v>2</v>
      </c>
      <c r="E93" s="177"/>
      <c r="F93" s="178"/>
      <c r="G93" s="112"/>
      <c r="H93" s="119"/>
      <c r="I93" s="179"/>
      <c r="J93" s="278" t="s">
        <v>564</v>
      </c>
      <c r="K93" s="279">
        <v>288039.7041427826</v>
      </c>
      <c r="L93" s="280">
        <f t="shared" si="24"/>
        <v>0</v>
      </c>
      <c r="M93" s="280">
        <f t="shared" si="22"/>
        <v>0</v>
      </c>
      <c r="N93" s="280">
        <f t="shared" si="23"/>
        <v>0</v>
      </c>
    </row>
    <row r="94" spans="1:14" s="92" customFormat="1" ht="15.6" customHeight="1" outlineLevel="1">
      <c r="A94" s="161" t="s">
        <v>194</v>
      </c>
      <c r="B94" s="174" t="s">
        <v>470</v>
      </c>
      <c r="C94" s="183"/>
      <c r="D94" s="176" t="s">
        <v>2</v>
      </c>
      <c r="E94" s="177"/>
      <c r="F94" s="178"/>
      <c r="G94" s="112"/>
      <c r="H94" s="119"/>
      <c r="I94" s="179"/>
      <c r="J94" s="278" t="s">
        <v>564</v>
      </c>
      <c r="K94" s="279">
        <v>425878.81323734042</v>
      </c>
      <c r="L94" s="280">
        <f t="shared" si="24"/>
        <v>0</v>
      </c>
      <c r="M94" s="280">
        <f t="shared" si="22"/>
        <v>0</v>
      </c>
      <c r="N94" s="280">
        <f t="shared" si="23"/>
        <v>0</v>
      </c>
    </row>
    <row r="95" spans="1:14" s="92" customFormat="1" ht="15.6" customHeight="1" outlineLevel="1">
      <c r="A95" s="161" t="s">
        <v>195</v>
      </c>
      <c r="B95" s="174" t="s">
        <v>471</v>
      </c>
      <c r="C95" s="175"/>
      <c r="D95" s="176" t="s">
        <v>2</v>
      </c>
      <c r="E95" s="177"/>
      <c r="F95" s="178"/>
      <c r="G95" s="112"/>
      <c r="H95" s="119"/>
      <c r="I95" s="179"/>
      <c r="J95" s="278" t="s">
        <v>564</v>
      </c>
      <c r="K95" s="279">
        <v>605856.07191487157</v>
      </c>
      <c r="L95" s="280">
        <f t="shared" si="24"/>
        <v>0</v>
      </c>
      <c r="M95" s="280">
        <f t="shared" si="22"/>
        <v>0</v>
      </c>
      <c r="N95" s="280">
        <f t="shared" si="23"/>
        <v>0</v>
      </c>
    </row>
    <row r="96" spans="1:14" s="92" customFormat="1" ht="15.6" customHeight="1" outlineLevel="1">
      <c r="A96" s="161" t="s">
        <v>196</v>
      </c>
      <c r="B96" s="174" t="s">
        <v>472</v>
      </c>
      <c r="C96" s="175"/>
      <c r="D96" s="176" t="s">
        <v>2</v>
      </c>
      <c r="E96" s="177"/>
      <c r="F96" s="178"/>
      <c r="G96" s="112"/>
      <c r="H96" s="119"/>
      <c r="I96" s="179"/>
      <c r="J96" s="278" t="s">
        <v>564</v>
      </c>
      <c r="K96" s="279">
        <v>901597.4573869633</v>
      </c>
      <c r="L96" s="280">
        <f t="shared" si="24"/>
        <v>0</v>
      </c>
      <c r="M96" s="280">
        <f t="shared" si="22"/>
        <v>0</v>
      </c>
      <c r="N96" s="280">
        <f t="shared" si="23"/>
        <v>0</v>
      </c>
    </row>
    <row r="97" spans="1:14" s="92" customFormat="1" ht="15.6" customHeight="1" outlineLevel="1">
      <c r="A97" s="161" t="s">
        <v>485</v>
      </c>
      <c r="B97" s="193" t="s">
        <v>473</v>
      </c>
      <c r="C97" s="175"/>
      <c r="D97" s="176" t="s">
        <v>2</v>
      </c>
      <c r="E97" s="177"/>
      <c r="F97" s="178"/>
      <c r="G97" s="112"/>
      <c r="H97" s="119"/>
      <c r="I97" s="179"/>
      <c r="J97" s="278" t="s">
        <v>564</v>
      </c>
      <c r="K97" s="279">
        <v>29095.181901298802</v>
      </c>
      <c r="L97" s="280">
        <f t="shared" si="24"/>
        <v>0</v>
      </c>
      <c r="M97" s="280">
        <f t="shared" si="22"/>
        <v>0</v>
      </c>
      <c r="N97" s="280">
        <f t="shared" si="23"/>
        <v>0</v>
      </c>
    </row>
    <row r="98" spans="1:14" s="92" customFormat="1" ht="15.6" customHeight="1" outlineLevel="1">
      <c r="A98" s="161" t="s">
        <v>486</v>
      </c>
      <c r="B98" s="193" t="s">
        <v>474</v>
      </c>
      <c r="C98" s="175"/>
      <c r="D98" s="176" t="s">
        <v>2</v>
      </c>
      <c r="E98" s="177"/>
      <c r="F98" s="178"/>
      <c r="G98" s="112"/>
      <c r="H98" s="119"/>
      <c r="I98" s="179"/>
      <c r="J98" s="278" t="s">
        <v>564</v>
      </c>
      <c r="K98" s="279">
        <v>51316.963411219651</v>
      </c>
      <c r="L98" s="280">
        <f t="shared" si="24"/>
        <v>0</v>
      </c>
      <c r="M98" s="280">
        <f t="shared" si="22"/>
        <v>0</v>
      </c>
      <c r="N98" s="280">
        <f t="shared" si="23"/>
        <v>0</v>
      </c>
    </row>
    <row r="99" spans="1:14" s="92" customFormat="1" ht="15.6" customHeight="1" outlineLevel="1">
      <c r="A99" s="161" t="s">
        <v>487</v>
      </c>
      <c r="B99" s="193" t="s">
        <v>475</v>
      </c>
      <c r="C99" s="175"/>
      <c r="D99" s="176" t="s">
        <v>2</v>
      </c>
      <c r="E99" s="177"/>
      <c r="F99" s="178"/>
      <c r="G99" s="112"/>
      <c r="H99" s="119"/>
      <c r="I99" s="179"/>
      <c r="J99" s="278" t="s">
        <v>564</v>
      </c>
      <c r="K99" s="279">
        <v>72149.703908971132</v>
      </c>
      <c r="L99" s="280">
        <f t="shared" si="24"/>
        <v>0</v>
      </c>
      <c r="M99" s="280">
        <f t="shared" si="22"/>
        <v>0</v>
      </c>
      <c r="N99" s="280">
        <f t="shared" si="23"/>
        <v>0</v>
      </c>
    </row>
    <row r="100" spans="1:14" s="92" customFormat="1" ht="15.6" customHeight="1" outlineLevel="1">
      <c r="A100" s="161" t="s">
        <v>488</v>
      </c>
      <c r="B100" s="193" t="s">
        <v>476</v>
      </c>
      <c r="C100" s="175"/>
      <c r="D100" s="176" t="s">
        <v>2</v>
      </c>
      <c r="E100" s="177"/>
      <c r="F100" s="178"/>
      <c r="G100" s="112"/>
      <c r="H100" s="119"/>
      <c r="I100" s="179"/>
      <c r="J100" s="278" t="s">
        <v>564</v>
      </c>
      <c r="K100" s="279">
        <v>117017.10022732118</v>
      </c>
      <c r="L100" s="280">
        <f t="shared" si="24"/>
        <v>0</v>
      </c>
      <c r="M100" s="280">
        <f t="shared" si="22"/>
        <v>0</v>
      </c>
      <c r="N100" s="280">
        <f t="shared" si="23"/>
        <v>0</v>
      </c>
    </row>
    <row r="101" spans="1:14" s="92" customFormat="1" ht="15.6" customHeight="1" outlineLevel="1">
      <c r="A101" s="161" t="s">
        <v>489</v>
      </c>
      <c r="B101" s="193" t="s">
        <v>477</v>
      </c>
      <c r="C101" s="175"/>
      <c r="D101" s="176" t="s">
        <v>2</v>
      </c>
      <c r="E101" s="177"/>
      <c r="F101" s="178"/>
      <c r="G101" s="112"/>
      <c r="H101" s="119"/>
      <c r="I101" s="179"/>
      <c r="J101" s="278" t="s">
        <v>564</v>
      </c>
      <c r="K101" s="279">
        <v>221824.02057039924</v>
      </c>
      <c r="L101" s="280">
        <f t="shared" si="24"/>
        <v>0</v>
      </c>
      <c r="M101" s="280">
        <f t="shared" si="22"/>
        <v>0</v>
      </c>
      <c r="N101" s="280">
        <f t="shared" si="23"/>
        <v>0</v>
      </c>
    </row>
    <row r="102" spans="1:14" s="92" customFormat="1" ht="15.6" customHeight="1" outlineLevel="1">
      <c r="A102" s="161" t="s">
        <v>490</v>
      </c>
      <c r="B102" s="193" t="s">
        <v>478</v>
      </c>
      <c r="C102" s="175"/>
      <c r="D102" s="176" t="s">
        <v>2</v>
      </c>
      <c r="E102" s="177"/>
      <c r="F102" s="178"/>
      <c r="G102" s="112"/>
      <c r="H102" s="119"/>
      <c r="I102" s="179"/>
      <c r="J102" s="278" t="s">
        <v>564</v>
      </c>
      <c r="K102" s="279">
        <v>449151.09186494164</v>
      </c>
      <c r="L102" s="280">
        <f t="shared" si="24"/>
        <v>0</v>
      </c>
      <c r="M102" s="280">
        <f t="shared" si="22"/>
        <v>0</v>
      </c>
      <c r="N102" s="280">
        <f t="shared" si="23"/>
        <v>0</v>
      </c>
    </row>
    <row r="103" spans="1:14" s="92" customFormat="1" ht="15.6" customHeight="1" outlineLevel="1">
      <c r="A103" s="161" t="s">
        <v>491</v>
      </c>
      <c r="B103" s="193" t="s">
        <v>479</v>
      </c>
      <c r="C103" s="175"/>
      <c r="D103" s="176" t="s">
        <v>2</v>
      </c>
      <c r="E103" s="177"/>
      <c r="F103" s="178"/>
      <c r="G103" s="112"/>
      <c r="H103" s="119"/>
      <c r="I103" s="179"/>
      <c r="J103" s="278" t="s">
        <v>564</v>
      </c>
      <c r="K103" s="279">
        <v>666733.56643707049</v>
      </c>
      <c r="L103" s="280">
        <f t="shared" si="24"/>
        <v>0</v>
      </c>
      <c r="M103" s="280">
        <f t="shared" si="22"/>
        <v>0</v>
      </c>
      <c r="N103" s="280">
        <f t="shared" si="23"/>
        <v>0</v>
      </c>
    </row>
    <row r="104" spans="1:14" s="92" customFormat="1" ht="15.6" customHeight="1" outlineLevel="1">
      <c r="A104" s="161" t="s">
        <v>492</v>
      </c>
      <c r="B104" s="193" t="s">
        <v>480</v>
      </c>
      <c r="C104" s="175"/>
      <c r="D104" s="176" t="s">
        <v>2</v>
      </c>
      <c r="E104" s="177"/>
      <c r="F104" s="178"/>
      <c r="G104" s="112"/>
      <c r="H104" s="119"/>
      <c r="I104" s="179"/>
      <c r="J104" s="278" t="s">
        <v>564</v>
      </c>
      <c r="K104" s="279">
        <v>907705.5060667342</v>
      </c>
      <c r="L104" s="280">
        <f t="shared" si="24"/>
        <v>0</v>
      </c>
      <c r="M104" s="280">
        <f t="shared" si="22"/>
        <v>0</v>
      </c>
      <c r="N104" s="280">
        <f t="shared" si="23"/>
        <v>0</v>
      </c>
    </row>
    <row r="105" spans="1:14" s="92" customFormat="1" ht="15.6" customHeight="1" outlineLevel="1">
      <c r="A105" s="161" t="s">
        <v>493</v>
      </c>
      <c r="B105" s="193" t="s">
        <v>481</v>
      </c>
      <c r="C105" s="175"/>
      <c r="D105" s="176" t="s">
        <v>2</v>
      </c>
      <c r="E105" s="177"/>
      <c r="F105" s="178"/>
      <c r="G105" s="112"/>
      <c r="H105" s="119"/>
      <c r="I105" s="179"/>
      <c r="J105" s="278" t="s">
        <v>564</v>
      </c>
      <c r="K105" s="279">
        <v>1130729.4817197986</v>
      </c>
      <c r="L105" s="280">
        <f t="shared" si="24"/>
        <v>0</v>
      </c>
      <c r="M105" s="280">
        <f t="shared" si="22"/>
        <v>0</v>
      </c>
      <c r="N105" s="280">
        <f t="shared" si="23"/>
        <v>0</v>
      </c>
    </row>
    <row r="106" spans="1:14" s="92" customFormat="1" ht="15.6" customHeight="1" outlineLevel="1">
      <c r="A106" s="161" t="s">
        <v>494</v>
      </c>
      <c r="B106" s="193" t="s">
        <v>482</v>
      </c>
      <c r="C106" s="175"/>
      <c r="D106" s="176" t="s">
        <v>2</v>
      </c>
      <c r="E106" s="177"/>
      <c r="F106" s="178"/>
      <c r="G106" s="112"/>
      <c r="H106" s="119"/>
      <c r="I106" s="179"/>
      <c r="J106" s="278" t="s">
        <v>564</v>
      </c>
      <c r="K106" s="279">
        <v>1503285.8706749221</v>
      </c>
      <c r="L106" s="280">
        <f t="shared" si="24"/>
        <v>0</v>
      </c>
      <c r="M106" s="280">
        <f t="shared" si="22"/>
        <v>0</v>
      </c>
      <c r="N106" s="280">
        <f t="shared" si="23"/>
        <v>0</v>
      </c>
    </row>
    <row r="107" spans="1:14" s="92" customFormat="1" ht="15.6" customHeight="1" outlineLevel="1">
      <c r="A107" s="161" t="s">
        <v>495</v>
      </c>
      <c r="B107" s="193" t="s">
        <v>483</v>
      </c>
      <c r="C107" s="175"/>
      <c r="D107" s="176" t="s">
        <v>2</v>
      </c>
      <c r="E107" s="177"/>
      <c r="F107" s="178"/>
      <c r="G107" s="112"/>
      <c r="H107" s="119"/>
      <c r="I107" s="179"/>
      <c r="J107" s="278" t="s">
        <v>564</v>
      </c>
      <c r="K107" s="279">
        <v>205562.22400000002</v>
      </c>
      <c r="L107" s="280">
        <f t="shared" si="24"/>
        <v>0</v>
      </c>
      <c r="M107" s="280">
        <f t="shared" si="22"/>
        <v>0</v>
      </c>
      <c r="N107" s="280">
        <f t="shared" si="23"/>
        <v>0</v>
      </c>
    </row>
    <row r="108" spans="1:14" s="92" customFormat="1" ht="15.6" customHeight="1" outlineLevel="1">
      <c r="A108" s="161" t="s">
        <v>496</v>
      </c>
      <c r="B108" s="193" t="s">
        <v>484</v>
      </c>
      <c r="C108" s="175"/>
      <c r="D108" s="176" t="s">
        <v>2</v>
      </c>
      <c r="E108" s="177"/>
      <c r="F108" s="178"/>
      <c r="G108" s="112"/>
      <c r="H108" s="119"/>
      <c r="I108" s="179"/>
      <c r="J108" s="278" t="s">
        <v>564</v>
      </c>
      <c r="K108" s="279">
        <v>401371.06400000001</v>
      </c>
      <c r="L108" s="280">
        <f t="shared" si="24"/>
        <v>0</v>
      </c>
      <c r="M108" s="280">
        <f t="shared" si="22"/>
        <v>0</v>
      </c>
      <c r="N108" s="280">
        <f t="shared" si="23"/>
        <v>0</v>
      </c>
    </row>
    <row r="109" spans="1:14" s="92" customFormat="1" ht="273" customHeight="1" outlineLevel="1">
      <c r="A109" s="194" t="s">
        <v>26</v>
      </c>
      <c r="B109" s="167" t="s">
        <v>14</v>
      </c>
      <c r="C109" s="2" t="s">
        <v>587</v>
      </c>
      <c r="D109" s="169"/>
      <c r="E109" s="195"/>
      <c r="F109" s="195"/>
      <c r="G109" s="189"/>
      <c r="H109" s="189"/>
      <c r="I109" s="14" t="s">
        <v>605</v>
      </c>
      <c r="J109" s="276"/>
      <c r="K109" s="277"/>
      <c r="L109" s="277"/>
      <c r="M109" s="277"/>
      <c r="N109" s="277"/>
    </row>
    <row r="110" spans="1:14" s="92" customFormat="1" ht="15.6" customHeight="1" outlineLevel="1">
      <c r="A110" s="196" t="s">
        <v>27</v>
      </c>
      <c r="B110" s="174" t="s">
        <v>464</v>
      </c>
      <c r="C110" s="175"/>
      <c r="D110" s="176" t="s">
        <v>2</v>
      </c>
      <c r="E110" s="177"/>
      <c r="F110" s="178"/>
      <c r="G110" s="112"/>
      <c r="H110" s="119"/>
      <c r="I110" s="179"/>
      <c r="J110" s="278" t="s">
        <v>564</v>
      </c>
      <c r="K110" s="279">
        <v>42506.30389993079</v>
      </c>
      <c r="L110" s="280">
        <f t="shared" ref="L110:L130" si="25">E110+(L$6-1)*K110</f>
        <v>0</v>
      </c>
      <c r="M110" s="280">
        <f t="shared" si="22"/>
        <v>0</v>
      </c>
      <c r="N110" s="280">
        <f t="shared" si="23"/>
        <v>0</v>
      </c>
    </row>
    <row r="111" spans="1:14" s="92" customFormat="1" ht="15.6" customHeight="1" outlineLevel="1">
      <c r="A111" s="196" t="s">
        <v>28</v>
      </c>
      <c r="B111" s="174" t="s">
        <v>465</v>
      </c>
      <c r="C111" s="175"/>
      <c r="D111" s="176" t="s">
        <v>2</v>
      </c>
      <c r="E111" s="177"/>
      <c r="F111" s="178"/>
      <c r="G111" s="112"/>
      <c r="H111" s="119"/>
      <c r="I111" s="179"/>
      <c r="J111" s="278" t="s">
        <v>564</v>
      </c>
      <c r="K111" s="279">
        <v>62562.831680551491</v>
      </c>
      <c r="L111" s="280">
        <f t="shared" si="25"/>
        <v>0</v>
      </c>
      <c r="M111" s="280">
        <f t="shared" si="22"/>
        <v>0</v>
      </c>
      <c r="N111" s="280">
        <f t="shared" si="23"/>
        <v>0</v>
      </c>
    </row>
    <row r="112" spans="1:14" s="92" customFormat="1" ht="15.6" customHeight="1" outlineLevel="1">
      <c r="A112" s="196" t="s">
        <v>29</v>
      </c>
      <c r="B112" s="174" t="s">
        <v>466</v>
      </c>
      <c r="C112" s="175"/>
      <c r="D112" s="176" t="s">
        <v>2</v>
      </c>
      <c r="E112" s="177"/>
      <c r="F112" s="178"/>
      <c r="G112" s="112"/>
      <c r="H112" s="119"/>
      <c r="I112" s="179"/>
      <c r="J112" s="278" t="s">
        <v>564</v>
      </c>
      <c r="K112" s="279">
        <v>79946.439400305797</v>
      </c>
      <c r="L112" s="280">
        <f t="shared" si="25"/>
        <v>0</v>
      </c>
      <c r="M112" s="280">
        <f t="shared" si="22"/>
        <v>0</v>
      </c>
      <c r="N112" s="280">
        <f t="shared" si="23"/>
        <v>0</v>
      </c>
    </row>
    <row r="113" spans="1:14" s="92" customFormat="1" ht="15.6" customHeight="1" outlineLevel="1">
      <c r="A113" s="196" t="s">
        <v>197</v>
      </c>
      <c r="B113" s="174" t="s">
        <v>467</v>
      </c>
      <c r="C113" s="175"/>
      <c r="D113" s="176" t="s">
        <v>2</v>
      </c>
      <c r="E113" s="177"/>
      <c r="F113" s="178"/>
      <c r="G113" s="112"/>
      <c r="H113" s="119"/>
      <c r="I113" s="179"/>
      <c r="J113" s="278" t="s">
        <v>564</v>
      </c>
      <c r="K113" s="279">
        <v>113616.52830353336</v>
      </c>
      <c r="L113" s="280">
        <f t="shared" si="25"/>
        <v>0</v>
      </c>
      <c r="M113" s="280">
        <f t="shared" si="22"/>
        <v>0</v>
      </c>
      <c r="N113" s="280">
        <f t="shared" si="23"/>
        <v>0</v>
      </c>
    </row>
    <row r="114" spans="1:14" s="92" customFormat="1" ht="15.6" customHeight="1" outlineLevel="1">
      <c r="A114" s="196" t="s">
        <v>198</v>
      </c>
      <c r="B114" s="174" t="s">
        <v>468</v>
      </c>
      <c r="C114" s="175"/>
      <c r="D114" s="176" t="s">
        <v>2</v>
      </c>
      <c r="E114" s="177"/>
      <c r="F114" s="178"/>
      <c r="G114" s="112"/>
      <c r="H114" s="119"/>
      <c r="I114" s="179"/>
      <c r="J114" s="278" t="s">
        <v>564</v>
      </c>
      <c r="K114" s="279">
        <v>203270.62783719483</v>
      </c>
      <c r="L114" s="280">
        <f t="shared" si="25"/>
        <v>0</v>
      </c>
      <c r="M114" s="280">
        <f t="shared" si="22"/>
        <v>0</v>
      </c>
      <c r="N114" s="280">
        <f t="shared" si="23"/>
        <v>0</v>
      </c>
    </row>
    <row r="115" spans="1:14" s="92" customFormat="1" ht="15.6" customHeight="1" outlineLevel="1">
      <c r="A115" s="196" t="s">
        <v>199</v>
      </c>
      <c r="B115" s="174" t="s">
        <v>469</v>
      </c>
      <c r="C115" s="175"/>
      <c r="D115" s="176" t="s">
        <v>2</v>
      </c>
      <c r="E115" s="177"/>
      <c r="F115" s="178"/>
      <c r="G115" s="112"/>
      <c r="H115" s="119"/>
      <c r="I115" s="179"/>
      <c r="J115" s="278" t="s">
        <v>564</v>
      </c>
      <c r="K115" s="279">
        <v>338807.9409914104</v>
      </c>
      <c r="L115" s="280">
        <f t="shared" si="25"/>
        <v>0</v>
      </c>
      <c r="M115" s="280">
        <f t="shared" si="22"/>
        <v>0</v>
      </c>
      <c r="N115" s="280">
        <f t="shared" si="23"/>
        <v>0</v>
      </c>
    </row>
    <row r="116" spans="1:14" s="92" customFormat="1" ht="15.6" customHeight="1" outlineLevel="1">
      <c r="A116" s="196" t="s">
        <v>200</v>
      </c>
      <c r="B116" s="174" t="s">
        <v>470</v>
      </c>
      <c r="C116" s="175"/>
      <c r="D116" s="176" t="s">
        <v>2</v>
      </c>
      <c r="E116" s="177"/>
      <c r="F116" s="178"/>
      <c r="G116" s="112"/>
      <c r="H116" s="119"/>
      <c r="I116" s="179"/>
      <c r="J116" s="278" t="s">
        <v>564</v>
      </c>
      <c r="K116" s="279">
        <v>534810.11196081468</v>
      </c>
      <c r="L116" s="280">
        <f t="shared" si="25"/>
        <v>0</v>
      </c>
      <c r="M116" s="280">
        <f t="shared" si="22"/>
        <v>0</v>
      </c>
      <c r="N116" s="280">
        <f t="shared" si="23"/>
        <v>0</v>
      </c>
    </row>
    <row r="117" spans="1:14" s="92" customFormat="1" ht="15.6" customHeight="1" outlineLevel="1">
      <c r="A117" s="196" t="s">
        <v>201</v>
      </c>
      <c r="B117" s="174" t="s">
        <v>471</v>
      </c>
      <c r="C117" s="175"/>
      <c r="D117" s="176" t="s">
        <v>2</v>
      </c>
      <c r="E117" s="177"/>
      <c r="F117" s="178"/>
      <c r="G117" s="112"/>
      <c r="H117" s="119"/>
      <c r="I117" s="179"/>
      <c r="J117" s="278" t="s">
        <v>564</v>
      </c>
      <c r="K117" s="279">
        <v>683838.2778667846</v>
      </c>
      <c r="L117" s="280">
        <f t="shared" si="25"/>
        <v>0</v>
      </c>
      <c r="M117" s="280">
        <f t="shared" si="22"/>
        <v>0</v>
      </c>
      <c r="N117" s="280">
        <f t="shared" si="23"/>
        <v>0</v>
      </c>
    </row>
    <row r="118" spans="1:14" s="92" customFormat="1" ht="15.6" customHeight="1" outlineLevel="1">
      <c r="A118" s="196" t="s">
        <v>202</v>
      </c>
      <c r="B118" s="174" t="s">
        <v>472</v>
      </c>
      <c r="C118" s="175"/>
      <c r="D118" s="176" t="s">
        <v>2</v>
      </c>
      <c r="E118" s="177"/>
      <c r="F118" s="178"/>
      <c r="G118" s="112"/>
      <c r="H118" s="119"/>
      <c r="I118" s="179"/>
      <c r="J118" s="278" t="s">
        <v>564</v>
      </c>
      <c r="K118" s="279">
        <v>1028067.0118547976</v>
      </c>
      <c r="L118" s="280">
        <f t="shared" si="25"/>
        <v>0</v>
      </c>
      <c r="M118" s="280">
        <f t="shared" si="22"/>
        <v>0</v>
      </c>
      <c r="N118" s="280">
        <f t="shared" si="23"/>
        <v>0</v>
      </c>
    </row>
    <row r="119" spans="1:14" s="92" customFormat="1" ht="15.6" customHeight="1" outlineLevel="1">
      <c r="A119" s="196" t="s">
        <v>497</v>
      </c>
      <c r="B119" s="174" t="s">
        <v>473</v>
      </c>
      <c r="C119" s="175"/>
      <c r="D119" s="176" t="s">
        <v>2</v>
      </c>
      <c r="E119" s="177"/>
      <c r="F119" s="178"/>
      <c r="G119" s="112"/>
      <c r="H119" s="119"/>
      <c r="I119" s="179"/>
      <c r="J119" s="278" t="s">
        <v>564</v>
      </c>
      <c r="K119" s="279">
        <v>53127.502765203353</v>
      </c>
      <c r="L119" s="280">
        <f t="shared" si="25"/>
        <v>0</v>
      </c>
      <c r="M119" s="280">
        <f t="shared" si="22"/>
        <v>0</v>
      </c>
      <c r="N119" s="280">
        <f t="shared" si="23"/>
        <v>0</v>
      </c>
    </row>
    <row r="120" spans="1:14" s="92" customFormat="1" ht="15.6" customHeight="1" outlineLevel="1">
      <c r="A120" s="196" t="s">
        <v>498</v>
      </c>
      <c r="B120" s="174" t="s">
        <v>474</v>
      </c>
      <c r="C120" s="175"/>
      <c r="D120" s="176" t="s">
        <v>2</v>
      </c>
      <c r="E120" s="177"/>
      <c r="F120" s="178"/>
      <c r="G120" s="112"/>
      <c r="H120" s="119"/>
      <c r="I120" s="179"/>
      <c r="J120" s="278" t="s">
        <v>564</v>
      </c>
      <c r="K120" s="279">
        <v>81025.153693335364</v>
      </c>
      <c r="L120" s="280">
        <f t="shared" si="25"/>
        <v>0</v>
      </c>
      <c r="M120" s="280">
        <f t="shared" si="22"/>
        <v>0</v>
      </c>
      <c r="N120" s="280">
        <f t="shared" si="23"/>
        <v>0</v>
      </c>
    </row>
    <row r="121" spans="1:14" s="92" customFormat="1" ht="15.6" customHeight="1" outlineLevel="1">
      <c r="A121" s="196" t="s">
        <v>499</v>
      </c>
      <c r="B121" s="174" t="s">
        <v>475</v>
      </c>
      <c r="C121" s="175"/>
      <c r="D121" s="176" t="s">
        <v>2</v>
      </c>
      <c r="E121" s="177"/>
      <c r="F121" s="178"/>
      <c r="G121" s="112"/>
      <c r="H121" s="119"/>
      <c r="I121" s="179"/>
      <c r="J121" s="278" t="s">
        <v>564</v>
      </c>
      <c r="K121" s="279">
        <v>107671.05998667044</v>
      </c>
      <c r="L121" s="280">
        <f t="shared" si="25"/>
        <v>0</v>
      </c>
      <c r="M121" s="280">
        <f t="shared" si="22"/>
        <v>0</v>
      </c>
      <c r="N121" s="280">
        <f t="shared" si="23"/>
        <v>0</v>
      </c>
    </row>
    <row r="122" spans="1:14" s="92" customFormat="1" ht="15.6" customHeight="1" outlineLevel="1">
      <c r="A122" s="196" t="s">
        <v>500</v>
      </c>
      <c r="B122" s="174" t="s">
        <v>476</v>
      </c>
      <c r="C122" s="175"/>
      <c r="D122" s="176" t="s">
        <v>2</v>
      </c>
      <c r="E122" s="177"/>
      <c r="F122" s="178"/>
      <c r="G122" s="112"/>
      <c r="H122" s="119"/>
      <c r="I122" s="179"/>
      <c r="J122" s="278" t="s">
        <v>564</v>
      </c>
      <c r="K122" s="279">
        <v>159523.31574425043</v>
      </c>
      <c r="L122" s="280">
        <f t="shared" si="25"/>
        <v>0</v>
      </c>
      <c r="M122" s="280">
        <f t="shared" si="22"/>
        <v>0</v>
      </c>
      <c r="N122" s="280">
        <f t="shared" si="23"/>
        <v>0</v>
      </c>
    </row>
    <row r="123" spans="1:14" s="92" customFormat="1" ht="15.6" customHeight="1" outlineLevel="1">
      <c r="A123" s="196" t="s">
        <v>501</v>
      </c>
      <c r="B123" s="174" t="s">
        <v>477</v>
      </c>
      <c r="C123" s="175"/>
      <c r="D123" s="176" t="s">
        <v>2</v>
      </c>
      <c r="E123" s="177"/>
      <c r="F123" s="178"/>
      <c r="G123" s="112"/>
      <c r="H123" s="119"/>
      <c r="I123" s="179"/>
      <c r="J123" s="278" t="s">
        <v>564</v>
      </c>
      <c r="K123" s="279">
        <v>296196.82572513953</v>
      </c>
      <c r="L123" s="280">
        <f t="shared" si="25"/>
        <v>0</v>
      </c>
      <c r="M123" s="280">
        <f t="shared" si="22"/>
        <v>0</v>
      </c>
      <c r="N123" s="280">
        <f t="shared" si="23"/>
        <v>0</v>
      </c>
    </row>
    <row r="124" spans="1:14" s="92" customFormat="1" ht="15.6" customHeight="1" outlineLevel="1">
      <c r="A124" s="196" t="s">
        <v>502</v>
      </c>
      <c r="B124" s="174" t="s">
        <v>478</v>
      </c>
      <c r="C124" s="175"/>
      <c r="D124" s="176" t="s">
        <v>2</v>
      </c>
      <c r="E124" s="177"/>
      <c r="F124" s="178"/>
      <c r="G124" s="112"/>
      <c r="H124" s="119"/>
      <c r="I124" s="179"/>
      <c r="J124" s="278" t="s">
        <v>564</v>
      </c>
      <c r="K124" s="279">
        <v>541652.06575723109</v>
      </c>
      <c r="L124" s="280">
        <f t="shared" si="25"/>
        <v>0</v>
      </c>
      <c r="M124" s="280">
        <f t="shared" si="22"/>
        <v>0</v>
      </c>
      <c r="N124" s="280">
        <f t="shared" si="23"/>
        <v>0</v>
      </c>
    </row>
    <row r="125" spans="1:14" s="92" customFormat="1" ht="15.6" customHeight="1" outlineLevel="1">
      <c r="A125" s="196" t="s">
        <v>503</v>
      </c>
      <c r="B125" s="174" t="s">
        <v>479</v>
      </c>
      <c r="C125" s="175"/>
      <c r="D125" s="176" t="s">
        <v>2</v>
      </c>
      <c r="E125" s="177"/>
      <c r="F125" s="178"/>
      <c r="G125" s="112"/>
      <c r="H125" s="119"/>
      <c r="I125" s="179"/>
      <c r="J125" s="278" t="s">
        <v>564</v>
      </c>
      <c r="K125" s="279">
        <v>784301.61747639021</v>
      </c>
      <c r="L125" s="280">
        <f t="shared" si="25"/>
        <v>0</v>
      </c>
      <c r="M125" s="280">
        <f t="shared" si="22"/>
        <v>0</v>
      </c>
      <c r="N125" s="280">
        <f t="shared" si="23"/>
        <v>0</v>
      </c>
    </row>
    <row r="126" spans="1:14" s="92" customFormat="1" ht="15.6" customHeight="1" outlineLevel="1">
      <c r="A126" s="196" t="s">
        <v>504</v>
      </c>
      <c r="B126" s="174" t="s">
        <v>480</v>
      </c>
      <c r="C126" s="175"/>
      <c r="D126" s="176" t="s">
        <v>2</v>
      </c>
      <c r="E126" s="177"/>
      <c r="F126" s="178"/>
      <c r="G126" s="112"/>
      <c r="H126" s="119"/>
      <c r="I126" s="179"/>
      <c r="J126" s="278" t="s">
        <v>564</v>
      </c>
      <c r="K126" s="279">
        <v>1111719.6395218752</v>
      </c>
      <c r="L126" s="280">
        <f t="shared" si="25"/>
        <v>0</v>
      </c>
      <c r="M126" s="280">
        <f t="shared" si="22"/>
        <v>0</v>
      </c>
      <c r="N126" s="280">
        <f t="shared" si="23"/>
        <v>0</v>
      </c>
    </row>
    <row r="127" spans="1:14" s="92" customFormat="1" ht="15.6" customHeight="1" outlineLevel="1">
      <c r="A127" s="196" t="s">
        <v>505</v>
      </c>
      <c r="B127" s="174" t="s">
        <v>481</v>
      </c>
      <c r="C127" s="175"/>
      <c r="D127" s="176" t="s">
        <v>2</v>
      </c>
      <c r="E127" s="177"/>
      <c r="F127" s="178"/>
      <c r="G127" s="112"/>
      <c r="H127" s="119"/>
      <c r="I127" s="179"/>
      <c r="J127" s="278" t="s">
        <v>564</v>
      </c>
      <c r="K127" s="279">
        <v>1383602.4466838995</v>
      </c>
      <c r="L127" s="280">
        <f t="shared" si="25"/>
        <v>0</v>
      </c>
      <c r="M127" s="280">
        <f t="shared" si="22"/>
        <v>0</v>
      </c>
      <c r="N127" s="280">
        <f t="shared" si="23"/>
        <v>0</v>
      </c>
    </row>
    <row r="128" spans="1:14" s="92" customFormat="1" ht="15.6" customHeight="1" outlineLevel="1">
      <c r="A128" s="196" t="s">
        <v>506</v>
      </c>
      <c r="B128" s="174" t="s">
        <v>482</v>
      </c>
      <c r="C128" s="175"/>
      <c r="D128" s="176" t="s">
        <v>2</v>
      </c>
      <c r="E128" s="177"/>
      <c r="F128" s="178"/>
      <c r="G128" s="112"/>
      <c r="H128" s="119"/>
      <c r="I128" s="179"/>
      <c r="J128" s="278" t="s">
        <v>564</v>
      </c>
      <c r="K128" s="279">
        <v>1660322.6327183163</v>
      </c>
      <c r="L128" s="280">
        <f t="shared" si="25"/>
        <v>0</v>
      </c>
      <c r="M128" s="280">
        <f t="shared" si="22"/>
        <v>0</v>
      </c>
      <c r="N128" s="280">
        <f t="shared" si="23"/>
        <v>0</v>
      </c>
    </row>
    <row r="129" spans="1:14" s="92" customFormat="1" ht="15.6" customHeight="1" outlineLevel="1">
      <c r="A129" s="196" t="s">
        <v>507</v>
      </c>
      <c r="B129" s="174" t="s">
        <v>483</v>
      </c>
      <c r="C129" s="175"/>
      <c r="D129" s="176" t="s">
        <v>2</v>
      </c>
      <c r="E129" s="177"/>
      <c r="F129" s="178"/>
      <c r="G129" s="112"/>
      <c r="H129" s="119"/>
      <c r="I129" s="179"/>
      <c r="J129" s="278" t="s">
        <v>564</v>
      </c>
      <c r="K129" s="279">
        <v>205562.22400000002</v>
      </c>
      <c r="L129" s="280">
        <f t="shared" si="25"/>
        <v>0</v>
      </c>
      <c r="M129" s="280">
        <f t="shared" si="22"/>
        <v>0</v>
      </c>
      <c r="N129" s="280">
        <f t="shared" si="23"/>
        <v>0</v>
      </c>
    </row>
    <row r="130" spans="1:14" s="92" customFormat="1" ht="15.6" customHeight="1" outlineLevel="1">
      <c r="A130" s="196" t="s">
        <v>508</v>
      </c>
      <c r="B130" s="174" t="s">
        <v>484</v>
      </c>
      <c r="C130" s="175"/>
      <c r="D130" s="176" t="s">
        <v>2</v>
      </c>
      <c r="E130" s="177"/>
      <c r="F130" s="178"/>
      <c r="G130" s="112"/>
      <c r="H130" s="119"/>
      <c r="I130" s="179"/>
      <c r="J130" s="278" t="s">
        <v>564</v>
      </c>
      <c r="K130" s="279">
        <v>401371.06400000001</v>
      </c>
      <c r="L130" s="280">
        <f t="shared" si="25"/>
        <v>0</v>
      </c>
      <c r="M130" s="280">
        <f t="shared" si="22"/>
        <v>0</v>
      </c>
      <c r="N130" s="280">
        <f t="shared" si="23"/>
        <v>0</v>
      </c>
    </row>
    <row r="131" spans="1:14" s="92" customFormat="1" ht="228" customHeight="1" outlineLevel="1">
      <c r="A131" s="197" t="s">
        <v>30</v>
      </c>
      <c r="B131" s="167" t="s">
        <v>13</v>
      </c>
      <c r="C131" s="2" t="s">
        <v>586</v>
      </c>
      <c r="D131" s="169"/>
      <c r="E131" s="192"/>
      <c r="F131" s="192"/>
      <c r="G131" s="182"/>
      <c r="H131" s="182"/>
      <c r="I131" s="14" t="s">
        <v>605</v>
      </c>
      <c r="J131" s="276"/>
      <c r="K131" s="277"/>
      <c r="L131" s="277"/>
      <c r="M131" s="277"/>
      <c r="N131" s="277"/>
    </row>
    <row r="132" spans="1:14" s="92" customFormat="1" ht="15.6" customHeight="1" outlineLevel="1">
      <c r="A132" s="196" t="s">
        <v>244</v>
      </c>
      <c r="B132" s="174" t="s">
        <v>464</v>
      </c>
      <c r="C132" s="175"/>
      <c r="D132" s="176" t="s">
        <v>2</v>
      </c>
      <c r="E132" s="177"/>
      <c r="F132" s="178"/>
      <c r="G132" s="112"/>
      <c r="H132" s="119"/>
      <c r="I132" s="179"/>
      <c r="J132" s="278" t="s">
        <v>564</v>
      </c>
      <c r="K132" s="279">
        <v>42506.30389993079</v>
      </c>
      <c r="L132" s="280">
        <f t="shared" ref="L132:L152" si="26">E132+(L$6-1)*K132</f>
        <v>0</v>
      </c>
      <c r="M132" s="280">
        <f t="shared" si="22"/>
        <v>0</v>
      </c>
      <c r="N132" s="280">
        <f t="shared" si="23"/>
        <v>0</v>
      </c>
    </row>
    <row r="133" spans="1:14" s="92" customFormat="1" ht="15.6" customHeight="1" outlineLevel="1">
      <c r="A133" s="196" t="s">
        <v>245</v>
      </c>
      <c r="B133" s="174" t="s">
        <v>465</v>
      </c>
      <c r="C133" s="175"/>
      <c r="D133" s="176" t="s">
        <v>2</v>
      </c>
      <c r="E133" s="177"/>
      <c r="F133" s="178"/>
      <c r="G133" s="112"/>
      <c r="H133" s="119"/>
      <c r="I133" s="179"/>
      <c r="J133" s="278" t="s">
        <v>564</v>
      </c>
      <c r="K133" s="279">
        <v>62562.831680551491</v>
      </c>
      <c r="L133" s="280">
        <f t="shared" si="26"/>
        <v>0</v>
      </c>
      <c r="M133" s="280">
        <f t="shared" si="22"/>
        <v>0</v>
      </c>
      <c r="N133" s="280">
        <f t="shared" si="23"/>
        <v>0</v>
      </c>
    </row>
    <row r="134" spans="1:14" s="92" customFormat="1" ht="15.6" customHeight="1" outlineLevel="1">
      <c r="A134" s="196" t="s">
        <v>246</v>
      </c>
      <c r="B134" s="174" t="s">
        <v>466</v>
      </c>
      <c r="C134" s="175"/>
      <c r="D134" s="176" t="s">
        <v>2</v>
      </c>
      <c r="E134" s="177"/>
      <c r="F134" s="178"/>
      <c r="G134" s="112"/>
      <c r="H134" s="119"/>
      <c r="I134" s="179"/>
      <c r="J134" s="278" t="s">
        <v>564</v>
      </c>
      <c r="K134" s="279">
        <v>79946.439400305797</v>
      </c>
      <c r="L134" s="280">
        <f t="shared" si="26"/>
        <v>0</v>
      </c>
      <c r="M134" s="280">
        <f t="shared" si="22"/>
        <v>0</v>
      </c>
      <c r="N134" s="280">
        <f t="shared" si="23"/>
        <v>0</v>
      </c>
    </row>
    <row r="135" spans="1:14" s="92" customFormat="1" ht="15.6" customHeight="1" outlineLevel="1">
      <c r="A135" s="196" t="s">
        <v>248</v>
      </c>
      <c r="B135" s="174" t="s">
        <v>467</v>
      </c>
      <c r="C135" s="175"/>
      <c r="D135" s="176" t="s">
        <v>2</v>
      </c>
      <c r="E135" s="177"/>
      <c r="F135" s="178"/>
      <c r="G135" s="112"/>
      <c r="H135" s="119"/>
      <c r="I135" s="179"/>
      <c r="J135" s="278" t="s">
        <v>564</v>
      </c>
      <c r="K135" s="279">
        <v>113616.52830353336</v>
      </c>
      <c r="L135" s="280">
        <f t="shared" si="26"/>
        <v>0</v>
      </c>
      <c r="M135" s="280">
        <f t="shared" si="22"/>
        <v>0</v>
      </c>
      <c r="N135" s="280">
        <f t="shared" si="23"/>
        <v>0</v>
      </c>
    </row>
    <row r="136" spans="1:14" s="92" customFormat="1" ht="15.6" customHeight="1" outlineLevel="1">
      <c r="A136" s="196" t="s">
        <v>247</v>
      </c>
      <c r="B136" s="174" t="s">
        <v>468</v>
      </c>
      <c r="C136" s="175"/>
      <c r="D136" s="176" t="s">
        <v>2</v>
      </c>
      <c r="E136" s="177"/>
      <c r="F136" s="178"/>
      <c r="G136" s="112"/>
      <c r="H136" s="119"/>
      <c r="I136" s="179"/>
      <c r="J136" s="278" t="s">
        <v>564</v>
      </c>
      <c r="K136" s="279">
        <v>203270.62783719483</v>
      </c>
      <c r="L136" s="280">
        <f t="shared" si="26"/>
        <v>0</v>
      </c>
      <c r="M136" s="280">
        <f t="shared" si="22"/>
        <v>0</v>
      </c>
      <c r="N136" s="280">
        <f t="shared" si="23"/>
        <v>0</v>
      </c>
    </row>
    <row r="137" spans="1:14" s="92" customFormat="1" ht="15.6" customHeight="1" outlineLevel="1">
      <c r="A137" s="196" t="s">
        <v>249</v>
      </c>
      <c r="B137" s="174" t="s">
        <v>469</v>
      </c>
      <c r="C137" s="175"/>
      <c r="D137" s="176" t="s">
        <v>2</v>
      </c>
      <c r="E137" s="177"/>
      <c r="F137" s="178"/>
      <c r="G137" s="112"/>
      <c r="H137" s="119"/>
      <c r="I137" s="179"/>
      <c r="J137" s="278" t="s">
        <v>564</v>
      </c>
      <c r="K137" s="279">
        <v>338807.9409914104</v>
      </c>
      <c r="L137" s="280">
        <f t="shared" si="26"/>
        <v>0</v>
      </c>
      <c r="M137" s="280">
        <f t="shared" si="22"/>
        <v>0</v>
      </c>
      <c r="N137" s="280">
        <f t="shared" si="23"/>
        <v>0</v>
      </c>
    </row>
    <row r="138" spans="1:14" s="92" customFormat="1" ht="15.6" customHeight="1" outlineLevel="1">
      <c r="A138" s="196" t="s">
        <v>251</v>
      </c>
      <c r="B138" s="174" t="s">
        <v>470</v>
      </c>
      <c r="C138" s="175"/>
      <c r="D138" s="176" t="s">
        <v>2</v>
      </c>
      <c r="E138" s="177"/>
      <c r="F138" s="178"/>
      <c r="G138" s="112"/>
      <c r="H138" s="119"/>
      <c r="I138" s="179"/>
      <c r="J138" s="278" t="s">
        <v>564</v>
      </c>
      <c r="K138" s="279">
        <v>534810.11196081468</v>
      </c>
      <c r="L138" s="280">
        <f t="shared" si="26"/>
        <v>0</v>
      </c>
      <c r="M138" s="280">
        <f t="shared" si="22"/>
        <v>0</v>
      </c>
      <c r="N138" s="280">
        <f t="shared" si="23"/>
        <v>0</v>
      </c>
    </row>
    <row r="139" spans="1:14" s="92" customFormat="1" ht="15.6" customHeight="1" outlineLevel="1">
      <c r="A139" s="196" t="s">
        <v>250</v>
      </c>
      <c r="B139" s="174" t="s">
        <v>471</v>
      </c>
      <c r="C139" s="175"/>
      <c r="D139" s="176" t="s">
        <v>2</v>
      </c>
      <c r="E139" s="177"/>
      <c r="F139" s="178"/>
      <c r="G139" s="112"/>
      <c r="H139" s="119"/>
      <c r="I139" s="179"/>
      <c r="J139" s="278" t="s">
        <v>564</v>
      </c>
      <c r="K139" s="279">
        <v>683838.2778667846</v>
      </c>
      <c r="L139" s="280">
        <f t="shared" si="26"/>
        <v>0</v>
      </c>
      <c r="M139" s="280">
        <f t="shared" si="22"/>
        <v>0</v>
      </c>
      <c r="N139" s="280">
        <f t="shared" si="23"/>
        <v>0</v>
      </c>
    </row>
    <row r="140" spans="1:14" s="92" customFormat="1" ht="15.6" customHeight="1" outlineLevel="1">
      <c r="A140" s="196" t="s">
        <v>252</v>
      </c>
      <c r="B140" s="174" t="s">
        <v>472</v>
      </c>
      <c r="C140" s="175"/>
      <c r="D140" s="176" t="s">
        <v>2</v>
      </c>
      <c r="E140" s="177"/>
      <c r="F140" s="178"/>
      <c r="G140" s="112"/>
      <c r="H140" s="119"/>
      <c r="I140" s="179"/>
      <c r="J140" s="278" t="s">
        <v>564</v>
      </c>
      <c r="K140" s="279">
        <v>1028067.0118547976</v>
      </c>
      <c r="L140" s="280">
        <f t="shared" si="26"/>
        <v>0</v>
      </c>
      <c r="M140" s="280">
        <f t="shared" si="22"/>
        <v>0</v>
      </c>
      <c r="N140" s="280">
        <f t="shared" si="23"/>
        <v>0</v>
      </c>
    </row>
    <row r="141" spans="1:14" s="92" customFormat="1" ht="15.6" customHeight="1" outlineLevel="1">
      <c r="A141" s="196" t="s">
        <v>509</v>
      </c>
      <c r="B141" s="174" t="s">
        <v>473</v>
      </c>
      <c r="C141" s="175"/>
      <c r="D141" s="176" t="s">
        <v>2</v>
      </c>
      <c r="E141" s="177"/>
      <c r="F141" s="178"/>
      <c r="G141" s="112"/>
      <c r="H141" s="119"/>
      <c r="I141" s="179"/>
      <c r="J141" s="278" t="s">
        <v>564</v>
      </c>
      <c r="K141" s="279">
        <v>53127.502765203353</v>
      </c>
      <c r="L141" s="280">
        <f t="shared" si="26"/>
        <v>0</v>
      </c>
      <c r="M141" s="280">
        <f t="shared" si="22"/>
        <v>0</v>
      </c>
      <c r="N141" s="280">
        <f t="shared" si="23"/>
        <v>0</v>
      </c>
    </row>
    <row r="142" spans="1:14" s="92" customFormat="1" ht="15.6" customHeight="1" outlineLevel="1">
      <c r="A142" s="196" t="s">
        <v>510</v>
      </c>
      <c r="B142" s="174" t="s">
        <v>474</v>
      </c>
      <c r="C142" s="175"/>
      <c r="D142" s="176" t="s">
        <v>2</v>
      </c>
      <c r="E142" s="177"/>
      <c r="F142" s="178"/>
      <c r="G142" s="112"/>
      <c r="H142" s="119"/>
      <c r="I142" s="179"/>
      <c r="J142" s="278" t="s">
        <v>564</v>
      </c>
      <c r="K142" s="279">
        <v>81025.153693335364</v>
      </c>
      <c r="L142" s="280">
        <f t="shared" si="26"/>
        <v>0</v>
      </c>
      <c r="M142" s="280">
        <f t="shared" si="22"/>
        <v>0</v>
      </c>
      <c r="N142" s="280">
        <f t="shared" si="23"/>
        <v>0</v>
      </c>
    </row>
    <row r="143" spans="1:14" s="92" customFormat="1" ht="15.6" customHeight="1" outlineLevel="1">
      <c r="A143" s="196" t="s">
        <v>511</v>
      </c>
      <c r="B143" s="174" t="s">
        <v>475</v>
      </c>
      <c r="C143" s="175"/>
      <c r="D143" s="176" t="s">
        <v>2</v>
      </c>
      <c r="E143" s="177"/>
      <c r="F143" s="178"/>
      <c r="G143" s="112"/>
      <c r="H143" s="119"/>
      <c r="I143" s="179"/>
      <c r="J143" s="278" t="s">
        <v>564</v>
      </c>
      <c r="K143" s="279">
        <v>107671.05998667044</v>
      </c>
      <c r="L143" s="280">
        <f t="shared" si="26"/>
        <v>0</v>
      </c>
      <c r="M143" s="280">
        <f t="shared" si="22"/>
        <v>0</v>
      </c>
      <c r="N143" s="280">
        <f t="shared" si="23"/>
        <v>0</v>
      </c>
    </row>
    <row r="144" spans="1:14" s="92" customFormat="1" ht="15.6" customHeight="1" outlineLevel="1">
      <c r="A144" s="196" t="s">
        <v>512</v>
      </c>
      <c r="B144" s="174" t="s">
        <v>476</v>
      </c>
      <c r="C144" s="175"/>
      <c r="D144" s="176" t="s">
        <v>2</v>
      </c>
      <c r="E144" s="177"/>
      <c r="F144" s="178"/>
      <c r="G144" s="112"/>
      <c r="H144" s="119"/>
      <c r="I144" s="179"/>
      <c r="J144" s="278" t="s">
        <v>564</v>
      </c>
      <c r="K144" s="279">
        <v>159523.31574425043</v>
      </c>
      <c r="L144" s="280">
        <f t="shared" si="26"/>
        <v>0</v>
      </c>
      <c r="M144" s="280">
        <f t="shared" si="22"/>
        <v>0</v>
      </c>
      <c r="N144" s="280">
        <f t="shared" si="23"/>
        <v>0</v>
      </c>
    </row>
    <row r="145" spans="1:14" s="92" customFormat="1" ht="15.6" customHeight="1" outlineLevel="1">
      <c r="A145" s="196" t="s">
        <v>513</v>
      </c>
      <c r="B145" s="174" t="s">
        <v>477</v>
      </c>
      <c r="C145" s="175"/>
      <c r="D145" s="176" t="s">
        <v>2</v>
      </c>
      <c r="E145" s="177"/>
      <c r="F145" s="178"/>
      <c r="G145" s="112"/>
      <c r="H145" s="119"/>
      <c r="I145" s="179"/>
      <c r="J145" s="278" t="s">
        <v>564</v>
      </c>
      <c r="K145" s="279">
        <v>296196.82572513953</v>
      </c>
      <c r="L145" s="280">
        <f t="shared" si="26"/>
        <v>0</v>
      </c>
      <c r="M145" s="280">
        <f t="shared" si="22"/>
        <v>0</v>
      </c>
      <c r="N145" s="280">
        <f t="shared" si="23"/>
        <v>0</v>
      </c>
    </row>
    <row r="146" spans="1:14" s="92" customFormat="1" ht="15.6" customHeight="1" outlineLevel="1">
      <c r="A146" s="196" t="s">
        <v>514</v>
      </c>
      <c r="B146" s="174" t="s">
        <v>478</v>
      </c>
      <c r="C146" s="175"/>
      <c r="D146" s="176" t="s">
        <v>2</v>
      </c>
      <c r="E146" s="177"/>
      <c r="F146" s="178"/>
      <c r="G146" s="112"/>
      <c r="H146" s="119"/>
      <c r="I146" s="179"/>
      <c r="J146" s="278" t="s">
        <v>564</v>
      </c>
      <c r="K146" s="279">
        <v>541652.06575723109</v>
      </c>
      <c r="L146" s="280">
        <f t="shared" si="26"/>
        <v>0</v>
      </c>
      <c r="M146" s="280">
        <f t="shared" ref="M146:M152" si="27">L146-N146</f>
        <v>0</v>
      </c>
      <c r="N146" s="280">
        <f t="shared" ref="N146:N152" si="28">G146</f>
        <v>0</v>
      </c>
    </row>
    <row r="147" spans="1:14" s="92" customFormat="1" ht="15.6" customHeight="1" outlineLevel="1">
      <c r="A147" s="196" t="s">
        <v>515</v>
      </c>
      <c r="B147" s="174" t="s">
        <v>479</v>
      </c>
      <c r="C147" s="175"/>
      <c r="D147" s="176" t="s">
        <v>2</v>
      </c>
      <c r="E147" s="177"/>
      <c r="F147" s="178"/>
      <c r="G147" s="112"/>
      <c r="H147" s="119"/>
      <c r="I147" s="179"/>
      <c r="J147" s="278" t="s">
        <v>564</v>
      </c>
      <c r="K147" s="279">
        <v>784301.61747639021</v>
      </c>
      <c r="L147" s="280">
        <f t="shared" si="26"/>
        <v>0</v>
      </c>
      <c r="M147" s="280">
        <f t="shared" si="27"/>
        <v>0</v>
      </c>
      <c r="N147" s="280">
        <f t="shared" si="28"/>
        <v>0</v>
      </c>
    </row>
    <row r="148" spans="1:14" s="92" customFormat="1" ht="15.6" customHeight="1" outlineLevel="1">
      <c r="A148" s="196" t="s">
        <v>516</v>
      </c>
      <c r="B148" s="174" t="s">
        <v>480</v>
      </c>
      <c r="C148" s="175"/>
      <c r="D148" s="176" t="s">
        <v>2</v>
      </c>
      <c r="E148" s="177"/>
      <c r="F148" s="178"/>
      <c r="G148" s="112"/>
      <c r="H148" s="119"/>
      <c r="I148" s="179"/>
      <c r="J148" s="278" t="s">
        <v>564</v>
      </c>
      <c r="K148" s="279">
        <v>1111719.6395218752</v>
      </c>
      <c r="L148" s="280">
        <f t="shared" si="26"/>
        <v>0</v>
      </c>
      <c r="M148" s="280">
        <f t="shared" si="27"/>
        <v>0</v>
      </c>
      <c r="N148" s="280">
        <f t="shared" si="28"/>
        <v>0</v>
      </c>
    </row>
    <row r="149" spans="1:14" s="92" customFormat="1" ht="15.6" customHeight="1" outlineLevel="1">
      <c r="A149" s="196" t="s">
        <v>517</v>
      </c>
      <c r="B149" s="174" t="s">
        <v>481</v>
      </c>
      <c r="C149" s="175"/>
      <c r="D149" s="176" t="s">
        <v>2</v>
      </c>
      <c r="E149" s="177"/>
      <c r="F149" s="178"/>
      <c r="G149" s="112"/>
      <c r="H149" s="119"/>
      <c r="I149" s="179"/>
      <c r="J149" s="278" t="s">
        <v>564</v>
      </c>
      <c r="K149" s="279">
        <v>1383602.4466838995</v>
      </c>
      <c r="L149" s="280">
        <f t="shared" si="26"/>
        <v>0</v>
      </c>
      <c r="M149" s="280">
        <f t="shared" si="27"/>
        <v>0</v>
      </c>
      <c r="N149" s="280">
        <f t="shared" si="28"/>
        <v>0</v>
      </c>
    </row>
    <row r="150" spans="1:14" s="92" customFormat="1" ht="15.6" customHeight="1" outlineLevel="1">
      <c r="A150" s="196" t="s">
        <v>518</v>
      </c>
      <c r="B150" s="174" t="s">
        <v>482</v>
      </c>
      <c r="C150" s="175"/>
      <c r="D150" s="176" t="s">
        <v>2</v>
      </c>
      <c r="E150" s="177"/>
      <c r="F150" s="178"/>
      <c r="G150" s="112"/>
      <c r="H150" s="119"/>
      <c r="I150" s="179"/>
      <c r="J150" s="278" t="s">
        <v>564</v>
      </c>
      <c r="K150" s="279">
        <v>1660322.6327183163</v>
      </c>
      <c r="L150" s="280">
        <f t="shared" si="26"/>
        <v>0</v>
      </c>
      <c r="M150" s="280">
        <f t="shared" si="27"/>
        <v>0</v>
      </c>
      <c r="N150" s="280">
        <f t="shared" si="28"/>
        <v>0</v>
      </c>
    </row>
    <row r="151" spans="1:14" s="92" customFormat="1" ht="15.6" customHeight="1" outlineLevel="1">
      <c r="A151" s="196" t="s">
        <v>519</v>
      </c>
      <c r="B151" s="174" t="s">
        <v>483</v>
      </c>
      <c r="C151" s="175"/>
      <c r="D151" s="176" t="s">
        <v>2</v>
      </c>
      <c r="E151" s="177"/>
      <c r="F151" s="178"/>
      <c r="G151" s="112"/>
      <c r="H151" s="119"/>
      <c r="I151" s="179"/>
      <c r="J151" s="278" t="s">
        <v>564</v>
      </c>
      <c r="K151" s="279">
        <v>205562.22400000002</v>
      </c>
      <c r="L151" s="280">
        <f t="shared" si="26"/>
        <v>0</v>
      </c>
      <c r="M151" s="280">
        <f t="shared" si="27"/>
        <v>0</v>
      </c>
      <c r="N151" s="280">
        <f t="shared" si="28"/>
        <v>0</v>
      </c>
    </row>
    <row r="152" spans="1:14" s="92" customFormat="1" ht="15.6" customHeight="1" outlineLevel="1">
      <c r="A152" s="196" t="s">
        <v>520</v>
      </c>
      <c r="B152" s="174" t="s">
        <v>484</v>
      </c>
      <c r="C152" s="175"/>
      <c r="D152" s="176" t="s">
        <v>2</v>
      </c>
      <c r="E152" s="177"/>
      <c r="F152" s="178"/>
      <c r="G152" s="112"/>
      <c r="H152" s="119"/>
      <c r="I152" s="179"/>
      <c r="J152" s="278" t="s">
        <v>564</v>
      </c>
      <c r="K152" s="279">
        <v>401371.06400000001</v>
      </c>
      <c r="L152" s="280">
        <f t="shared" si="26"/>
        <v>0</v>
      </c>
      <c r="M152" s="280">
        <f t="shared" si="27"/>
        <v>0</v>
      </c>
      <c r="N152" s="280">
        <f t="shared" si="28"/>
        <v>0</v>
      </c>
    </row>
    <row r="153" spans="1:14" s="92" customFormat="1" ht="95.25" customHeight="1" outlineLevel="1">
      <c r="A153" s="198" t="s">
        <v>31</v>
      </c>
      <c r="B153" s="199" t="s">
        <v>253</v>
      </c>
      <c r="C153" s="168" t="s">
        <v>369</v>
      </c>
      <c r="D153" s="169"/>
      <c r="E153" s="195"/>
      <c r="F153" s="200"/>
      <c r="G153" s="189"/>
      <c r="H153" s="189"/>
      <c r="I153" s="190" t="s">
        <v>405</v>
      </c>
      <c r="J153" s="276"/>
      <c r="K153" s="277"/>
      <c r="L153" s="277"/>
      <c r="M153" s="277"/>
      <c r="N153" s="277"/>
    </row>
    <row r="154" spans="1:14" s="92" customFormat="1" ht="15.6" customHeight="1" outlineLevel="1">
      <c r="A154" s="196" t="s">
        <v>395</v>
      </c>
      <c r="B154" s="201" t="s">
        <v>227</v>
      </c>
      <c r="C154" s="109"/>
      <c r="D154" s="123" t="s">
        <v>228</v>
      </c>
      <c r="E154" s="177"/>
      <c r="F154" s="177"/>
      <c r="G154" s="112"/>
      <c r="H154" s="119"/>
      <c r="I154" s="202"/>
      <c r="J154" s="281" t="s">
        <v>563</v>
      </c>
      <c r="K154" s="279">
        <v>214.27</v>
      </c>
      <c r="L154" s="280">
        <f t="shared" ref="L154:L163" si="29">E154+(L$5-1)*K154</f>
        <v>0</v>
      </c>
      <c r="M154" s="280">
        <f t="shared" ref="M154:M163" si="30">L154-N154</f>
        <v>0</v>
      </c>
      <c r="N154" s="280">
        <f t="shared" ref="N154:N163" si="31">G154</f>
        <v>0</v>
      </c>
    </row>
    <row r="155" spans="1:14" s="92" customFormat="1" ht="15.6" customHeight="1" outlineLevel="1">
      <c r="A155" s="196" t="s">
        <v>396</v>
      </c>
      <c r="B155" s="201" t="s">
        <v>229</v>
      </c>
      <c r="C155" s="109"/>
      <c r="D155" s="123" t="s">
        <v>228</v>
      </c>
      <c r="E155" s="177"/>
      <c r="F155" s="177"/>
      <c r="G155" s="112"/>
      <c r="H155" s="119"/>
      <c r="I155" s="202"/>
      <c r="J155" s="281" t="s">
        <v>563</v>
      </c>
      <c r="K155" s="279">
        <v>273.26</v>
      </c>
      <c r="L155" s="280">
        <f t="shared" si="29"/>
        <v>0</v>
      </c>
      <c r="M155" s="280">
        <f t="shared" si="30"/>
        <v>0</v>
      </c>
      <c r="N155" s="280">
        <f t="shared" si="31"/>
        <v>0</v>
      </c>
    </row>
    <row r="156" spans="1:14" s="92" customFormat="1" ht="15.6" customHeight="1" outlineLevel="1">
      <c r="A156" s="196" t="s">
        <v>397</v>
      </c>
      <c r="B156" s="201" t="s">
        <v>230</v>
      </c>
      <c r="C156" s="109"/>
      <c r="D156" s="123" t="s">
        <v>228</v>
      </c>
      <c r="E156" s="177"/>
      <c r="F156" s="177"/>
      <c r="G156" s="112"/>
      <c r="H156" s="119"/>
      <c r="I156" s="202"/>
      <c r="J156" s="281" t="s">
        <v>563</v>
      </c>
      <c r="K156" s="279">
        <v>365.48</v>
      </c>
      <c r="L156" s="280">
        <f t="shared" si="29"/>
        <v>0</v>
      </c>
      <c r="M156" s="280">
        <f t="shared" si="30"/>
        <v>0</v>
      </c>
      <c r="N156" s="280">
        <f t="shared" si="31"/>
        <v>0</v>
      </c>
    </row>
    <row r="157" spans="1:14" s="92" customFormat="1" ht="15.6" customHeight="1" outlineLevel="1">
      <c r="A157" s="196" t="s">
        <v>398</v>
      </c>
      <c r="B157" s="201" t="s">
        <v>231</v>
      </c>
      <c r="C157" s="109"/>
      <c r="D157" s="123" t="s">
        <v>228</v>
      </c>
      <c r="E157" s="177"/>
      <c r="F157" s="177"/>
      <c r="G157" s="112"/>
      <c r="H157" s="119"/>
      <c r="I157" s="202"/>
      <c r="J157" s="281" t="s">
        <v>563</v>
      </c>
      <c r="K157" s="279">
        <v>423.65</v>
      </c>
      <c r="L157" s="280">
        <f t="shared" si="29"/>
        <v>0</v>
      </c>
      <c r="M157" s="280">
        <f t="shared" si="30"/>
        <v>0</v>
      </c>
      <c r="N157" s="280">
        <f t="shared" si="31"/>
        <v>0</v>
      </c>
    </row>
    <row r="158" spans="1:14" s="92" customFormat="1" ht="15.6" customHeight="1" outlineLevel="1">
      <c r="A158" s="196" t="s">
        <v>399</v>
      </c>
      <c r="B158" s="201" t="s">
        <v>232</v>
      </c>
      <c r="C158" s="109"/>
      <c r="D158" s="123" t="s">
        <v>228</v>
      </c>
      <c r="E158" s="177"/>
      <c r="F158" s="177"/>
      <c r="G158" s="112"/>
      <c r="H158" s="119"/>
      <c r="I158" s="202"/>
      <c r="J158" s="281" t="s">
        <v>563</v>
      </c>
      <c r="K158" s="279">
        <v>706</v>
      </c>
      <c r="L158" s="280">
        <f t="shared" si="29"/>
        <v>0</v>
      </c>
      <c r="M158" s="280">
        <f t="shared" si="30"/>
        <v>0</v>
      </c>
      <c r="N158" s="280">
        <f t="shared" si="31"/>
        <v>0</v>
      </c>
    </row>
    <row r="159" spans="1:14" s="92" customFormat="1" ht="15.6" customHeight="1" outlineLevel="1">
      <c r="A159" s="196" t="s">
        <v>400</v>
      </c>
      <c r="B159" s="201" t="s">
        <v>233</v>
      </c>
      <c r="C159" s="109"/>
      <c r="D159" s="123" t="s">
        <v>228</v>
      </c>
      <c r="E159" s="177"/>
      <c r="F159" s="177"/>
      <c r="G159" s="112"/>
      <c r="H159" s="119"/>
      <c r="I159" s="202"/>
      <c r="J159" s="281" t="s">
        <v>563</v>
      </c>
      <c r="K159" s="279">
        <v>1231.1199999999999</v>
      </c>
      <c r="L159" s="280">
        <f t="shared" si="29"/>
        <v>0</v>
      </c>
      <c r="M159" s="280">
        <f t="shared" si="30"/>
        <v>0</v>
      </c>
      <c r="N159" s="280">
        <f t="shared" si="31"/>
        <v>0</v>
      </c>
    </row>
    <row r="160" spans="1:14" s="92" customFormat="1" ht="15.6" customHeight="1" outlineLevel="1">
      <c r="A160" s="196" t="s">
        <v>401</v>
      </c>
      <c r="B160" s="201" t="s">
        <v>234</v>
      </c>
      <c r="C160" s="109"/>
      <c r="D160" s="123" t="s">
        <v>228</v>
      </c>
      <c r="E160" s="177"/>
      <c r="F160" s="177"/>
      <c r="G160" s="112"/>
      <c r="H160" s="119"/>
      <c r="I160" s="202"/>
      <c r="J160" s="281" t="s">
        <v>563</v>
      </c>
      <c r="K160" s="279">
        <v>1259.42</v>
      </c>
      <c r="L160" s="280">
        <f t="shared" si="29"/>
        <v>0</v>
      </c>
      <c r="M160" s="280">
        <f t="shared" si="30"/>
        <v>0</v>
      </c>
      <c r="N160" s="280">
        <f t="shared" si="31"/>
        <v>0</v>
      </c>
    </row>
    <row r="161" spans="1:14" s="92" customFormat="1" ht="15.6" customHeight="1" outlineLevel="1">
      <c r="A161" s="196" t="s">
        <v>402</v>
      </c>
      <c r="B161" s="201" t="s">
        <v>235</v>
      </c>
      <c r="C161" s="109"/>
      <c r="D161" s="123" t="s">
        <v>228</v>
      </c>
      <c r="E161" s="177"/>
      <c r="F161" s="177"/>
      <c r="G161" s="112"/>
      <c r="H161" s="119"/>
      <c r="I161" s="202"/>
      <c r="J161" s="281" t="s">
        <v>563</v>
      </c>
      <c r="K161" s="279">
        <v>1417.59</v>
      </c>
      <c r="L161" s="280">
        <f t="shared" si="29"/>
        <v>0</v>
      </c>
      <c r="M161" s="280">
        <f t="shared" si="30"/>
        <v>0</v>
      </c>
      <c r="N161" s="280">
        <f t="shared" si="31"/>
        <v>0</v>
      </c>
    </row>
    <row r="162" spans="1:14" s="92" customFormat="1" ht="15.6" customHeight="1" outlineLevel="1">
      <c r="A162" s="196" t="s">
        <v>403</v>
      </c>
      <c r="B162" s="201" t="s">
        <v>236</v>
      </c>
      <c r="C162" s="109"/>
      <c r="D162" s="123" t="s">
        <v>228</v>
      </c>
      <c r="E162" s="177"/>
      <c r="F162" s="177"/>
      <c r="G162" s="112"/>
      <c r="H162" s="119"/>
      <c r="I162" s="202"/>
      <c r="J162" s="281" t="s">
        <v>563</v>
      </c>
      <c r="K162" s="279">
        <v>2751.71</v>
      </c>
      <c r="L162" s="280">
        <f t="shared" si="29"/>
        <v>0</v>
      </c>
      <c r="M162" s="280">
        <f t="shared" si="30"/>
        <v>0</v>
      </c>
      <c r="N162" s="280">
        <f t="shared" si="31"/>
        <v>0</v>
      </c>
    </row>
    <row r="163" spans="1:14" s="92" customFormat="1" ht="15.6" customHeight="1" outlineLevel="1" thickBot="1">
      <c r="A163" s="196" t="s">
        <v>404</v>
      </c>
      <c r="B163" s="201" t="s">
        <v>237</v>
      </c>
      <c r="C163" s="109"/>
      <c r="D163" s="123" t="s">
        <v>228</v>
      </c>
      <c r="E163" s="177"/>
      <c r="F163" s="177"/>
      <c r="G163" s="112"/>
      <c r="H163" s="119"/>
      <c r="I163" s="202"/>
      <c r="J163" s="281" t="s">
        <v>563</v>
      </c>
      <c r="K163" s="279">
        <v>3504.26</v>
      </c>
      <c r="L163" s="280">
        <f t="shared" si="29"/>
        <v>0</v>
      </c>
      <c r="M163" s="280">
        <f t="shared" si="30"/>
        <v>0</v>
      </c>
      <c r="N163" s="280">
        <f t="shared" si="31"/>
        <v>0</v>
      </c>
    </row>
    <row r="164" spans="1:14" s="92" customFormat="1" ht="26.25" customHeight="1">
      <c r="A164" s="315" t="s">
        <v>383</v>
      </c>
      <c r="B164" s="316"/>
      <c r="C164" s="316"/>
      <c r="D164" s="316"/>
      <c r="E164" s="316"/>
      <c r="F164" s="316"/>
      <c r="G164" s="316"/>
      <c r="H164" s="316"/>
      <c r="I164" s="316"/>
      <c r="J164" s="276"/>
      <c r="K164" s="277"/>
      <c r="L164" s="277"/>
      <c r="M164" s="277"/>
      <c r="N164" s="277"/>
    </row>
    <row r="165" spans="1:14" s="92" customFormat="1" ht="29.25" customHeight="1" outlineLevel="1">
      <c r="A165" s="305" t="s">
        <v>226</v>
      </c>
      <c r="B165" s="306"/>
      <c r="C165" s="306"/>
      <c r="D165" s="203"/>
      <c r="E165" s="204"/>
      <c r="F165" s="204"/>
      <c r="G165" s="204"/>
      <c r="H165" s="204"/>
      <c r="I165" s="204"/>
      <c r="J165" s="276"/>
      <c r="K165" s="277"/>
      <c r="L165" s="277"/>
      <c r="M165" s="277"/>
      <c r="N165" s="277"/>
    </row>
    <row r="166" spans="1:14" s="92" customFormat="1" ht="72.75" customHeight="1" outlineLevel="1">
      <c r="A166" s="107" t="s">
        <v>153</v>
      </c>
      <c r="B166" s="205" t="s">
        <v>603</v>
      </c>
      <c r="C166" s="6" t="s">
        <v>330</v>
      </c>
      <c r="D166" s="162" t="s">
        <v>39</v>
      </c>
      <c r="E166" s="5"/>
      <c r="F166" s="4"/>
      <c r="G166" s="4"/>
      <c r="H166" s="119"/>
      <c r="I166" s="187" t="s">
        <v>578</v>
      </c>
      <c r="J166" s="278" t="s">
        <v>564</v>
      </c>
      <c r="K166" s="279">
        <v>25.6</v>
      </c>
      <c r="L166" s="280">
        <f>E166+(L$6-1)*K166</f>
        <v>0</v>
      </c>
      <c r="M166" s="280">
        <f t="shared" ref="M166:M168" si="32">L166-N166</f>
        <v>0</v>
      </c>
      <c r="N166" s="280">
        <f t="shared" ref="N166:N168" si="33">G166</f>
        <v>0</v>
      </c>
    </row>
    <row r="167" spans="1:14" s="92" customFormat="1" ht="69" customHeight="1" outlineLevel="1">
      <c r="A167" s="107" t="s">
        <v>154</v>
      </c>
      <c r="B167" s="205" t="s">
        <v>604</v>
      </c>
      <c r="C167" s="6" t="s">
        <v>330</v>
      </c>
      <c r="D167" s="162" t="s">
        <v>39</v>
      </c>
      <c r="E167" s="5"/>
      <c r="F167" s="4"/>
      <c r="G167" s="4"/>
      <c r="H167" s="119"/>
      <c r="I167" s="187" t="s">
        <v>578</v>
      </c>
      <c r="J167" s="278" t="s">
        <v>564</v>
      </c>
      <c r="K167" s="279">
        <v>64.8</v>
      </c>
      <c r="L167" s="280">
        <f>E167+(L$6-1)*K167</f>
        <v>0</v>
      </c>
      <c r="M167" s="280">
        <f t="shared" si="32"/>
        <v>0</v>
      </c>
      <c r="N167" s="280">
        <f t="shared" si="33"/>
        <v>0</v>
      </c>
    </row>
    <row r="168" spans="1:14" s="92" customFormat="1" ht="90.75" customHeight="1" outlineLevel="1">
      <c r="A168" s="107" t="s">
        <v>155</v>
      </c>
      <c r="B168" s="175" t="s">
        <v>240</v>
      </c>
      <c r="C168" s="6" t="s">
        <v>330</v>
      </c>
      <c r="D168" s="176" t="s">
        <v>39</v>
      </c>
      <c r="E168" s="186"/>
      <c r="F168" s="112"/>
      <c r="G168" s="112"/>
      <c r="H168" s="119"/>
      <c r="I168" s="187" t="s">
        <v>579</v>
      </c>
      <c r="J168" s="278" t="s">
        <v>564</v>
      </c>
      <c r="K168" s="279">
        <v>201.60000000000002</v>
      </c>
      <c r="L168" s="280">
        <f>E168+(L$6-1)*K168</f>
        <v>0</v>
      </c>
      <c r="M168" s="280">
        <f t="shared" si="32"/>
        <v>0</v>
      </c>
      <c r="N168" s="280">
        <f t="shared" si="33"/>
        <v>0</v>
      </c>
    </row>
    <row r="169" spans="1:14" s="92" customFormat="1" ht="94.5" customHeight="1" outlineLevel="1">
      <c r="A169" s="107" t="s">
        <v>156</v>
      </c>
      <c r="B169" s="109" t="s">
        <v>120</v>
      </c>
      <c r="C169" s="208" t="s">
        <v>367</v>
      </c>
      <c r="D169" s="209" t="s">
        <v>177</v>
      </c>
      <c r="E169" s="210"/>
      <c r="F169" s="207"/>
      <c r="G169" s="211"/>
      <c r="H169" s="119"/>
      <c r="I169" s="120" t="s">
        <v>48</v>
      </c>
      <c r="J169" s="281" t="s">
        <v>563</v>
      </c>
      <c r="K169" s="279">
        <v>51.6</v>
      </c>
      <c r="L169" s="280">
        <f t="shared" ref="L169" si="34">E169+(L$5-1)*K169</f>
        <v>0</v>
      </c>
      <c r="M169" s="280">
        <f>IFERROR(L169-N169,0)</f>
        <v>0</v>
      </c>
      <c r="N169" s="280">
        <f t="shared" ref="N169" si="35">G169</f>
        <v>0</v>
      </c>
    </row>
    <row r="170" spans="1:14" s="92" customFormat="1" ht="105.75" customHeight="1" outlineLevel="1">
      <c r="A170" s="212" t="s">
        <v>157</v>
      </c>
      <c r="B170" s="168" t="s">
        <v>260</v>
      </c>
      <c r="C170" s="168" t="s">
        <v>261</v>
      </c>
      <c r="D170" s="169"/>
      <c r="E170" s="188"/>
      <c r="F170" s="189"/>
      <c r="G170" s="189"/>
      <c r="H170" s="189"/>
      <c r="I170" s="190"/>
      <c r="J170" s="276"/>
      <c r="K170" s="277"/>
      <c r="L170" s="277"/>
      <c r="M170" s="277"/>
      <c r="N170" s="277"/>
    </row>
    <row r="171" spans="1:14" s="92" customFormat="1" ht="38.25" customHeight="1" outlineLevel="1">
      <c r="A171" s="196" t="s">
        <v>320</v>
      </c>
      <c r="B171" s="174" t="s">
        <v>254</v>
      </c>
      <c r="C171" s="109"/>
      <c r="D171" s="176" t="s">
        <v>39</v>
      </c>
      <c r="E171" s="177"/>
      <c r="F171" s="178"/>
      <c r="G171" s="178"/>
      <c r="H171" s="119"/>
      <c r="I171" s="187" t="s">
        <v>269</v>
      </c>
      <c r="J171" s="281" t="s">
        <v>563</v>
      </c>
      <c r="K171" s="279">
        <v>15.542527999999999</v>
      </c>
      <c r="L171" s="280">
        <f t="shared" ref="L171:L175" si="36">E171+(L$5-1)*K171</f>
        <v>0</v>
      </c>
      <c r="M171" s="280">
        <f>L171-N171</f>
        <v>0</v>
      </c>
      <c r="N171" s="280">
        <f t="shared" ref="N171:N175" si="37">G171</f>
        <v>0</v>
      </c>
    </row>
    <row r="172" spans="1:14" s="92" customFormat="1" ht="38.25" customHeight="1" outlineLevel="1">
      <c r="A172" s="196" t="s">
        <v>321</v>
      </c>
      <c r="B172" s="174" t="s">
        <v>255</v>
      </c>
      <c r="C172" s="109"/>
      <c r="D172" s="176" t="s">
        <v>39</v>
      </c>
      <c r="E172" s="177"/>
      <c r="F172" s="178"/>
      <c r="G172" s="178"/>
      <c r="H172" s="119"/>
      <c r="I172" s="187" t="s">
        <v>269</v>
      </c>
      <c r="J172" s="281" t="s">
        <v>563</v>
      </c>
      <c r="K172" s="279">
        <v>17.75292</v>
      </c>
      <c r="L172" s="280">
        <f t="shared" si="36"/>
        <v>0</v>
      </c>
      <c r="M172" s="280">
        <f t="shared" ref="M172:M175" si="38">L172-N172</f>
        <v>0</v>
      </c>
      <c r="N172" s="280">
        <f t="shared" si="37"/>
        <v>0</v>
      </c>
    </row>
    <row r="173" spans="1:14" s="92" customFormat="1" ht="38.25" customHeight="1" outlineLevel="1">
      <c r="A173" s="196" t="s">
        <v>322</v>
      </c>
      <c r="B173" s="174" t="s">
        <v>256</v>
      </c>
      <c r="C173" s="109"/>
      <c r="D173" s="176" t="s">
        <v>39</v>
      </c>
      <c r="E173" s="177"/>
      <c r="F173" s="178"/>
      <c r="G173" s="178"/>
      <c r="H173" s="119"/>
      <c r="I173" s="187" t="s">
        <v>269</v>
      </c>
      <c r="J173" s="281" t="s">
        <v>563</v>
      </c>
      <c r="K173" s="279">
        <v>24.488592000000001</v>
      </c>
      <c r="L173" s="280">
        <f t="shared" si="36"/>
        <v>0</v>
      </c>
      <c r="M173" s="280">
        <f t="shared" si="38"/>
        <v>0</v>
      </c>
      <c r="N173" s="280">
        <f t="shared" si="37"/>
        <v>0</v>
      </c>
    </row>
    <row r="174" spans="1:14" s="92" customFormat="1" ht="38.25" customHeight="1" outlineLevel="1">
      <c r="A174" s="196" t="s">
        <v>323</v>
      </c>
      <c r="B174" s="174" t="s">
        <v>257</v>
      </c>
      <c r="C174" s="109"/>
      <c r="D174" s="176" t="s">
        <v>39</v>
      </c>
      <c r="E174" s="177"/>
      <c r="F174" s="178"/>
      <c r="G174" s="178"/>
      <c r="H174" s="119"/>
      <c r="I174" s="187" t="s">
        <v>269</v>
      </c>
      <c r="J174" s="281" t="s">
        <v>563</v>
      </c>
      <c r="K174" s="279">
        <v>30.063173333333335</v>
      </c>
      <c r="L174" s="280">
        <f t="shared" si="36"/>
        <v>0</v>
      </c>
      <c r="M174" s="280">
        <f t="shared" si="38"/>
        <v>0</v>
      </c>
      <c r="N174" s="280">
        <f t="shared" si="37"/>
        <v>0</v>
      </c>
    </row>
    <row r="175" spans="1:14" s="92" customFormat="1" ht="38.25" customHeight="1" outlineLevel="1">
      <c r="A175" s="196" t="s">
        <v>324</v>
      </c>
      <c r="B175" s="174" t="s">
        <v>258</v>
      </c>
      <c r="C175" s="109"/>
      <c r="D175" s="176" t="s">
        <v>39</v>
      </c>
      <c r="E175" s="177"/>
      <c r="F175" s="178"/>
      <c r="G175" s="178"/>
      <c r="H175" s="119"/>
      <c r="I175" s="187" t="s">
        <v>269</v>
      </c>
      <c r="J175" s="281" t="s">
        <v>563</v>
      </c>
      <c r="K175" s="279">
        <v>41.121597333333341</v>
      </c>
      <c r="L175" s="280">
        <f t="shared" si="36"/>
        <v>0</v>
      </c>
      <c r="M175" s="280">
        <f t="shared" si="38"/>
        <v>0</v>
      </c>
      <c r="N175" s="280">
        <f t="shared" si="37"/>
        <v>0</v>
      </c>
    </row>
    <row r="176" spans="1:14" s="92" customFormat="1" ht="71.45" customHeight="1" outlineLevel="1">
      <c r="A176" s="11" t="s">
        <v>321</v>
      </c>
      <c r="B176" s="2" t="s">
        <v>589</v>
      </c>
      <c r="C176" s="2" t="s">
        <v>590</v>
      </c>
      <c r="D176" s="2"/>
      <c r="E176" s="2"/>
      <c r="F176" s="2"/>
      <c r="G176" s="2"/>
      <c r="H176" s="2"/>
      <c r="I176" s="2"/>
      <c r="J176" s="3"/>
      <c r="K176" s="279"/>
      <c r="L176" s="280"/>
      <c r="M176" s="280"/>
      <c r="N176" s="280"/>
    </row>
    <row r="177" spans="1:14" s="92" customFormat="1" ht="38.25" customHeight="1" outlineLevel="1">
      <c r="A177" s="10" t="s">
        <v>595</v>
      </c>
      <c r="B177" s="1" t="s">
        <v>591</v>
      </c>
      <c r="C177" s="3"/>
      <c r="D177" s="18" t="s">
        <v>39</v>
      </c>
      <c r="E177" s="15"/>
      <c r="F177" s="16"/>
      <c r="G177" s="16"/>
      <c r="H177" s="119"/>
      <c r="I177" s="187"/>
      <c r="J177" s="281" t="s">
        <v>563</v>
      </c>
      <c r="K177" s="279">
        <v>15.5968</v>
      </c>
      <c r="L177" s="280">
        <f t="shared" ref="L177" si="39">E177+(L$5-1)*K177</f>
        <v>0</v>
      </c>
      <c r="M177" s="280">
        <f t="shared" ref="M177" si="40">L177-N177</f>
        <v>0</v>
      </c>
      <c r="N177" s="280">
        <f t="shared" ref="N177" si="41">G177</f>
        <v>0</v>
      </c>
    </row>
    <row r="178" spans="1:14" s="92" customFormat="1" ht="38.25" customHeight="1" outlineLevel="1">
      <c r="A178" s="10" t="s">
        <v>596</v>
      </c>
      <c r="B178" s="1" t="s">
        <v>592</v>
      </c>
      <c r="C178" s="3"/>
      <c r="D178" s="18" t="s">
        <v>39</v>
      </c>
      <c r="E178" s="15"/>
      <c r="F178" s="16"/>
      <c r="G178" s="16"/>
      <c r="H178" s="119"/>
      <c r="I178" s="187"/>
      <c r="J178" s="281" t="s">
        <v>563</v>
      </c>
      <c r="K178" s="279">
        <v>17.620799999999999</v>
      </c>
      <c r="L178" s="280">
        <f t="shared" ref="L178:L181" si="42">E178+(L$5-1)*K178</f>
        <v>0</v>
      </c>
      <c r="M178" s="280">
        <f t="shared" ref="M178:M181" si="43">L178-N178</f>
        <v>0</v>
      </c>
      <c r="N178" s="280">
        <f t="shared" ref="N178:N181" si="44">G178</f>
        <v>0</v>
      </c>
    </row>
    <row r="179" spans="1:14" s="92" customFormat="1" ht="38.25" customHeight="1" outlineLevel="1">
      <c r="A179" s="10" t="s">
        <v>597</v>
      </c>
      <c r="B179" s="1" t="s">
        <v>593</v>
      </c>
      <c r="C179" s="3"/>
      <c r="D179" s="18" t="s">
        <v>39</v>
      </c>
      <c r="E179" s="15"/>
      <c r="F179" s="16"/>
      <c r="G179" s="16"/>
      <c r="H179" s="119"/>
      <c r="I179" s="187"/>
      <c r="J179" s="281" t="s">
        <v>563</v>
      </c>
      <c r="K179" s="279">
        <v>21.494399999999999</v>
      </c>
      <c r="L179" s="280">
        <f t="shared" si="42"/>
        <v>0</v>
      </c>
      <c r="M179" s="280">
        <f t="shared" si="43"/>
        <v>0</v>
      </c>
      <c r="N179" s="280">
        <f t="shared" si="44"/>
        <v>0</v>
      </c>
    </row>
    <row r="180" spans="1:14" s="92" customFormat="1" ht="38.25" customHeight="1" outlineLevel="1">
      <c r="A180" s="10" t="s">
        <v>598</v>
      </c>
      <c r="B180" s="1" t="s">
        <v>257</v>
      </c>
      <c r="C180" s="3"/>
      <c r="D180" s="18" t="s">
        <v>39</v>
      </c>
      <c r="E180" s="15"/>
      <c r="F180" s="16"/>
      <c r="G180" s="16"/>
      <c r="H180" s="119"/>
      <c r="I180" s="187"/>
      <c r="J180" s="281" t="s">
        <v>563</v>
      </c>
      <c r="K180" s="279">
        <v>25.841885888000004</v>
      </c>
      <c r="L180" s="280">
        <f t="shared" si="42"/>
        <v>0</v>
      </c>
      <c r="M180" s="280">
        <f t="shared" si="43"/>
        <v>0</v>
      </c>
      <c r="N180" s="280">
        <f t="shared" si="44"/>
        <v>0</v>
      </c>
    </row>
    <row r="181" spans="1:14" s="92" customFormat="1" ht="38.25" customHeight="1" outlineLevel="1">
      <c r="A181" s="10" t="s">
        <v>599</v>
      </c>
      <c r="B181" s="1" t="s">
        <v>594</v>
      </c>
      <c r="C181" s="3"/>
      <c r="D181" s="18" t="s">
        <v>39</v>
      </c>
      <c r="E181" s="15"/>
      <c r="F181" s="16"/>
      <c r="G181" s="16"/>
      <c r="H181" s="119"/>
      <c r="I181" s="187"/>
      <c r="J181" s="281" t="s">
        <v>563</v>
      </c>
      <c r="K181" s="279">
        <v>40.581600000000002</v>
      </c>
      <c r="L181" s="280">
        <f t="shared" si="42"/>
        <v>0</v>
      </c>
      <c r="M181" s="280">
        <f t="shared" si="43"/>
        <v>0</v>
      </c>
      <c r="N181" s="280">
        <f t="shared" si="44"/>
        <v>0</v>
      </c>
    </row>
    <row r="182" spans="1:14" s="92" customFormat="1" ht="45" customHeight="1" outlineLevel="1">
      <c r="A182" s="213" t="s">
        <v>158</v>
      </c>
      <c r="B182" s="201" t="s">
        <v>262</v>
      </c>
      <c r="C182" s="109" t="s">
        <v>406</v>
      </c>
      <c r="D182" s="123" t="s">
        <v>32</v>
      </c>
      <c r="E182" s="177"/>
      <c r="F182" s="178"/>
      <c r="G182" s="112"/>
      <c r="H182" s="119"/>
      <c r="I182" s="187" t="s">
        <v>269</v>
      </c>
      <c r="J182" s="281" t="s">
        <v>563</v>
      </c>
      <c r="K182" s="279">
        <v>3415.78</v>
      </c>
      <c r="L182" s="280">
        <f t="shared" ref="L182:L193" si="45">E182+(L$5-1)*K182</f>
        <v>0</v>
      </c>
      <c r="M182" s="280">
        <f t="shared" ref="M182:M190" si="46">L182-N182</f>
        <v>0</v>
      </c>
      <c r="N182" s="280">
        <f t="shared" ref="N182:N193" si="47">G182</f>
        <v>0</v>
      </c>
    </row>
    <row r="183" spans="1:14" s="92" customFormat="1" ht="43.5" customHeight="1" outlineLevel="1">
      <c r="A183" s="213" t="s">
        <v>159</v>
      </c>
      <c r="B183" s="201" t="s">
        <v>263</v>
      </c>
      <c r="C183" s="109" t="s">
        <v>407</v>
      </c>
      <c r="D183" s="123" t="s">
        <v>32</v>
      </c>
      <c r="E183" s="177"/>
      <c r="F183" s="178"/>
      <c r="G183" s="112"/>
      <c r="H183" s="119"/>
      <c r="I183" s="187" t="s">
        <v>269</v>
      </c>
      <c r="J183" s="281" t="s">
        <v>563</v>
      </c>
      <c r="K183" s="279">
        <v>4032</v>
      </c>
      <c r="L183" s="280">
        <f t="shared" si="45"/>
        <v>0</v>
      </c>
      <c r="M183" s="280">
        <f t="shared" si="46"/>
        <v>0</v>
      </c>
      <c r="N183" s="280">
        <f t="shared" si="47"/>
        <v>0</v>
      </c>
    </row>
    <row r="184" spans="1:14" s="92" customFormat="1" ht="48.75" customHeight="1" outlineLevel="1">
      <c r="A184" s="213" t="s">
        <v>160</v>
      </c>
      <c r="B184" s="201" t="s">
        <v>385</v>
      </c>
      <c r="C184" s="109" t="s">
        <v>259</v>
      </c>
      <c r="D184" s="123" t="s">
        <v>32</v>
      </c>
      <c r="E184" s="177"/>
      <c r="F184" s="178"/>
      <c r="G184" s="112"/>
      <c r="H184" s="119"/>
      <c r="I184" s="187" t="s">
        <v>269</v>
      </c>
      <c r="J184" s="281" t="s">
        <v>563</v>
      </c>
      <c r="K184" s="279">
        <v>120.2</v>
      </c>
      <c r="L184" s="280">
        <f t="shared" si="45"/>
        <v>0</v>
      </c>
      <c r="M184" s="280">
        <f t="shared" si="46"/>
        <v>0</v>
      </c>
      <c r="N184" s="280">
        <f t="shared" si="47"/>
        <v>0</v>
      </c>
    </row>
    <row r="185" spans="1:14" s="92" customFormat="1" ht="48.75" customHeight="1" outlineLevel="1">
      <c r="A185" s="213" t="s">
        <v>161</v>
      </c>
      <c r="B185" s="201" t="s">
        <v>386</v>
      </c>
      <c r="C185" s="109" t="s">
        <v>259</v>
      </c>
      <c r="D185" s="123" t="s">
        <v>32</v>
      </c>
      <c r="E185" s="177"/>
      <c r="F185" s="178"/>
      <c r="G185" s="112"/>
      <c r="H185" s="119"/>
      <c r="I185" s="187" t="s">
        <v>269</v>
      </c>
      <c r="J185" s="281" t="s">
        <v>563</v>
      </c>
      <c r="K185" s="279">
        <v>205.6</v>
      </c>
      <c r="L185" s="280">
        <f t="shared" si="45"/>
        <v>0</v>
      </c>
      <c r="M185" s="280">
        <f t="shared" si="46"/>
        <v>0</v>
      </c>
      <c r="N185" s="280">
        <f t="shared" si="47"/>
        <v>0</v>
      </c>
    </row>
    <row r="186" spans="1:14" s="92" customFormat="1" ht="47.25" outlineLevel="1">
      <c r="A186" s="196" t="s">
        <v>162</v>
      </c>
      <c r="B186" s="175" t="s">
        <v>41</v>
      </c>
      <c r="C186" s="175" t="s">
        <v>299</v>
      </c>
      <c r="D186" s="176" t="s">
        <v>39</v>
      </c>
      <c r="E186" s="186"/>
      <c r="F186" s="178"/>
      <c r="G186" s="112"/>
      <c r="H186" s="119"/>
      <c r="I186" s="202" t="s">
        <v>48</v>
      </c>
      <c r="J186" s="281" t="s">
        <v>563</v>
      </c>
      <c r="K186" s="279">
        <v>7.25</v>
      </c>
      <c r="L186" s="280">
        <f t="shared" si="45"/>
        <v>0</v>
      </c>
      <c r="M186" s="280">
        <f t="shared" si="46"/>
        <v>0</v>
      </c>
      <c r="N186" s="280">
        <f t="shared" si="47"/>
        <v>0</v>
      </c>
    </row>
    <row r="187" spans="1:14" s="92" customFormat="1" ht="47.25" outlineLevel="1">
      <c r="A187" s="196" t="s">
        <v>163</v>
      </c>
      <c r="B187" s="175" t="s">
        <v>42</v>
      </c>
      <c r="C187" s="175" t="s">
        <v>299</v>
      </c>
      <c r="D187" s="176" t="s">
        <v>39</v>
      </c>
      <c r="E187" s="186"/>
      <c r="F187" s="178"/>
      <c r="G187" s="112"/>
      <c r="H187" s="119"/>
      <c r="I187" s="202" t="s">
        <v>48</v>
      </c>
      <c r="J187" s="281" t="s">
        <v>563</v>
      </c>
      <c r="K187" s="279">
        <v>19.77</v>
      </c>
      <c r="L187" s="280">
        <f t="shared" si="45"/>
        <v>0</v>
      </c>
      <c r="M187" s="280">
        <f t="shared" si="46"/>
        <v>0</v>
      </c>
      <c r="N187" s="280">
        <f t="shared" si="47"/>
        <v>0</v>
      </c>
    </row>
    <row r="188" spans="1:14" s="92" customFormat="1" ht="59.25" customHeight="1" outlineLevel="1">
      <c r="A188" s="196" t="s">
        <v>164</v>
      </c>
      <c r="B188" s="175" t="s">
        <v>43</v>
      </c>
      <c r="C188" s="175" t="s">
        <v>300</v>
      </c>
      <c r="D188" s="176" t="s">
        <v>39</v>
      </c>
      <c r="E188" s="186"/>
      <c r="F188" s="178"/>
      <c r="G188" s="112"/>
      <c r="H188" s="119"/>
      <c r="I188" s="202" t="s">
        <v>48</v>
      </c>
      <c r="J188" s="281" t="s">
        <v>563</v>
      </c>
      <c r="K188" s="279">
        <v>37.590000000000003</v>
      </c>
      <c r="L188" s="280">
        <f t="shared" si="45"/>
        <v>0</v>
      </c>
      <c r="M188" s="280">
        <f t="shared" si="46"/>
        <v>0</v>
      </c>
      <c r="N188" s="280">
        <f t="shared" si="47"/>
        <v>0</v>
      </c>
    </row>
    <row r="189" spans="1:14" s="92" customFormat="1" ht="75.75" customHeight="1" outlineLevel="1">
      <c r="A189" s="196" t="s">
        <v>165</v>
      </c>
      <c r="B189" s="175" t="s">
        <v>75</v>
      </c>
      <c r="C189" s="175" t="s">
        <v>309</v>
      </c>
      <c r="D189" s="214" t="s">
        <v>39</v>
      </c>
      <c r="E189" s="210"/>
      <c r="F189" s="178"/>
      <c r="G189" s="211"/>
      <c r="H189" s="119"/>
      <c r="I189" s="12" t="s">
        <v>48</v>
      </c>
      <c r="J189" s="281" t="s">
        <v>563</v>
      </c>
      <c r="K189" s="279">
        <v>127.98</v>
      </c>
      <c r="L189" s="280">
        <f t="shared" si="45"/>
        <v>0</v>
      </c>
      <c r="M189" s="280">
        <f t="shared" si="46"/>
        <v>0</v>
      </c>
      <c r="N189" s="280">
        <f t="shared" si="47"/>
        <v>0</v>
      </c>
    </row>
    <row r="190" spans="1:14" s="92" customFormat="1" ht="52.5" customHeight="1" outlineLevel="1">
      <c r="A190" s="196" t="s">
        <v>166</v>
      </c>
      <c r="B190" s="175" t="s">
        <v>45</v>
      </c>
      <c r="C190" s="175" t="s">
        <v>301</v>
      </c>
      <c r="D190" s="176" t="s">
        <v>39</v>
      </c>
      <c r="E190" s="186"/>
      <c r="F190" s="178"/>
      <c r="G190" s="112"/>
      <c r="H190" s="119"/>
      <c r="I190" s="202" t="s">
        <v>48</v>
      </c>
      <c r="J190" s="281" t="s">
        <v>563</v>
      </c>
      <c r="K190" s="279">
        <v>14.66</v>
      </c>
      <c r="L190" s="280">
        <f t="shared" si="45"/>
        <v>0</v>
      </c>
      <c r="M190" s="280">
        <f t="shared" si="46"/>
        <v>0</v>
      </c>
      <c r="N190" s="280">
        <f t="shared" si="47"/>
        <v>0</v>
      </c>
    </row>
    <row r="191" spans="1:14" s="92" customFormat="1" ht="105" customHeight="1" outlineLevel="1">
      <c r="A191" s="196" t="s">
        <v>168</v>
      </c>
      <c r="B191" s="215" t="s">
        <v>33</v>
      </c>
      <c r="C191" s="216" t="s">
        <v>150</v>
      </c>
      <c r="D191" s="217" t="s">
        <v>34</v>
      </c>
      <c r="E191" s="218"/>
      <c r="F191" s="178"/>
      <c r="G191" s="207"/>
      <c r="H191" s="119"/>
      <c r="I191" s="115" t="s">
        <v>224</v>
      </c>
      <c r="J191" s="281" t="s">
        <v>563</v>
      </c>
      <c r="K191" s="279">
        <v>34.130000000000003</v>
      </c>
      <c r="L191" s="280">
        <f t="shared" si="45"/>
        <v>0</v>
      </c>
      <c r="M191" s="280">
        <f>IFERROR(L191-N191,0)</f>
        <v>0</v>
      </c>
      <c r="N191" s="280">
        <f t="shared" si="47"/>
        <v>0</v>
      </c>
    </row>
    <row r="192" spans="1:14" s="92" customFormat="1" ht="96.75" customHeight="1" outlineLevel="1">
      <c r="A192" s="196" t="s">
        <v>170</v>
      </c>
      <c r="B192" s="216" t="s">
        <v>151</v>
      </c>
      <c r="C192" s="216" t="s">
        <v>152</v>
      </c>
      <c r="D192" s="217" t="s">
        <v>34</v>
      </c>
      <c r="E192" s="218"/>
      <c r="F192" s="178"/>
      <c r="G192" s="207"/>
      <c r="H192" s="119"/>
      <c r="I192" s="115" t="s">
        <v>224</v>
      </c>
      <c r="J192" s="281" t="s">
        <v>563</v>
      </c>
      <c r="K192" s="279">
        <v>40.64</v>
      </c>
      <c r="L192" s="280">
        <f t="shared" si="45"/>
        <v>0</v>
      </c>
      <c r="M192" s="280">
        <f t="shared" ref="M192:M193" si="48">IFERROR(L192-N192,0)</f>
        <v>0</v>
      </c>
      <c r="N192" s="280">
        <f t="shared" si="47"/>
        <v>0</v>
      </c>
    </row>
    <row r="193" spans="1:14" s="92" customFormat="1" ht="50.25" customHeight="1" outlineLevel="1">
      <c r="A193" s="196" t="s">
        <v>172</v>
      </c>
      <c r="B193" s="208" t="s">
        <v>110</v>
      </c>
      <c r="C193" s="208" t="s">
        <v>121</v>
      </c>
      <c r="D193" s="214" t="s">
        <v>1</v>
      </c>
      <c r="E193" s="210"/>
      <c r="F193" s="178"/>
      <c r="G193" s="211"/>
      <c r="H193" s="119"/>
      <c r="I193" s="115" t="s">
        <v>224</v>
      </c>
      <c r="J193" s="281" t="s">
        <v>563</v>
      </c>
      <c r="K193" s="279">
        <v>77.84</v>
      </c>
      <c r="L193" s="280">
        <f t="shared" si="45"/>
        <v>0</v>
      </c>
      <c r="M193" s="280">
        <f t="shared" si="48"/>
        <v>0</v>
      </c>
      <c r="N193" s="280">
        <f t="shared" si="47"/>
        <v>0</v>
      </c>
    </row>
    <row r="194" spans="1:14" s="92" customFormat="1" ht="31.5" customHeight="1" outlineLevel="1">
      <c r="A194" s="305" t="s">
        <v>239</v>
      </c>
      <c r="B194" s="306"/>
      <c r="C194" s="306"/>
      <c r="D194" s="306"/>
      <c r="E194" s="306"/>
      <c r="F194" s="306"/>
      <c r="G194" s="306"/>
      <c r="H194" s="306"/>
      <c r="I194" s="306"/>
      <c r="J194" s="276"/>
      <c r="K194" s="277"/>
      <c r="L194" s="277"/>
      <c r="M194" s="277"/>
      <c r="N194" s="277"/>
    </row>
    <row r="195" spans="1:14" s="92" customFormat="1" ht="106.5" customHeight="1" outlineLevel="1">
      <c r="A195" s="219" t="s">
        <v>175</v>
      </c>
      <c r="B195" s="220" t="s">
        <v>541</v>
      </c>
      <c r="C195" s="221" t="s">
        <v>419</v>
      </c>
      <c r="D195" s="222"/>
      <c r="E195" s="223"/>
      <c r="F195" s="222"/>
      <c r="G195" s="222"/>
      <c r="H195" s="224"/>
      <c r="I195" s="225"/>
      <c r="J195" s="276"/>
      <c r="K195" s="277"/>
      <c r="L195" s="277"/>
      <c r="M195" s="277"/>
      <c r="N195" s="277"/>
    </row>
    <row r="196" spans="1:14" s="92" customFormat="1" ht="18.75" customHeight="1" outlineLevel="1">
      <c r="A196" s="107" t="s">
        <v>265</v>
      </c>
      <c r="B196" s="226" t="s">
        <v>241</v>
      </c>
      <c r="C196" s="227"/>
      <c r="D196" s="162" t="s">
        <v>32</v>
      </c>
      <c r="E196" s="206"/>
      <c r="F196" s="206"/>
      <c r="G196" s="207"/>
      <c r="H196" s="119"/>
      <c r="I196" s="228" t="s">
        <v>48</v>
      </c>
      <c r="J196" s="281" t="s">
        <v>563</v>
      </c>
      <c r="K196" s="279">
        <v>1850.46</v>
      </c>
      <c r="L196" s="280">
        <f t="shared" ref="L196:L199" si="49">E196+(L$5-1)*K196</f>
        <v>0</v>
      </c>
      <c r="M196" s="280">
        <f t="shared" ref="M196:M199" si="50">L196-N196</f>
        <v>0</v>
      </c>
      <c r="N196" s="280">
        <f t="shared" ref="N196:N199" si="51">G196</f>
        <v>0</v>
      </c>
    </row>
    <row r="197" spans="1:14" s="92" customFormat="1" ht="18.75" customHeight="1" outlineLevel="1">
      <c r="A197" s="107" t="s">
        <v>266</v>
      </c>
      <c r="B197" s="226" t="s">
        <v>17</v>
      </c>
      <c r="C197" s="227"/>
      <c r="D197" s="162" t="s">
        <v>32</v>
      </c>
      <c r="E197" s="206"/>
      <c r="F197" s="206"/>
      <c r="G197" s="207"/>
      <c r="H197" s="119"/>
      <c r="I197" s="228" t="s">
        <v>48</v>
      </c>
      <c r="J197" s="281" t="s">
        <v>563</v>
      </c>
      <c r="K197" s="279">
        <v>3075.95</v>
      </c>
      <c r="L197" s="280">
        <f t="shared" si="49"/>
        <v>0</v>
      </c>
      <c r="M197" s="280">
        <f t="shared" si="50"/>
        <v>0</v>
      </c>
      <c r="N197" s="280">
        <f t="shared" si="51"/>
        <v>0</v>
      </c>
    </row>
    <row r="198" spans="1:14" s="92" customFormat="1" ht="18.75" customHeight="1" outlineLevel="1">
      <c r="A198" s="107" t="s">
        <v>267</v>
      </c>
      <c r="B198" s="226" t="s">
        <v>18</v>
      </c>
      <c r="C198" s="227"/>
      <c r="D198" s="162" t="s">
        <v>32</v>
      </c>
      <c r="E198" s="206"/>
      <c r="F198" s="206"/>
      <c r="G198" s="207"/>
      <c r="H198" s="119"/>
      <c r="I198" s="228" t="s">
        <v>48</v>
      </c>
      <c r="J198" s="281" t="s">
        <v>563</v>
      </c>
      <c r="K198" s="279">
        <v>4497.66</v>
      </c>
      <c r="L198" s="280">
        <f t="shared" si="49"/>
        <v>0</v>
      </c>
      <c r="M198" s="280">
        <f t="shared" si="50"/>
        <v>0</v>
      </c>
      <c r="N198" s="280">
        <f t="shared" si="51"/>
        <v>0</v>
      </c>
    </row>
    <row r="199" spans="1:14" s="92" customFormat="1" ht="18.600000000000001" customHeight="1" outlineLevel="1">
      <c r="A199" s="107" t="s">
        <v>268</v>
      </c>
      <c r="B199" s="226" t="s">
        <v>19</v>
      </c>
      <c r="C199" s="227"/>
      <c r="D199" s="162" t="s">
        <v>32</v>
      </c>
      <c r="E199" s="206"/>
      <c r="F199" s="206"/>
      <c r="G199" s="207"/>
      <c r="H199" s="119"/>
      <c r="I199" s="228" t="s">
        <v>48</v>
      </c>
      <c r="J199" s="281" t="s">
        <v>563</v>
      </c>
      <c r="K199" s="279">
        <v>7386.53</v>
      </c>
      <c r="L199" s="280">
        <f t="shared" si="49"/>
        <v>0</v>
      </c>
      <c r="M199" s="280">
        <f t="shared" si="50"/>
        <v>0</v>
      </c>
      <c r="N199" s="280">
        <f t="shared" si="51"/>
        <v>0</v>
      </c>
    </row>
    <row r="200" spans="1:14" s="92" customFormat="1" ht="62.45" customHeight="1" outlineLevel="1">
      <c r="A200" s="107" t="s">
        <v>443</v>
      </c>
      <c r="B200" s="208" t="s">
        <v>426</v>
      </c>
      <c r="C200" s="208" t="s">
        <v>454</v>
      </c>
      <c r="D200" s="176" t="s">
        <v>32</v>
      </c>
      <c r="E200" s="210"/>
      <c r="F200" s="229"/>
      <c r="G200" s="211"/>
      <c r="H200" s="119"/>
      <c r="I200" s="115" t="s">
        <v>452</v>
      </c>
      <c r="J200" s="281" t="s">
        <v>563</v>
      </c>
      <c r="K200" s="279">
        <v>313.63499999999999</v>
      </c>
      <c r="L200" s="280">
        <f t="shared" ref="L200" si="52">E200+(L$5-1)*K200</f>
        <v>0</v>
      </c>
      <c r="M200" s="280">
        <f t="shared" ref="M200" si="53">L200-N200</f>
        <v>0</v>
      </c>
      <c r="N200" s="280">
        <f t="shared" ref="N200" si="54">G200</f>
        <v>0</v>
      </c>
    </row>
    <row r="201" spans="1:14" s="92" customFormat="1" ht="107.45" customHeight="1" outlineLevel="1">
      <c r="A201" s="230" t="s">
        <v>444</v>
      </c>
      <c r="B201" s="231" t="s">
        <v>427</v>
      </c>
      <c r="C201" s="231" t="s">
        <v>453</v>
      </c>
      <c r="D201" s="169"/>
      <c r="E201" s="232"/>
      <c r="F201" s="233"/>
      <c r="G201" s="234"/>
      <c r="H201" s="189"/>
      <c r="I201" s="235"/>
      <c r="J201" s="276"/>
      <c r="K201" s="277"/>
      <c r="L201" s="277"/>
      <c r="M201" s="277"/>
      <c r="N201" s="277"/>
    </row>
    <row r="202" spans="1:14" s="92" customFormat="1" ht="46.5" customHeight="1" outlineLevel="1">
      <c r="A202" s="107" t="s">
        <v>445</v>
      </c>
      <c r="B202" s="208" t="s">
        <v>420</v>
      </c>
      <c r="C202" s="208"/>
      <c r="D202" s="214" t="s">
        <v>32</v>
      </c>
      <c r="E202" s="210"/>
      <c r="F202" s="229"/>
      <c r="G202" s="211"/>
      <c r="H202" s="119"/>
      <c r="I202" s="115" t="s">
        <v>452</v>
      </c>
      <c r="J202" s="281" t="s">
        <v>563</v>
      </c>
      <c r="K202" s="279">
        <v>909.81000000000006</v>
      </c>
      <c r="L202" s="280">
        <f t="shared" ref="L202:L207" si="55">E202+(L$5-1)*K202</f>
        <v>0</v>
      </c>
      <c r="M202" s="280">
        <f t="shared" ref="M202:M207" si="56">L202-N202</f>
        <v>0</v>
      </c>
      <c r="N202" s="280">
        <f t="shared" ref="N202:N207" si="57">G202</f>
        <v>0</v>
      </c>
    </row>
    <row r="203" spans="1:14" s="92" customFormat="1" ht="46.5" customHeight="1" outlineLevel="1">
      <c r="A203" s="107" t="s">
        <v>446</v>
      </c>
      <c r="B203" s="208" t="s">
        <v>425</v>
      </c>
      <c r="C203" s="208"/>
      <c r="D203" s="214" t="s">
        <v>32</v>
      </c>
      <c r="E203" s="210"/>
      <c r="F203" s="229"/>
      <c r="G203" s="211"/>
      <c r="H203" s="119"/>
      <c r="I203" s="115" t="s">
        <v>452</v>
      </c>
      <c r="J203" s="281" t="s">
        <v>563</v>
      </c>
      <c r="K203" s="279">
        <v>1052.7900000000002</v>
      </c>
      <c r="L203" s="280">
        <f t="shared" si="55"/>
        <v>0</v>
      </c>
      <c r="M203" s="280">
        <f t="shared" si="56"/>
        <v>0</v>
      </c>
      <c r="N203" s="280">
        <f t="shared" si="57"/>
        <v>0</v>
      </c>
    </row>
    <row r="204" spans="1:14" s="92" customFormat="1" ht="46.5" customHeight="1" outlineLevel="1">
      <c r="A204" s="107" t="s">
        <v>447</v>
      </c>
      <c r="B204" s="208" t="s">
        <v>421</v>
      </c>
      <c r="C204" s="208"/>
      <c r="D204" s="214" t="s">
        <v>32</v>
      </c>
      <c r="E204" s="210"/>
      <c r="F204" s="229"/>
      <c r="G204" s="211"/>
      <c r="H204" s="119"/>
      <c r="I204" s="115" t="s">
        <v>452</v>
      </c>
      <c r="J204" s="281" t="s">
        <v>563</v>
      </c>
      <c r="K204" s="279">
        <v>1212.318</v>
      </c>
      <c r="L204" s="280">
        <f t="shared" si="55"/>
        <v>0</v>
      </c>
      <c r="M204" s="280">
        <f t="shared" si="56"/>
        <v>0</v>
      </c>
      <c r="N204" s="280">
        <f t="shared" si="57"/>
        <v>0</v>
      </c>
    </row>
    <row r="205" spans="1:14" s="92" customFormat="1" ht="46.5" customHeight="1" outlineLevel="1">
      <c r="A205" s="107" t="s">
        <v>448</v>
      </c>
      <c r="B205" s="208" t="s">
        <v>422</v>
      </c>
      <c r="C205" s="208"/>
      <c r="D205" s="214" t="s">
        <v>32</v>
      </c>
      <c r="E205" s="210"/>
      <c r="F205" s="229"/>
      <c r="G205" s="211"/>
      <c r="H205" s="119"/>
      <c r="I205" s="115" t="s">
        <v>452</v>
      </c>
      <c r="J205" s="281" t="s">
        <v>563</v>
      </c>
      <c r="K205" s="279">
        <v>1575.1840000000002</v>
      </c>
      <c r="L205" s="280">
        <f t="shared" si="55"/>
        <v>0</v>
      </c>
      <c r="M205" s="280">
        <f t="shared" si="56"/>
        <v>0</v>
      </c>
      <c r="N205" s="280">
        <f t="shared" si="57"/>
        <v>0</v>
      </c>
    </row>
    <row r="206" spans="1:14" s="92" customFormat="1" ht="46.5" customHeight="1" outlineLevel="1">
      <c r="A206" s="107" t="s">
        <v>449</v>
      </c>
      <c r="B206" s="208" t="s">
        <v>423</v>
      </c>
      <c r="C206" s="208"/>
      <c r="D206" s="214" t="s">
        <v>32</v>
      </c>
      <c r="E206" s="210"/>
      <c r="F206" s="229"/>
      <c r="G206" s="211"/>
      <c r="H206" s="119"/>
      <c r="I206" s="115" t="s">
        <v>452</v>
      </c>
      <c r="J206" s="281" t="s">
        <v>563</v>
      </c>
      <c r="K206" s="279">
        <v>1909.0259999999998</v>
      </c>
      <c r="L206" s="280">
        <f t="shared" si="55"/>
        <v>0</v>
      </c>
      <c r="M206" s="280">
        <f t="shared" si="56"/>
        <v>0</v>
      </c>
      <c r="N206" s="280">
        <f t="shared" si="57"/>
        <v>0</v>
      </c>
    </row>
    <row r="207" spans="1:14" s="92" customFormat="1" ht="46.5" customHeight="1" outlineLevel="1">
      <c r="A207" s="107" t="s">
        <v>450</v>
      </c>
      <c r="B207" s="208" t="s">
        <v>424</v>
      </c>
      <c r="C207" s="208"/>
      <c r="D207" s="214" t="s">
        <v>32</v>
      </c>
      <c r="E207" s="210"/>
      <c r="F207" s="229"/>
      <c r="G207" s="211"/>
      <c r="H207" s="119"/>
      <c r="I207" s="115" t="s">
        <v>452</v>
      </c>
      <c r="J207" s="281" t="s">
        <v>563</v>
      </c>
      <c r="K207" s="279">
        <v>2444.65</v>
      </c>
      <c r="L207" s="280">
        <f t="shared" si="55"/>
        <v>0</v>
      </c>
      <c r="M207" s="280">
        <f t="shared" si="56"/>
        <v>0</v>
      </c>
      <c r="N207" s="280">
        <f t="shared" si="57"/>
        <v>0</v>
      </c>
    </row>
    <row r="208" spans="1:14" s="92" customFormat="1" ht="31.9" customHeight="1" outlineLevel="1">
      <c r="A208" s="305" t="s">
        <v>204</v>
      </c>
      <c r="B208" s="306"/>
      <c r="C208" s="306"/>
      <c r="D208" s="306"/>
      <c r="E208" s="306"/>
      <c r="F208" s="306"/>
      <c r="G208" s="306"/>
      <c r="H208" s="306"/>
      <c r="I208" s="236"/>
      <c r="J208" s="283"/>
      <c r="K208" s="283"/>
      <c r="L208" s="280"/>
      <c r="M208" s="280"/>
      <c r="N208" s="280"/>
    </row>
    <row r="209" spans="1:15" s="92" customFormat="1" ht="46.5" customHeight="1" outlineLevel="1">
      <c r="A209" s="161" t="s">
        <v>176</v>
      </c>
      <c r="B209" s="140" t="s">
        <v>539</v>
      </c>
      <c r="C209" s="237" t="s">
        <v>532</v>
      </c>
      <c r="D209" s="162" t="s">
        <v>39</v>
      </c>
      <c r="E209" s="7"/>
      <c r="F209" s="186"/>
      <c r="G209" s="8"/>
      <c r="H209" s="119"/>
      <c r="I209" s="12" t="s">
        <v>206</v>
      </c>
      <c r="J209" s="278" t="s">
        <v>564</v>
      </c>
      <c r="K209" s="279">
        <v>52.128000000000014</v>
      </c>
      <c r="L209" s="280">
        <f>E209+(L$6-1)*K209</f>
        <v>0</v>
      </c>
      <c r="M209" s="280">
        <f t="shared" ref="M209" si="58">L209-N209</f>
        <v>0</v>
      </c>
      <c r="N209" s="280">
        <f t="shared" ref="N209" si="59">G209</f>
        <v>0</v>
      </c>
      <c r="O209" s="301"/>
    </row>
    <row r="210" spans="1:15" s="92" customFormat="1" ht="46.5" customHeight="1" outlineLevel="1">
      <c r="A210" s="305" t="s">
        <v>203</v>
      </c>
      <c r="B210" s="306"/>
      <c r="C210" s="306"/>
      <c r="D210" s="305"/>
      <c r="E210" s="306"/>
      <c r="F210" s="306"/>
      <c r="G210" s="305"/>
      <c r="H210" s="306"/>
      <c r="I210" s="306"/>
      <c r="J210" s="284"/>
      <c r="K210" s="285"/>
      <c r="L210" s="280"/>
      <c r="M210" s="280"/>
      <c r="N210" s="280"/>
    </row>
    <row r="211" spans="1:15" s="92" customFormat="1" ht="46.5" customHeight="1" outlineLevel="1">
      <c r="A211" s="9" t="s">
        <v>458</v>
      </c>
      <c r="B211" s="109" t="s">
        <v>459</v>
      </c>
      <c r="C211" s="109" t="s">
        <v>540</v>
      </c>
      <c r="D211" s="176" t="s">
        <v>460</v>
      </c>
      <c r="E211" s="7"/>
      <c r="F211" s="177"/>
      <c r="G211" s="8"/>
      <c r="H211" s="118"/>
      <c r="I211" s="238"/>
      <c r="J211" s="278" t="s">
        <v>564</v>
      </c>
      <c r="K211" s="279">
        <v>59.159125367999991</v>
      </c>
      <c r="L211" s="280">
        <f>E211+(L$6-1)*K211</f>
        <v>0</v>
      </c>
      <c r="M211" s="280">
        <f t="shared" ref="M211" si="60">L211-N211</f>
        <v>0</v>
      </c>
      <c r="N211" s="280">
        <f t="shared" ref="N211" si="61">G211</f>
        <v>0</v>
      </c>
      <c r="O211" s="301"/>
    </row>
    <row r="212" spans="1:15" s="92" customFormat="1" ht="31.5" customHeight="1" outlineLevel="1">
      <c r="A212" s="305" t="s">
        <v>205</v>
      </c>
      <c r="B212" s="306"/>
      <c r="C212" s="306"/>
      <c r="D212" s="306"/>
      <c r="E212" s="306"/>
      <c r="F212" s="306"/>
      <c r="G212" s="306"/>
      <c r="H212" s="306"/>
      <c r="I212" s="306"/>
      <c r="J212" s="276"/>
      <c r="K212" s="277"/>
      <c r="L212" s="277"/>
      <c r="M212" s="277"/>
      <c r="N212" s="277"/>
    </row>
    <row r="213" spans="1:15" s="92" customFormat="1" ht="47.25" outlineLevel="1">
      <c r="A213" s="9" t="s">
        <v>270</v>
      </c>
      <c r="B213" s="208" t="s">
        <v>90</v>
      </c>
      <c r="C213" s="239" t="s">
        <v>310</v>
      </c>
      <c r="D213" s="214" t="s">
        <v>1</v>
      </c>
      <c r="E213" s="210"/>
      <c r="F213" s="186"/>
      <c r="G213" s="211"/>
      <c r="H213" s="119"/>
      <c r="I213" s="115" t="s">
        <v>225</v>
      </c>
      <c r="J213" s="281" t="s">
        <v>563</v>
      </c>
      <c r="K213" s="279">
        <v>41.46</v>
      </c>
      <c r="L213" s="280">
        <f t="shared" ref="L213" si="62">E213+(L$5-1)*K213</f>
        <v>0</v>
      </c>
      <c r="M213" s="280">
        <f t="shared" ref="M213" si="63">IFERROR(L213-N213,0)</f>
        <v>0</v>
      </c>
      <c r="N213" s="280">
        <f t="shared" ref="N213" si="64">G213</f>
        <v>0</v>
      </c>
    </row>
    <row r="214" spans="1:15" s="92" customFormat="1" ht="63" outlineLevel="1">
      <c r="A214" s="9" t="s">
        <v>271</v>
      </c>
      <c r="B214" s="175" t="s">
        <v>37</v>
      </c>
      <c r="C214" s="239" t="s">
        <v>69</v>
      </c>
      <c r="D214" s="176" t="s">
        <v>38</v>
      </c>
      <c r="E214" s="186"/>
      <c r="F214" s="186"/>
      <c r="G214" s="112"/>
      <c r="H214" s="119"/>
      <c r="I214" s="202" t="s">
        <v>48</v>
      </c>
      <c r="J214" s="281" t="s">
        <v>563</v>
      </c>
      <c r="K214" s="279">
        <v>95.43</v>
      </c>
      <c r="L214" s="280">
        <f t="shared" ref="L214:L215" si="65">E214+(L$5-1)*K214</f>
        <v>0</v>
      </c>
      <c r="M214" s="280">
        <f t="shared" ref="M214:M216" si="66">L214-N214</f>
        <v>0</v>
      </c>
      <c r="N214" s="280">
        <f t="shared" ref="N214:N216" si="67">G214</f>
        <v>0</v>
      </c>
    </row>
    <row r="215" spans="1:15" s="92" customFormat="1" ht="46.15" customHeight="1" outlineLevel="1">
      <c r="A215" s="17" t="s">
        <v>457</v>
      </c>
      <c r="B215" s="175" t="s">
        <v>456</v>
      </c>
      <c r="C215" s="239" t="s">
        <v>461</v>
      </c>
      <c r="D215" s="214" t="s">
        <v>1</v>
      </c>
      <c r="E215" s="186"/>
      <c r="F215" s="186"/>
      <c r="G215" s="112"/>
      <c r="H215" s="119"/>
      <c r="I215" s="202"/>
      <c r="J215" s="281" t="s">
        <v>563</v>
      </c>
      <c r="K215" s="279">
        <v>50</v>
      </c>
      <c r="L215" s="280">
        <f t="shared" si="65"/>
        <v>0</v>
      </c>
      <c r="M215" s="280">
        <f t="shared" si="66"/>
        <v>0</v>
      </c>
      <c r="N215" s="280">
        <f t="shared" si="67"/>
        <v>0</v>
      </c>
    </row>
    <row r="216" spans="1:15" s="92" customFormat="1" ht="46.15" customHeight="1" outlineLevel="1">
      <c r="A216" s="9" t="s">
        <v>272</v>
      </c>
      <c r="B216" s="227" t="s">
        <v>122</v>
      </c>
      <c r="C216" s="240" t="s">
        <v>207</v>
      </c>
      <c r="D216" s="162" t="s">
        <v>365</v>
      </c>
      <c r="E216" s="210"/>
      <c r="F216" s="218"/>
      <c r="G216" s="211"/>
      <c r="H216" s="118"/>
      <c r="I216" s="238" t="s">
        <v>225</v>
      </c>
      <c r="J216" s="278" t="s">
        <v>564</v>
      </c>
      <c r="K216" s="279">
        <v>326.12800000000004</v>
      </c>
      <c r="L216" s="280">
        <f>E216+(L$6-1)*K216</f>
        <v>0</v>
      </c>
      <c r="M216" s="280">
        <f t="shared" si="66"/>
        <v>0</v>
      </c>
      <c r="N216" s="280">
        <f t="shared" si="67"/>
        <v>0</v>
      </c>
      <c r="O216" s="301"/>
    </row>
    <row r="217" spans="1:15" s="92" customFormat="1" ht="46.15" customHeight="1" outlineLevel="1">
      <c r="A217" s="9" t="s">
        <v>273</v>
      </c>
      <c r="B217" s="227" t="s">
        <v>123</v>
      </c>
      <c r="C217" s="240" t="s">
        <v>208</v>
      </c>
      <c r="D217" s="162" t="s">
        <v>366</v>
      </c>
      <c r="E217" s="210"/>
      <c r="F217" s="218"/>
      <c r="G217" s="211"/>
      <c r="H217" s="118"/>
      <c r="I217" s="238" t="s">
        <v>225</v>
      </c>
      <c r="J217" s="278" t="s">
        <v>564</v>
      </c>
      <c r="K217" s="279">
        <v>143.416</v>
      </c>
      <c r="L217" s="280">
        <f t="shared" ref="L217:L226" si="68">E217+(L$6-1)*K217</f>
        <v>0</v>
      </c>
      <c r="M217" s="280">
        <f t="shared" ref="M217:M226" si="69">L217-N217</f>
        <v>0</v>
      </c>
      <c r="N217" s="280">
        <f t="shared" ref="N217:N226" si="70">G217</f>
        <v>0</v>
      </c>
      <c r="O217" s="301"/>
    </row>
    <row r="218" spans="1:15" s="92" customFormat="1" ht="46.15" customHeight="1" outlineLevel="1">
      <c r="A218" s="9" t="s">
        <v>274</v>
      </c>
      <c r="B218" s="109" t="s">
        <v>533</v>
      </c>
      <c r="C218" s="240" t="s">
        <v>167</v>
      </c>
      <c r="D218" s="162" t="s">
        <v>39</v>
      </c>
      <c r="E218" s="241"/>
      <c r="F218" s="218"/>
      <c r="G218" s="8"/>
      <c r="H218" s="118"/>
      <c r="I218" s="19" t="s">
        <v>48</v>
      </c>
      <c r="J218" s="278" t="s">
        <v>564</v>
      </c>
      <c r="K218" s="279">
        <v>44.024000000000001</v>
      </c>
      <c r="L218" s="280">
        <f t="shared" si="68"/>
        <v>0</v>
      </c>
      <c r="M218" s="280">
        <f t="shared" si="69"/>
        <v>0</v>
      </c>
      <c r="N218" s="280">
        <f t="shared" si="70"/>
        <v>0</v>
      </c>
      <c r="O218" s="301"/>
    </row>
    <row r="219" spans="1:15" s="92" customFormat="1" ht="46.15" customHeight="1" outlineLevel="1">
      <c r="A219" s="9" t="s">
        <v>275</v>
      </c>
      <c r="B219" s="109" t="s">
        <v>534</v>
      </c>
      <c r="C219" s="240" t="s">
        <v>169</v>
      </c>
      <c r="D219" s="162" t="s">
        <v>39</v>
      </c>
      <c r="E219" s="7"/>
      <c r="F219" s="218"/>
      <c r="G219" s="8"/>
      <c r="H219" s="118"/>
      <c r="I219" s="19" t="s">
        <v>48</v>
      </c>
      <c r="J219" s="278" t="s">
        <v>564</v>
      </c>
      <c r="K219" s="279">
        <v>73.010666666666665</v>
      </c>
      <c r="L219" s="280">
        <f t="shared" si="68"/>
        <v>0</v>
      </c>
      <c r="M219" s="280">
        <f t="shared" si="69"/>
        <v>0</v>
      </c>
      <c r="N219" s="280">
        <f t="shared" si="70"/>
        <v>0</v>
      </c>
      <c r="O219" s="301"/>
    </row>
    <row r="220" spans="1:15" s="92" customFormat="1" ht="46.15" customHeight="1" outlineLevel="1">
      <c r="A220" s="9" t="s">
        <v>276</v>
      </c>
      <c r="B220" s="109" t="s">
        <v>535</v>
      </c>
      <c r="C220" s="240" t="s">
        <v>171</v>
      </c>
      <c r="D220" s="162" t="s">
        <v>39</v>
      </c>
      <c r="E220" s="7"/>
      <c r="F220" s="218"/>
      <c r="G220" s="8"/>
      <c r="H220" s="118"/>
      <c r="I220" s="19" t="s">
        <v>48</v>
      </c>
      <c r="J220" s="278" t="s">
        <v>564</v>
      </c>
      <c r="K220" s="279">
        <v>102.66399999999999</v>
      </c>
      <c r="L220" s="280">
        <f t="shared" si="68"/>
        <v>0</v>
      </c>
      <c r="M220" s="280">
        <f t="shared" si="69"/>
        <v>0</v>
      </c>
      <c r="N220" s="280">
        <f t="shared" si="70"/>
        <v>0</v>
      </c>
      <c r="O220" s="301"/>
    </row>
    <row r="221" spans="1:15" s="92" customFormat="1" ht="46.15" customHeight="1" outlineLevel="1">
      <c r="A221" s="9" t="s">
        <v>277</v>
      </c>
      <c r="B221" s="109" t="s">
        <v>536</v>
      </c>
      <c r="C221" s="237" t="s">
        <v>173</v>
      </c>
      <c r="D221" s="162" t="s">
        <v>39</v>
      </c>
      <c r="E221" s="7"/>
      <c r="F221" s="218"/>
      <c r="G221" s="8"/>
      <c r="H221" s="118"/>
      <c r="I221" s="19" t="s">
        <v>48</v>
      </c>
      <c r="J221" s="278" t="s">
        <v>564</v>
      </c>
      <c r="K221" s="279">
        <v>44.024000000000001</v>
      </c>
      <c r="L221" s="280">
        <f t="shared" si="68"/>
        <v>0</v>
      </c>
      <c r="M221" s="280">
        <f t="shared" si="69"/>
        <v>0</v>
      </c>
      <c r="N221" s="280">
        <f t="shared" si="70"/>
        <v>0</v>
      </c>
      <c r="O221" s="301"/>
    </row>
    <row r="222" spans="1:15" s="92" customFormat="1" ht="46.15" customHeight="1" outlineLevel="1">
      <c r="A222" s="9" t="s">
        <v>278</v>
      </c>
      <c r="B222" s="109" t="s">
        <v>537</v>
      </c>
      <c r="C222" s="237" t="s">
        <v>174</v>
      </c>
      <c r="D222" s="162" t="s">
        <v>39</v>
      </c>
      <c r="E222" s="7"/>
      <c r="F222" s="218"/>
      <c r="G222" s="8"/>
      <c r="H222" s="118"/>
      <c r="I222" s="19" t="s">
        <v>48</v>
      </c>
      <c r="J222" s="278" t="s">
        <v>564</v>
      </c>
      <c r="K222" s="279">
        <v>44.024000000000001</v>
      </c>
      <c r="L222" s="280">
        <f t="shared" si="68"/>
        <v>0</v>
      </c>
      <c r="M222" s="280">
        <f t="shared" si="69"/>
        <v>0</v>
      </c>
      <c r="N222" s="280">
        <f t="shared" si="70"/>
        <v>0</v>
      </c>
      <c r="O222" s="301"/>
    </row>
    <row r="223" spans="1:15" s="92" customFormat="1" ht="46.15" customHeight="1" outlineLevel="1">
      <c r="A223" s="9" t="s">
        <v>279</v>
      </c>
      <c r="B223" s="175" t="s">
        <v>331</v>
      </c>
      <c r="C223" s="175" t="s">
        <v>44</v>
      </c>
      <c r="D223" s="176" t="s">
        <v>39</v>
      </c>
      <c r="E223" s="218"/>
      <c r="F223" s="218"/>
      <c r="G223" s="242"/>
      <c r="H223" s="118"/>
      <c r="I223" s="243" t="s">
        <v>414</v>
      </c>
      <c r="J223" s="278" t="s">
        <v>564</v>
      </c>
      <c r="K223" s="279">
        <v>290.25392000000005</v>
      </c>
      <c r="L223" s="280">
        <f t="shared" si="68"/>
        <v>0</v>
      </c>
      <c r="M223" s="280">
        <f t="shared" si="69"/>
        <v>0</v>
      </c>
      <c r="N223" s="280">
        <f t="shared" si="70"/>
        <v>0</v>
      </c>
      <c r="O223" s="301"/>
    </row>
    <row r="224" spans="1:15" s="92" customFormat="1" ht="46.15" customHeight="1" outlineLevel="1">
      <c r="A224" s="9" t="s">
        <v>370</v>
      </c>
      <c r="B224" s="109" t="s">
        <v>298</v>
      </c>
      <c r="C224" s="109" t="s">
        <v>315</v>
      </c>
      <c r="D224" s="123" t="s">
        <v>39</v>
      </c>
      <c r="E224" s="218"/>
      <c r="F224" s="218"/>
      <c r="G224" s="242"/>
      <c r="H224" s="118"/>
      <c r="I224" s="244" t="s">
        <v>415</v>
      </c>
      <c r="J224" s="278" t="s">
        <v>564</v>
      </c>
      <c r="K224" s="279">
        <v>311.57600000000002</v>
      </c>
      <c r="L224" s="280">
        <f t="shared" si="68"/>
        <v>0</v>
      </c>
      <c r="M224" s="280">
        <f t="shared" si="69"/>
        <v>0</v>
      </c>
      <c r="N224" s="280">
        <f t="shared" si="70"/>
        <v>0</v>
      </c>
      <c r="O224" s="301"/>
    </row>
    <row r="225" spans="1:15" s="92" customFormat="1" ht="46.15" customHeight="1" outlineLevel="1">
      <c r="A225" s="9" t="s">
        <v>371</v>
      </c>
      <c r="B225" s="175" t="s">
        <v>332</v>
      </c>
      <c r="C225" s="175" t="s">
        <v>44</v>
      </c>
      <c r="D225" s="176" t="s">
        <v>39</v>
      </c>
      <c r="E225" s="218"/>
      <c r="F225" s="218"/>
      <c r="G225" s="242"/>
      <c r="H225" s="118"/>
      <c r="I225" s="243" t="s">
        <v>416</v>
      </c>
      <c r="J225" s="278" t="s">
        <v>564</v>
      </c>
      <c r="K225" s="279">
        <v>52.239440000000002</v>
      </c>
      <c r="L225" s="280">
        <f t="shared" si="68"/>
        <v>0</v>
      </c>
      <c r="M225" s="280">
        <f t="shared" si="69"/>
        <v>0</v>
      </c>
      <c r="N225" s="280">
        <f t="shared" si="70"/>
        <v>0</v>
      </c>
      <c r="O225" s="301"/>
    </row>
    <row r="226" spans="1:15" s="92" customFormat="1" ht="46.15" customHeight="1" outlineLevel="1" thickBot="1">
      <c r="A226" s="9" t="s">
        <v>372</v>
      </c>
      <c r="B226" s="175" t="s">
        <v>538</v>
      </c>
      <c r="C226" s="175" t="s">
        <v>44</v>
      </c>
      <c r="D226" s="176" t="s">
        <v>39</v>
      </c>
      <c r="E226" s="218"/>
      <c r="F226" s="218"/>
      <c r="G226" s="242"/>
      <c r="H226" s="118"/>
      <c r="I226" s="243" t="s">
        <v>416</v>
      </c>
      <c r="J226" s="278" t="s">
        <v>564</v>
      </c>
      <c r="K226" s="279">
        <v>39.181360000000005</v>
      </c>
      <c r="L226" s="280">
        <f t="shared" si="68"/>
        <v>0</v>
      </c>
      <c r="M226" s="280">
        <f t="shared" si="69"/>
        <v>0</v>
      </c>
      <c r="N226" s="280">
        <f t="shared" si="70"/>
        <v>0</v>
      </c>
      <c r="O226" s="301"/>
    </row>
    <row r="227" spans="1:15" s="92" customFormat="1" ht="26.25" customHeight="1" thickBot="1">
      <c r="A227" s="334" t="s">
        <v>455</v>
      </c>
      <c r="B227" s="335"/>
      <c r="C227" s="335"/>
      <c r="D227" s="245"/>
      <c r="E227" s="246"/>
      <c r="F227" s="246"/>
      <c r="G227" s="246"/>
      <c r="H227" s="246"/>
      <c r="I227" s="246"/>
      <c r="J227" s="276"/>
      <c r="K227" s="277"/>
      <c r="L227" s="277"/>
      <c r="M227" s="277"/>
      <c r="N227" s="277"/>
    </row>
    <row r="228" spans="1:15" s="92" customFormat="1" ht="25.5" customHeight="1" outlineLevel="1">
      <c r="A228" s="247" t="s">
        <v>70</v>
      </c>
      <c r="B228" s="248"/>
      <c r="C228" s="248"/>
      <c r="D228" s="248"/>
      <c r="E228" s="248"/>
      <c r="F228" s="248"/>
      <c r="G228" s="248"/>
      <c r="H228" s="248"/>
      <c r="I228" s="248"/>
      <c r="J228" s="276"/>
      <c r="K228" s="277"/>
      <c r="L228" s="277"/>
      <c r="M228" s="277"/>
      <c r="N228" s="277"/>
    </row>
    <row r="229" spans="1:15" s="92" customFormat="1" ht="47.25" outlineLevel="1">
      <c r="A229" s="196" t="s">
        <v>280</v>
      </c>
      <c r="B229" s="175" t="s">
        <v>352</v>
      </c>
      <c r="C229" s="175" t="s">
        <v>304</v>
      </c>
      <c r="D229" s="176" t="s">
        <v>52</v>
      </c>
      <c r="E229" s="218"/>
      <c r="F229" s="249"/>
      <c r="G229" s="250"/>
      <c r="H229" s="119"/>
      <c r="I229" s="187" t="s">
        <v>302</v>
      </c>
      <c r="J229" s="281" t="s">
        <v>563</v>
      </c>
      <c r="K229" s="279">
        <v>37.590000000000003</v>
      </c>
      <c r="L229" s="280">
        <f t="shared" ref="L229:L231" si="71">E229+(L$5-1)*K229</f>
        <v>0</v>
      </c>
      <c r="M229" s="280">
        <f t="shared" ref="M229:M237" si="72">IFERROR(L229-N229,0)</f>
        <v>0</v>
      </c>
      <c r="N229" s="280">
        <f t="shared" ref="N229:N231" si="73">G229</f>
        <v>0</v>
      </c>
    </row>
    <row r="230" spans="1:15" s="92" customFormat="1" ht="47.25" outlineLevel="1">
      <c r="A230" s="196" t="s">
        <v>281</v>
      </c>
      <c r="B230" s="175" t="s">
        <v>71</v>
      </c>
      <c r="C230" s="175" t="s">
        <v>305</v>
      </c>
      <c r="D230" s="176" t="s">
        <v>52</v>
      </c>
      <c r="E230" s="218"/>
      <c r="F230" s="249"/>
      <c r="G230" s="250"/>
      <c r="H230" s="119"/>
      <c r="I230" s="187" t="s">
        <v>302</v>
      </c>
      <c r="J230" s="281" t="s">
        <v>563</v>
      </c>
      <c r="K230" s="279">
        <v>68.55</v>
      </c>
      <c r="L230" s="280">
        <f t="shared" si="71"/>
        <v>0</v>
      </c>
      <c r="M230" s="280">
        <f t="shared" si="72"/>
        <v>0</v>
      </c>
      <c r="N230" s="280">
        <f t="shared" si="73"/>
        <v>0</v>
      </c>
    </row>
    <row r="231" spans="1:15" s="92" customFormat="1" ht="43.5" customHeight="1" outlineLevel="1">
      <c r="A231" s="196" t="s">
        <v>282</v>
      </c>
      <c r="B231" s="251" t="s">
        <v>336</v>
      </c>
      <c r="C231" s="175" t="s">
        <v>305</v>
      </c>
      <c r="D231" s="123" t="s">
        <v>52</v>
      </c>
      <c r="E231" s="218"/>
      <c r="F231" s="242"/>
      <c r="G231" s="250"/>
      <c r="H231" s="119"/>
      <c r="I231" s="187" t="s">
        <v>302</v>
      </c>
      <c r="J231" s="281" t="s">
        <v>563</v>
      </c>
      <c r="K231" s="279">
        <v>165.72</v>
      </c>
      <c r="L231" s="280">
        <f t="shared" si="71"/>
        <v>0</v>
      </c>
      <c r="M231" s="280">
        <f t="shared" si="72"/>
        <v>0</v>
      </c>
      <c r="N231" s="280">
        <f t="shared" si="73"/>
        <v>0</v>
      </c>
    </row>
    <row r="232" spans="1:15" s="92" customFormat="1" ht="47.25" outlineLevel="1">
      <c r="A232" s="196" t="s">
        <v>283</v>
      </c>
      <c r="B232" s="175" t="s">
        <v>72</v>
      </c>
      <c r="C232" s="175" t="s">
        <v>306</v>
      </c>
      <c r="D232" s="176" t="s">
        <v>52</v>
      </c>
      <c r="E232" s="218"/>
      <c r="F232" s="249"/>
      <c r="G232" s="250"/>
      <c r="H232" s="119"/>
      <c r="I232" s="187" t="s">
        <v>302</v>
      </c>
      <c r="J232" s="281" t="s">
        <v>563</v>
      </c>
      <c r="K232" s="279">
        <v>102.89</v>
      </c>
      <c r="L232" s="280">
        <f t="shared" ref="L232:L233" si="74">E232+(L$5-1)*K232</f>
        <v>0</v>
      </c>
      <c r="M232" s="280">
        <f t="shared" si="72"/>
        <v>0</v>
      </c>
      <c r="N232" s="280">
        <f t="shared" ref="N232:N233" si="75">G232</f>
        <v>0</v>
      </c>
    </row>
    <row r="233" spans="1:15" s="92" customFormat="1" ht="47.25" outlineLevel="1">
      <c r="A233" s="196" t="s">
        <v>284</v>
      </c>
      <c r="B233" s="175" t="s">
        <v>73</v>
      </c>
      <c r="C233" s="175" t="s">
        <v>307</v>
      </c>
      <c r="D233" s="176" t="s">
        <v>52</v>
      </c>
      <c r="E233" s="218"/>
      <c r="F233" s="249"/>
      <c r="G233" s="250"/>
      <c r="H233" s="119"/>
      <c r="I233" s="187" t="s">
        <v>302</v>
      </c>
      <c r="J233" s="281" t="s">
        <v>563</v>
      </c>
      <c r="K233" s="279">
        <v>9.5500000000000007</v>
      </c>
      <c r="L233" s="280">
        <f t="shared" si="74"/>
        <v>0</v>
      </c>
      <c r="M233" s="280">
        <f t="shared" si="72"/>
        <v>0</v>
      </c>
      <c r="N233" s="280">
        <f t="shared" si="75"/>
        <v>0</v>
      </c>
    </row>
    <row r="234" spans="1:15" s="92" customFormat="1" ht="60.6" customHeight="1" outlineLevel="1">
      <c r="A234" s="196" t="s">
        <v>285</v>
      </c>
      <c r="B234" s="175" t="s">
        <v>74</v>
      </c>
      <c r="C234" s="175" t="s">
        <v>308</v>
      </c>
      <c r="D234" s="176" t="s">
        <v>52</v>
      </c>
      <c r="E234" s="218"/>
      <c r="F234" s="249"/>
      <c r="G234" s="250"/>
      <c r="H234" s="119"/>
      <c r="I234" s="187" t="s">
        <v>329</v>
      </c>
      <c r="J234" s="281" t="s">
        <v>563</v>
      </c>
      <c r="K234" s="279">
        <v>83.49</v>
      </c>
      <c r="L234" s="280">
        <f t="shared" ref="L234:L235" si="76">E234+(L$5-1)*K234</f>
        <v>0</v>
      </c>
      <c r="M234" s="280">
        <f t="shared" si="72"/>
        <v>0</v>
      </c>
      <c r="N234" s="280">
        <f t="shared" ref="N234:N235" si="77">G234</f>
        <v>0</v>
      </c>
    </row>
    <row r="235" spans="1:15" s="92" customFormat="1" ht="78.75" outlineLevel="1">
      <c r="A235" s="196" t="s">
        <v>354</v>
      </c>
      <c r="B235" s="175" t="s">
        <v>77</v>
      </c>
      <c r="C235" s="175" t="s">
        <v>76</v>
      </c>
      <c r="D235" s="176" t="s">
        <v>52</v>
      </c>
      <c r="E235" s="218"/>
      <c r="F235" s="249"/>
      <c r="G235" s="250"/>
      <c r="H235" s="119"/>
      <c r="I235" s="187" t="s">
        <v>329</v>
      </c>
      <c r="J235" s="281" t="s">
        <v>563</v>
      </c>
      <c r="K235" s="279">
        <v>187.61</v>
      </c>
      <c r="L235" s="280">
        <f t="shared" si="76"/>
        <v>0</v>
      </c>
      <c r="M235" s="280">
        <f t="shared" si="72"/>
        <v>0</v>
      </c>
      <c r="N235" s="280">
        <f t="shared" si="77"/>
        <v>0</v>
      </c>
    </row>
    <row r="236" spans="1:15" s="92" customFormat="1" ht="18.75" outlineLevel="1">
      <c r="A236" s="331" t="s">
        <v>78</v>
      </c>
      <c r="B236" s="332"/>
      <c r="C236" s="332"/>
      <c r="D236" s="252"/>
      <c r="E236" s="253"/>
      <c r="F236" s="253"/>
      <c r="G236" s="254"/>
      <c r="H236" s="254"/>
      <c r="I236" s="254"/>
      <c r="J236" s="284"/>
      <c r="K236" s="279"/>
      <c r="L236" s="280"/>
      <c r="M236" s="280"/>
      <c r="N236" s="280"/>
    </row>
    <row r="237" spans="1:15" s="92" customFormat="1" ht="63" outlineLevel="1">
      <c r="A237" s="255" t="s">
        <v>286</v>
      </c>
      <c r="B237" s="256" t="s">
        <v>325</v>
      </c>
      <c r="C237" s="256" t="s">
        <v>327</v>
      </c>
      <c r="D237" s="257" t="s">
        <v>52</v>
      </c>
      <c r="E237" s="258"/>
      <c r="F237" s="259"/>
      <c r="G237" s="250"/>
      <c r="H237" s="119"/>
      <c r="I237" s="260" t="s">
        <v>302</v>
      </c>
      <c r="J237" s="278" t="s">
        <v>564</v>
      </c>
      <c r="K237" s="279">
        <v>44.024000000000001</v>
      </c>
      <c r="L237" s="280">
        <f t="shared" ref="L237" si="78">E237+(L$6-1)*K237</f>
        <v>0</v>
      </c>
      <c r="M237" s="280">
        <f t="shared" si="72"/>
        <v>0</v>
      </c>
      <c r="N237" s="280">
        <f t="shared" ref="N237" si="79">G237</f>
        <v>0</v>
      </c>
      <c r="O237" s="301"/>
    </row>
    <row r="238" spans="1:15" s="92" customFormat="1" ht="63" outlineLevel="1">
      <c r="A238" s="255" t="s">
        <v>287</v>
      </c>
      <c r="B238" s="256" t="s">
        <v>326</v>
      </c>
      <c r="C238" s="256" t="s">
        <v>328</v>
      </c>
      <c r="D238" s="257" t="s">
        <v>52</v>
      </c>
      <c r="E238" s="258"/>
      <c r="F238" s="259"/>
      <c r="G238" s="250"/>
      <c r="H238" s="119"/>
      <c r="I238" s="260" t="s">
        <v>302</v>
      </c>
      <c r="J238" s="278" t="s">
        <v>564</v>
      </c>
      <c r="K238" s="279">
        <v>105.208</v>
      </c>
      <c r="L238" s="280">
        <f t="shared" ref="L238:L243" si="80">E238+(L$6-1)*K238</f>
        <v>0</v>
      </c>
      <c r="M238" s="280">
        <f t="shared" ref="M238:M243" si="81">IFERROR(L238-N238,0)</f>
        <v>0</v>
      </c>
      <c r="N238" s="280">
        <f t="shared" ref="N238:N243" si="82">G238</f>
        <v>0</v>
      </c>
      <c r="O238" s="301"/>
    </row>
    <row r="239" spans="1:15" s="92" customFormat="1" ht="63" outlineLevel="1">
      <c r="A239" s="255" t="s">
        <v>288</v>
      </c>
      <c r="B239" s="256" t="s">
        <v>347</v>
      </c>
      <c r="C239" s="256" t="s">
        <v>327</v>
      </c>
      <c r="D239" s="257" t="s">
        <v>52</v>
      </c>
      <c r="E239" s="258"/>
      <c r="F239" s="259"/>
      <c r="G239" s="250"/>
      <c r="H239" s="119"/>
      <c r="I239" s="260" t="s">
        <v>302</v>
      </c>
      <c r="J239" s="278" t="s">
        <v>564</v>
      </c>
      <c r="K239" s="279">
        <v>204.01599999999999</v>
      </c>
      <c r="L239" s="280">
        <f t="shared" si="80"/>
        <v>0</v>
      </c>
      <c r="M239" s="280">
        <f t="shared" si="81"/>
        <v>0</v>
      </c>
      <c r="N239" s="280">
        <f t="shared" si="82"/>
        <v>0</v>
      </c>
      <c r="O239" s="301"/>
    </row>
    <row r="240" spans="1:15" s="92" customFormat="1" ht="63" outlineLevel="1">
      <c r="A240" s="255" t="s">
        <v>289</v>
      </c>
      <c r="B240" s="256" t="s">
        <v>348</v>
      </c>
      <c r="C240" s="256" t="s">
        <v>327</v>
      </c>
      <c r="D240" s="257" t="s">
        <v>52</v>
      </c>
      <c r="E240" s="258"/>
      <c r="F240" s="259"/>
      <c r="G240" s="250"/>
      <c r="H240" s="119"/>
      <c r="I240" s="260" t="s">
        <v>302</v>
      </c>
      <c r="J240" s="278" t="s">
        <v>564</v>
      </c>
      <c r="K240" s="279">
        <v>326.12800000000004</v>
      </c>
      <c r="L240" s="280">
        <f t="shared" si="80"/>
        <v>0</v>
      </c>
      <c r="M240" s="280">
        <f t="shared" si="81"/>
        <v>0</v>
      </c>
      <c r="N240" s="280">
        <f t="shared" si="82"/>
        <v>0</v>
      </c>
      <c r="O240" s="301"/>
    </row>
    <row r="241" spans="1:15" s="92" customFormat="1" ht="63" outlineLevel="1">
      <c r="A241" s="255" t="s">
        <v>290</v>
      </c>
      <c r="B241" s="256" t="s">
        <v>349</v>
      </c>
      <c r="C241" s="256" t="s">
        <v>327</v>
      </c>
      <c r="D241" s="257" t="s">
        <v>52</v>
      </c>
      <c r="E241" s="258"/>
      <c r="F241" s="259"/>
      <c r="G241" s="250"/>
      <c r="H241" s="119"/>
      <c r="I241" s="260" t="s">
        <v>302</v>
      </c>
      <c r="J241" s="278" t="s">
        <v>564</v>
      </c>
      <c r="K241" s="279">
        <v>681.24800000000005</v>
      </c>
      <c r="L241" s="280">
        <f t="shared" si="80"/>
        <v>0</v>
      </c>
      <c r="M241" s="280">
        <f t="shared" si="81"/>
        <v>0</v>
      </c>
      <c r="N241" s="280">
        <f t="shared" si="82"/>
        <v>0</v>
      </c>
      <c r="O241" s="301"/>
    </row>
    <row r="242" spans="1:15" s="92" customFormat="1" ht="63" outlineLevel="1">
      <c r="A242" s="255" t="s">
        <v>291</v>
      </c>
      <c r="B242" s="256" t="s">
        <v>350</v>
      </c>
      <c r="C242" s="256" t="s">
        <v>327</v>
      </c>
      <c r="D242" s="257" t="s">
        <v>52</v>
      </c>
      <c r="E242" s="258"/>
      <c r="F242" s="259"/>
      <c r="G242" s="250"/>
      <c r="H242" s="119"/>
      <c r="I242" s="260" t="s">
        <v>302</v>
      </c>
      <c r="J242" s="278" t="s">
        <v>564</v>
      </c>
      <c r="K242" s="279">
        <v>1388.9280000000001</v>
      </c>
      <c r="L242" s="280">
        <f t="shared" si="80"/>
        <v>0</v>
      </c>
      <c r="M242" s="280">
        <f t="shared" si="81"/>
        <v>0</v>
      </c>
      <c r="N242" s="280">
        <f t="shared" si="82"/>
        <v>0</v>
      </c>
      <c r="O242" s="301"/>
    </row>
    <row r="243" spans="1:15" s="92" customFormat="1" ht="63" outlineLevel="1">
      <c r="A243" s="255" t="s">
        <v>292</v>
      </c>
      <c r="B243" s="256" t="s">
        <v>351</v>
      </c>
      <c r="C243" s="256" t="s">
        <v>327</v>
      </c>
      <c r="D243" s="257" t="s">
        <v>52</v>
      </c>
      <c r="E243" s="258"/>
      <c r="F243" s="259"/>
      <c r="G243" s="250"/>
      <c r="H243" s="119"/>
      <c r="I243" s="260" t="s">
        <v>302</v>
      </c>
      <c r="J243" s="278" t="s">
        <v>564</v>
      </c>
      <c r="K243" s="279">
        <v>1782.0160000000001</v>
      </c>
      <c r="L243" s="280">
        <f t="shared" si="80"/>
        <v>0</v>
      </c>
      <c r="M243" s="280">
        <f t="shared" si="81"/>
        <v>0</v>
      </c>
      <c r="N243" s="280">
        <f t="shared" si="82"/>
        <v>0</v>
      </c>
      <c r="O243" s="301"/>
    </row>
    <row r="244" spans="1:15" s="92" customFormat="1" ht="25.5" customHeight="1" outlineLevel="1">
      <c r="A244" s="331" t="s">
        <v>79</v>
      </c>
      <c r="B244" s="332"/>
      <c r="C244" s="332"/>
      <c r="D244" s="252"/>
      <c r="E244" s="254"/>
      <c r="F244" s="253"/>
      <c r="G244" s="254"/>
      <c r="H244" s="254"/>
      <c r="I244" s="254"/>
      <c r="J244" s="276"/>
      <c r="K244" s="277"/>
      <c r="L244" s="277"/>
      <c r="M244" s="277"/>
      <c r="N244" s="277"/>
    </row>
    <row r="245" spans="1:15" s="92" customFormat="1" ht="63" outlineLevel="1">
      <c r="A245" s="328" t="s">
        <v>293</v>
      </c>
      <c r="B245" s="237" t="s">
        <v>80</v>
      </c>
      <c r="C245" s="109" t="s">
        <v>81</v>
      </c>
      <c r="D245" s="176" t="s">
        <v>1</v>
      </c>
      <c r="E245" s="186"/>
      <c r="F245" s="112"/>
      <c r="G245" s="250"/>
      <c r="H245" s="119"/>
      <c r="I245" s="187" t="s">
        <v>302</v>
      </c>
      <c r="J245" s="281" t="s">
        <v>563</v>
      </c>
      <c r="K245" s="279">
        <v>53.18</v>
      </c>
      <c r="L245" s="280">
        <f t="shared" ref="L245:L247" si="83">E245+(L$5-1)*K245</f>
        <v>0</v>
      </c>
      <c r="M245" s="280">
        <f t="shared" ref="M245:M266" si="84">IFERROR(L245-N245,0)</f>
        <v>0</v>
      </c>
      <c r="N245" s="280">
        <f t="shared" ref="N245:N247" si="85">G245</f>
        <v>0</v>
      </c>
    </row>
    <row r="246" spans="1:15" s="92" customFormat="1" ht="47.25" outlineLevel="1">
      <c r="A246" s="329"/>
      <c r="B246" s="237" t="s">
        <v>82</v>
      </c>
      <c r="C246" s="109" t="s">
        <v>318</v>
      </c>
      <c r="D246" s="176" t="s">
        <v>1</v>
      </c>
      <c r="E246" s="186"/>
      <c r="F246" s="112"/>
      <c r="G246" s="250"/>
      <c r="H246" s="119"/>
      <c r="I246" s="187" t="s">
        <v>302</v>
      </c>
      <c r="J246" s="281" t="s">
        <v>563</v>
      </c>
      <c r="K246" s="279">
        <v>74.430000000000007</v>
      </c>
      <c r="L246" s="280">
        <f t="shared" si="83"/>
        <v>0</v>
      </c>
      <c r="M246" s="280">
        <f t="shared" si="84"/>
        <v>0</v>
      </c>
      <c r="N246" s="280">
        <f t="shared" si="85"/>
        <v>0</v>
      </c>
    </row>
    <row r="247" spans="1:15" s="92" customFormat="1" ht="47.25" outlineLevel="1">
      <c r="A247" s="330"/>
      <c r="B247" s="237" t="s">
        <v>83</v>
      </c>
      <c r="C247" s="109" t="s">
        <v>84</v>
      </c>
      <c r="D247" s="176" t="s">
        <v>1</v>
      </c>
      <c r="E247" s="186"/>
      <c r="F247" s="112"/>
      <c r="G247" s="250"/>
      <c r="H247" s="119"/>
      <c r="I247" s="187" t="s">
        <v>302</v>
      </c>
      <c r="J247" s="281" t="s">
        <v>563</v>
      </c>
      <c r="K247" s="279">
        <v>47.91</v>
      </c>
      <c r="L247" s="280">
        <f t="shared" si="83"/>
        <v>0</v>
      </c>
      <c r="M247" s="280">
        <f t="shared" si="84"/>
        <v>0</v>
      </c>
      <c r="N247" s="280">
        <f t="shared" si="85"/>
        <v>0</v>
      </c>
    </row>
    <row r="248" spans="1:15" s="92" customFormat="1" ht="78.75" outlineLevel="1">
      <c r="A248" s="196" t="s">
        <v>294</v>
      </c>
      <c r="B248" s="237" t="s">
        <v>85</v>
      </c>
      <c r="C248" s="109" t="s">
        <v>86</v>
      </c>
      <c r="D248" s="176" t="s">
        <v>1</v>
      </c>
      <c r="E248" s="186"/>
      <c r="F248" s="112"/>
      <c r="G248" s="250"/>
      <c r="H248" s="119"/>
      <c r="I248" s="187" t="s">
        <v>316</v>
      </c>
      <c r="J248" s="281" t="s">
        <v>563</v>
      </c>
      <c r="K248" s="279">
        <v>1.61</v>
      </c>
      <c r="L248" s="280">
        <f t="shared" ref="L248:L249" si="86">E248+(L$5-1)*K248</f>
        <v>0</v>
      </c>
      <c r="M248" s="280">
        <f t="shared" si="84"/>
        <v>0</v>
      </c>
      <c r="N248" s="280">
        <f t="shared" ref="N248:N249" si="87">G248</f>
        <v>0</v>
      </c>
    </row>
    <row r="249" spans="1:15" s="92" customFormat="1" ht="78.75" outlineLevel="1">
      <c r="A249" s="196" t="s">
        <v>295</v>
      </c>
      <c r="B249" s="237" t="s">
        <v>87</v>
      </c>
      <c r="C249" s="109" t="s">
        <v>88</v>
      </c>
      <c r="D249" s="176" t="s">
        <v>1</v>
      </c>
      <c r="E249" s="186"/>
      <c r="F249" s="112"/>
      <c r="G249" s="250"/>
      <c r="H249" s="119"/>
      <c r="I249" s="187" t="s">
        <v>316</v>
      </c>
      <c r="J249" s="281" t="s">
        <v>563</v>
      </c>
      <c r="K249" s="279">
        <v>4.2300000000000004</v>
      </c>
      <c r="L249" s="280">
        <f t="shared" si="86"/>
        <v>0</v>
      </c>
      <c r="M249" s="280">
        <f t="shared" si="84"/>
        <v>0</v>
      </c>
      <c r="N249" s="280">
        <f t="shared" si="87"/>
        <v>0</v>
      </c>
    </row>
    <row r="250" spans="1:15" s="92" customFormat="1" ht="25.5" customHeight="1" outlineLevel="1">
      <c r="A250" s="331" t="s">
        <v>89</v>
      </c>
      <c r="B250" s="332"/>
      <c r="C250" s="332"/>
      <c r="D250" s="252"/>
      <c r="E250" s="254"/>
      <c r="F250" s="253"/>
      <c r="G250" s="254"/>
      <c r="H250" s="254"/>
      <c r="I250" s="254"/>
      <c r="J250" s="276"/>
      <c r="K250" s="277"/>
      <c r="L250" s="277"/>
      <c r="M250" s="277"/>
      <c r="N250" s="277"/>
    </row>
    <row r="251" spans="1:15" s="92" customFormat="1" ht="47.25" outlineLevel="1">
      <c r="A251" s="196" t="s">
        <v>355</v>
      </c>
      <c r="B251" s="175" t="s">
        <v>90</v>
      </c>
      <c r="C251" s="175" t="s">
        <v>91</v>
      </c>
      <c r="D251" s="176" t="s">
        <v>1</v>
      </c>
      <c r="E251" s="186"/>
      <c r="F251" s="112"/>
      <c r="G251" s="261"/>
      <c r="H251" s="119"/>
      <c r="I251" s="187" t="s">
        <v>302</v>
      </c>
      <c r="J251" s="281" t="s">
        <v>563</v>
      </c>
      <c r="K251" s="279">
        <v>41.46</v>
      </c>
      <c r="L251" s="280">
        <f t="shared" ref="L251:L260" si="88">E251+(L$5-1)*K251</f>
        <v>0</v>
      </c>
      <c r="M251" s="280">
        <f t="shared" si="84"/>
        <v>0</v>
      </c>
      <c r="N251" s="280">
        <f t="shared" ref="N251:N260" si="89">G251</f>
        <v>0</v>
      </c>
    </row>
    <row r="252" spans="1:15" s="92" customFormat="1" ht="47.25" outlineLevel="1">
      <c r="A252" s="196" t="s">
        <v>356</v>
      </c>
      <c r="B252" s="175" t="s">
        <v>337</v>
      </c>
      <c r="C252" s="175" t="s">
        <v>338</v>
      </c>
      <c r="D252" s="123" t="s">
        <v>1</v>
      </c>
      <c r="E252" s="218"/>
      <c r="F252" s="242"/>
      <c r="G252" s="261"/>
      <c r="H252" s="119"/>
      <c r="I252" s="187"/>
      <c r="J252" s="281" t="s">
        <v>563</v>
      </c>
      <c r="K252" s="279">
        <v>111.86</v>
      </c>
      <c r="L252" s="280">
        <f t="shared" si="88"/>
        <v>0</v>
      </c>
      <c r="M252" s="280">
        <f t="shared" si="84"/>
        <v>0</v>
      </c>
      <c r="N252" s="280">
        <f t="shared" si="89"/>
        <v>0</v>
      </c>
    </row>
    <row r="253" spans="1:15" s="92" customFormat="1" ht="47.25" outlineLevel="1">
      <c r="A253" s="196" t="s">
        <v>357</v>
      </c>
      <c r="B253" s="175" t="s">
        <v>339</v>
      </c>
      <c r="C253" s="175" t="s">
        <v>340</v>
      </c>
      <c r="D253" s="123" t="s">
        <v>1</v>
      </c>
      <c r="E253" s="218"/>
      <c r="F253" s="242"/>
      <c r="G253" s="261"/>
      <c r="H253" s="119"/>
      <c r="I253" s="187"/>
      <c r="J253" s="281" t="s">
        <v>563</v>
      </c>
      <c r="K253" s="279">
        <v>122.22</v>
      </c>
      <c r="L253" s="280">
        <f t="shared" si="88"/>
        <v>0</v>
      </c>
      <c r="M253" s="280">
        <f t="shared" si="84"/>
        <v>0</v>
      </c>
      <c r="N253" s="280">
        <f t="shared" si="89"/>
        <v>0</v>
      </c>
    </row>
    <row r="254" spans="1:15" s="92" customFormat="1" ht="43.5" customHeight="1" outlineLevel="1">
      <c r="A254" s="196" t="s">
        <v>215</v>
      </c>
      <c r="B254" s="175" t="s">
        <v>341</v>
      </c>
      <c r="C254" s="175" t="s">
        <v>342</v>
      </c>
      <c r="D254" s="123" t="s">
        <v>1</v>
      </c>
      <c r="E254" s="218"/>
      <c r="F254" s="242"/>
      <c r="G254" s="261"/>
      <c r="H254" s="119"/>
      <c r="I254" s="187"/>
      <c r="J254" s="281" t="s">
        <v>563</v>
      </c>
      <c r="K254" s="279">
        <v>462.39</v>
      </c>
      <c r="L254" s="280">
        <f t="shared" si="88"/>
        <v>0</v>
      </c>
      <c r="M254" s="280">
        <f t="shared" si="84"/>
        <v>0</v>
      </c>
      <c r="N254" s="280">
        <f t="shared" si="89"/>
        <v>0</v>
      </c>
    </row>
    <row r="255" spans="1:15" s="92" customFormat="1" ht="43.5" customHeight="1" outlineLevel="1">
      <c r="A255" s="196" t="s">
        <v>216</v>
      </c>
      <c r="B255" s="175" t="s">
        <v>343</v>
      </c>
      <c r="C255" s="175" t="s">
        <v>344</v>
      </c>
      <c r="D255" s="123" t="s">
        <v>1</v>
      </c>
      <c r="E255" s="218"/>
      <c r="F255" s="242"/>
      <c r="G255" s="261"/>
      <c r="H255" s="119"/>
      <c r="I255" s="187"/>
      <c r="J255" s="281" t="s">
        <v>563</v>
      </c>
      <c r="K255" s="279">
        <v>563.36</v>
      </c>
      <c r="L255" s="280">
        <f t="shared" si="88"/>
        <v>0</v>
      </c>
      <c r="M255" s="280">
        <f t="shared" si="84"/>
        <v>0</v>
      </c>
      <c r="N255" s="280">
        <f t="shared" si="89"/>
        <v>0</v>
      </c>
    </row>
    <row r="256" spans="1:15" s="92" customFormat="1" ht="49.5" customHeight="1" outlineLevel="1">
      <c r="A256" s="196" t="s">
        <v>217</v>
      </c>
      <c r="B256" s="175" t="s">
        <v>353</v>
      </c>
      <c r="C256" s="175" t="s">
        <v>92</v>
      </c>
      <c r="D256" s="176" t="s">
        <v>1</v>
      </c>
      <c r="E256" s="186"/>
      <c r="F256" s="112"/>
      <c r="G256" s="261"/>
      <c r="H256" s="119"/>
      <c r="I256" s="187"/>
      <c r="J256" s="281" t="s">
        <v>563</v>
      </c>
      <c r="K256" s="279">
        <v>168.44</v>
      </c>
      <c r="L256" s="280">
        <f t="shared" si="88"/>
        <v>0</v>
      </c>
      <c r="M256" s="280">
        <f t="shared" si="84"/>
        <v>0</v>
      </c>
      <c r="N256" s="280">
        <f t="shared" si="89"/>
        <v>0</v>
      </c>
    </row>
    <row r="257" spans="1:14" s="92" customFormat="1" ht="39" customHeight="1" outlineLevel="1">
      <c r="A257" s="196" t="s">
        <v>218</v>
      </c>
      <c r="B257" s="175" t="s">
        <v>345</v>
      </c>
      <c r="C257" s="175" t="s">
        <v>346</v>
      </c>
      <c r="D257" s="123" t="s">
        <v>1</v>
      </c>
      <c r="E257" s="218"/>
      <c r="F257" s="242"/>
      <c r="G257" s="261"/>
      <c r="H257" s="119"/>
      <c r="I257" s="187"/>
      <c r="J257" s="281" t="s">
        <v>563</v>
      </c>
      <c r="K257" s="279">
        <v>889.51</v>
      </c>
      <c r="L257" s="280">
        <f t="shared" si="88"/>
        <v>0</v>
      </c>
      <c r="M257" s="280">
        <f t="shared" si="84"/>
        <v>0</v>
      </c>
      <c r="N257" s="280">
        <f t="shared" si="89"/>
        <v>0</v>
      </c>
    </row>
    <row r="258" spans="1:14" s="92" customFormat="1" ht="60" customHeight="1" outlineLevel="1">
      <c r="A258" s="328" t="s">
        <v>358</v>
      </c>
      <c r="B258" s="175" t="s">
        <v>93</v>
      </c>
      <c r="C258" s="175" t="s">
        <v>94</v>
      </c>
      <c r="D258" s="176" t="s">
        <v>1</v>
      </c>
      <c r="E258" s="186"/>
      <c r="F258" s="112"/>
      <c r="G258" s="250"/>
      <c r="H258" s="119"/>
      <c r="I258" s="187" t="s">
        <v>302</v>
      </c>
      <c r="J258" s="281" t="s">
        <v>563</v>
      </c>
      <c r="K258" s="279">
        <v>28.39</v>
      </c>
      <c r="L258" s="280">
        <f t="shared" si="88"/>
        <v>0</v>
      </c>
      <c r="M258" s="280">
        <f t="shared" si="84"/>
        <v>0</v>
      </c>
      <c r="N258" s="280">
        <f t="shared" si="89"/>
        <v>0</v>
      </c>
    </row>
    <row r="259" spans="1:14" s="92" customFormat="1" ht="47.25" outlineLevel="1">
      <c r="A259" s="329"/>
      <c r="B259" s="175" t="s">
        <v>95</v>
      </c>
      <c r="C259" s="175" t="s">
        <v>317</v>
      </c>
      <c r="D259" s="176" t="s">
        <v>1</v>
      </c>
      <c r="E259" s="186"/>
      <c r="F259" s="112"/>
      <c r="G259" s="250"/>
      <c r="H259" s="119"/>
      <c r="I259" s="187" t="s">
        <v>302</v>
      </c>
      <c r="J259" s="281" t="s">
        <v>563</v>
      </c>
      <c r="K259" s="279">
        <v>49.63</v>
      </c>
      <c r="L259" s="280">
        <f t="shared" si="88"/>
        <v>0</v>
      </c>
      <c r="M259" s="280">
        <f t="shared" si="84"/>
        <v>0</v>
      </c>
      <c r="N259" s="280">
        <f t="shared" si="89"/>
        <v>0</v>
      </c>
    </row>
    <row r="260" spans="1:14" s="92" customFormat="1" ht="47.25" outlineLevel="1">
      <c r="A260" s="330"/>
      <c r="B260" s="175" t="s">
        <v>96</v>
      </c>
      <c r="C260" s="175" t="s">
        <v>97</v>
      </c>
      <c r="D260" s="176" t="s">
        <v>1</v>
      </c>
      <c r="E260" s="186"/>
      <c r="F260" s="112"/>
      <c r="G260" s="250"/>
      <c r="H260" s="119"/>
      <c r="I260" s="187" t="s">
        <v>302</v>
      </c>
      <c r="J260" s="281" t="s">
        <v>563</v>
      </c>
      <c r="K260" s="279">
        <v>72.010000000000005</v>
      </c>
      <c r="L260" s="280">
        <f t="shared" si="88"/>
        <v>0</v>
      </c>
      <c r="M260" s="280">
        <f t="shared" si="84"/>
        <v>0</v>
      </c>
      <c r="N260" s="280">
        <f t="shared" si="89"/>
        <v>0</v>
      </c>
    </row>
    <row r="261" spans="1:14" s="92" customFormat="1" ht="43.5" customHeight="1" outlineLevel="1">
      <c r="A261" s="196" t="s">
        <v>359</v>
      </c>
      <c r="B261" s="175" t="s">
        <v>98</v>
      </c>
      <c r="C261" s="175" t="s">
        <v>99</v>
      </c>
      <c r="D261" s="176" t="s">
        <v>1</v>
      </c>
      <c r="E261" s="186"/>
      <c r="F261" s="112"/>
      <c r="G261" s="250"/>
      <c r="H261" s="119"/>
      <c r="I261" s="187" t="s">
        <v>302</v>
      </c>
      <c r="J261" s="281" t="s">
        <v>563</v>
      </c>
      <c r="K261" s="279">
        <v>25.39</v>
      </c>
      <c r="L261" s="280">
        <f t="shared" ref="L261:L263" si="90">E261+(L$5-1)*K261</f>
        <v>0</v>
      </c>
      <c r="M261" s="280">
        <f t="shared" si="84"/>
        <v>0</v>
      </c>
      <c r="N261" s="280">
        <f t="shared" ref="N261:N263" si="91">G261</f>
        <v>0</v>
      </c>
    </row>
    <row r="262" spans="1:14" s="92" customFormat="1" ht="47.25" outlineLevel="1">
      <c r="A262" s="196" t="s">
        <v>360</v>
      </c>
      <c r="B262" s="175" t="s">
        <v>100</v>
      </c>
      <c r="C262" s="175" t="s">
        <v>101</v>
      </c>
      <c r="D262" s="176" t="s">
        <v>1</v>
      </c>
      <c r="E262" s="186"/>
      <c r="F262" s="112"/>
      <c r="G262" s="250"/>
      <c r="H262" s="119"/>
      <c r="I262" s="187" t="s">
        <v>302</v>
      </c>
      <c r="J262" s="281" t="s">
        <v>563</v>
      </c>
      <c r="K262" s="279">
        <v>311.66000000000003</v>
      </c>
      <c r="L262" s="280">
        <f t="shared" si="90"/>
        <v>0</v>
      </c>
      <c r="M262" s="280">
        <f t="shared" si="84"/>
        <v>0</v>
      </c>
      <c r="N262" s="280">
        <f t="shared" si="91"/>
        <v>0</v>
      </c>
    </row>
    <row r="263" spans="1:14" s="92" customFormat="1" ht="47.25" outlineLevel="1">
      <c r="A263" s="196" t="s">
        <v>361</v>
      </c>
      <c r="B263" s="175" t="s">
        <v>102</v>
      </c>
      <c r="C263" s="175" t="s">
        <v>103</v>
      </c>
      <c r="D263" s="176" t="s">
        <v>1</v>
      </c>
      <c r="E263" s="186"/>
      <c r="F263" s="112"/>
      <c r="G263" s="250"/>
      <c r="H263" s="119"/>
      <c r="I263" s="187" t="s">
        <v>302</v>
      </c>
      <c r="J263" s="281" t="s">
        <v>563</v>
      </c>
      <c r="K263" s="279">
        <v>201.11</v>
      </c>
      <c r="L263" s="280">
        <f t="shared" si="90"/>
        <v>0</v>
      </c>
      <c r="M263" s="280">
        <f t="shared" si="84"/>
        <v>0</v>
      </c>
      <c r="N263" s="280">
        <f t="shared" si="91"/>
        <v>0</v>
      </c>
    </row>
    <row r="264" spans="1:14" s="92" customFormat="1" ht="25.5" customHeight="1" outlineLevel="1">
      <c r="A264" s="331" t="s">
        <v>368</v>
      </c>
      <c r="B264" s="332"/>
      <c r="C264" s="332"/>
      <c r="D264" s="327"/>
      <c r="E264" s="327"/>
      <c r="F264" s="327"/>
      <c r="G264" s="288"/>
      <c r="H264" s="288"/>
      <c r="I264" s="288"/>
      <c r="J264" s="276"/>
      <c r="K264" s="277"/>
      <c r="L264" s="277"/>
      <c r="M264" s="277"/>
      <c r="N264" s="277"/>
    </row>
    <row r="265" spans="1:14" s="92" customFormat="1" ht="78.75" outlineLevel="1">
      <c r="A265" s="196" t="s">
        <v>219</v>
      </c>
      <c r="B265" s="175" t="s">
        <v>104</v>
      </c>
      <c r="C265" s="175" t="s">
        <v>105</v>
      </c>
      <c r="D265" s="176" t="s">
        <v>1</v>
      </c>
      <c r="E265" s="186"/>
      <c r="F265" s="112"/>
      <c r="G265" s="250"/>
      <c r="H265" s="119"/>
      <c r="I265" s="187" t="s">
        <v>303</v>
      </c>
      <c r="J265" s="281" t="s">
        <v>563</v>
      </c>
      <c r="K265" s="279">
        <v>311.79000000000002</v>
      </c>
      <c r="L265" s="280">
        <f t="shared" ref="L265:L266" si="92">E265+(L$5-1)*K265</f>
        <v>0</v>
      </c>
      <c r="M265" s="280">
        <f t="shared" si="84"/>
        <v>0</v>
      </c>
      <c r="N265" s="280">
        <f t="shared" ref="N265:N266" si="93">G265</f>
        <v>0</v>
      </c>
    </row>
    <row r="266" spans="1:14" s="92" customFormat="1" ht="78.75" outlineLevel="1">
      <c r="A266" s="196" t="s">
        <v>220</v>
      </c>
      <c r="B266" s="175" t="s">
        <v>106</v>
      </c>
      <c r="C266" s="175" t="s">
        <v>107</v>
      </c>
      <c r="D266" s="176" t="s">
        <v>1</v>
      </c>
      <c r="E266" s="186"/>
      <c r="F266" s="112"/>
      <c r="G266" s="250"/>
      <c r="H266" s="119"/>
      <c r="I266" s="187" t="s">
        <v>303</v>
      </c>
      <c r="J266" s="281" t="s">
        <v>563</v>
      </c>
      <c r="K266" s="279">
        <v>534.79</v>
      </c>
      <c r="L266" s="280">
        <f t="shared" si="92"/>
        <v>0</v>
      </c>
      <c r="M266" s="280">
        <f t="shared" si="84"/>
        <v>0</v>
      </c>
      <c r="N266" s="280">
        <f t="shared" si="93"/>
        <v>0</v>
      </c>
    </row>
    <row r="267" spans="1:14" s="92" customFormat="1" ht="25.5" customHeight="1" outlineLevel="1">
      <c r="A267" s="331" t="s">
        <v>68</v>
      </c>
      <c r="B267" s="332"/>
      <c r="C267" s="332"/>
      <c r="D267" s="327"/>
      <c r="E267" s="327"/>
      <c r="F267" s="327"/>
      <c r="G267" s="288"/>
      <c r="H267" s="288"/>
      <c r="I267" s="288"/>
      <c r="J267" s="276"/>
      <c r="K267" s="277"/>
      <c r="L267" s="277"/>
      <c r="M267" s="277"/>
      <c r="N267" s="277"/>
    </row>
    <row r="268" spans="1:14" s="92" customFormat="1" ht="40.5" customHeight="1" outlineLevel="1">
      <c r="A268" s="196" t="s">
        <v>221</v>
      </c>
      <c r="B268" s="175" t="s">
        <v>108</v>
      </c>
      <c r="C268" s="175" t="s">
        <v>109</v>
      </c>
      <c r="D268" s="176" t="s">
        <v>51</v>
      </c>
      <c r="E268" s="186"/>
      <c r="F268" s="112"/>
      <c r="G268" s="250"/>
      <c r="H268" s="119"/>
      <c r="I268" s="187" t="s">
        <v>329</v>
      </c>
      <c r="J268" s="281" t="s">
        <v>563</v>
      </c>
      <c r="K268" s="279">
        <v>128.38</v>
      </c>
      <c r="L268" s="280">
        <f t="shared" ref="L268" si="94">E268+(L$5-1)*K268</f>
        <v>0</v>
      </c>
      <c r="M268" s="280">
        <f t="shared" ref="M268" si="95">IFERROR(L268-N268,0)</f>
        <v>0</v>
      </c>
      <c r="N268" s="280">
        <f t="shared" ref="N268" si="96">G268</f>
        <v>0</v>
      </c>
    </row>
    <row r="273" spans="1:10">
      <c r="B273" s="262"/>
      <c r="C273" s="263"/>
    </row>
    <row r="275" spans="1:10">
      <c r="A275" s="63"/>
      <c r="B275" s="91" t="s">
        <v>222</v>
      </c>
      <c r="C275" s="63"/>
      <c r="D275" s="63"/>
      <c r="E275" s="63"/>
      <c r="F275" s="63"/>
      <c r="G275" s="63"/>
      <c r="H275" s="63"/>
      <c r="I275" s="63"/>
      <c r="J275" s="63"/>
    </row>
  </sheetData>
  <autoFilter ref="A10:R268"/>
  <mergeCells count="49">
    <mergeCell ref="A208:C208"/>
    <mergeCell ref="D208:F208"/>
    <mergeCell ref="G208:H208"/>
    <mergeCell ref="A267:C267"/>
    <mergeCell ref="D267:F267"/>
    <mergeCell ref="A210:C210"/>
    <mergeCell ref="D210:F210"/>
    <mergeCell ref="G210:I210"/>
    <mergeCell ref="A2:R3"/>
    <mergeCell ref="E8:I8"/>
    <mergeCell ref="J4:J9"/>
    <mergeCell ref="M5:N5"/>
    <mergeCell ref="D264:F264"/>
    <mergeCell ref="A245:A247"/>
    <mergeCell ref="A250:C250"/>
    <mergeCell ref="A258:A260"/>
    <mergeCell ref="A264:C264"/>
    <mergeCell ref="L8:N8"/>
    <mergeCell ref="A212:C212"/>
    <mergeCell ref="D212:F212"/>
    <mergeCell ref="G212:I212"/>
    <mergeCell ref="A236:C236"/>
    <mergeCell ref="A227:C227"/>
    <mergeCell ref="A244:C244"/>
    <mergeCell ref="A30:I30"/>
    <mergeCell ref="A49:C49"/>
    <mergeCell ref="D49:F49"/>
    <mergeCell ref="G49:I49"/>
    <mergeCell ref="A194:C194"/>
    <mergeCell ref="D194:F194"/>
    <mergeCell ref="G194:I194"/>
    <mergeCell ref="A164:C164"/>
    <mergeCell ref="D164:F164"/>
    <mergeCell ref="G164:I164"/>
    <mergeCell ref="A165:C165"/>
    <mergeCell ref="A23:C23"/>
    <mergeCell ref="A24:C24"/>
    <mergeCell ref="D24:I24"/>
    <mergeCell ref="A28:I28"/>
    <mergeCell ref="A29:C29"/>
    <mergeCell ref="M6:N6"/>
    <mergeCell ref="O5:R6"/>
    <mergeCell ref="A19:C19"/>
    <mergeCell ref="D19:I19"/>
    <mergeCell ref="A11:C11"/>
    <mergeCell ref="A12:C12"/>
    <mergeCell ref="D12:I12"/>
    <mergeCell ref="C14:C16"/>
    <mergeCell ref="A5:I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80"/>
  <sheetViews>
    <sheetView topLeftCell="A10" zoomScale="70" zoomScaleNormal="70" workbookViewId="0">
      <selection activeCell="O51" sqref="O51"/>
    </sheetView>
  </sheetViews>
  <sheetFormatPr defaultColWidth="8.85546875" defaultRowHeight="15"/>
  <cols>
    <col min="1" max="1" width="23.85546875" style="24" customWidth="1"/>
    <col min="2" max="2" width="9.42578125" style="25" customWidth="1"/>
    <col min="3" max="3" width="4.28515625" style="26" customWidth="1"/>
    <col min="4" max="4" width="22.5703125" style="26" customWidth="1"/>
    <col min="5" max="5" width="10.5703125" style="26" customWidth="1"/>
    <col min="6" max="6" width="3.28515625" style="26" customWidth="1"/>
    <col min="7" max="7" width="23.7109375" style="26" customWidth="1"/>
    <col min="8" max="9" width="9.5703125" style="26" customWidth="1"/>
    <col min="10" max="10" width="12.7109375" style="26" customWidth="1"/>
    <col min="11" max="11" width="9.5703125" style="26" customWidth="1"/>
    <col min="12" max="12" width="13.140625" style="26" customWidth="1"/>
    <col min="13" max="13" width="11.85546875" style="26" customWidth="1"/>
    <col min="14" max="14" width="11.28515625" style="26" customWidth="1"/>
    <col min="15" max="16384" width="8.85546875" style="26"/>
  </cols>
  <sheetData>
    <row r="1" spans="1:19" ht="14.45" customHeight="1" thickBot="1">
      <c r="A1" s="359" t="s">
        <v>562</v>
      </c>
      <c r="B1" s="360"/>
      <c r="C1" s="360"/>
      <c r="D1" s="360"/>
      <c r="E1" s="360"/>
      <c r="F1" s="360"/>
      <c r="G1" s="360"/>
      <c r="H1" s="360"/>
      <c r="I1" s="360"/>
      <c r="J1" s="361"/>
      <c r="K1" s="60"/>
      <c r="L1" s="61"/>
      <c r="M1" s="62"/>
    </row>
    <row r="2" spans="1:19" ht="14.45" customHeight="1">
      <c r="A2" s="362" t="s">
        <v>542</v>
      </c>
      <c r="B2" s="363"/>
      <c r="C2" s="75"/>
      <c r="D2" s="362" t="s">
        <v>543</v>
      </c>
      <c r="E2" s="363"/>
      <c r="F2" s="75"/>
      <c r="G2" s="364" t="s">
        <v>547</v>
      </c>
      <c r="H2" s="365"/>
      <c r="I2" s="365"/>
      <c r="J2" s="366"/>
      <c r="K2" s="60"/>
      <c r="L2" s="64"/>
      <c r="M2" s="357" t="s">
        <v>574</v>
      </c>
      <c r="N2" s="358"/>
      <c r="O2" s="358"/>
      <c r="P2" s="358"/>
      <c r="Q2" s="358"/>
      <c r="R2" s="358"/>
      <c r="S2" s="358"/>
    </row>
    <row r="3" spans="1:19" ht="14.45" customHeight="1">
      <c r="A3" s="362"/>
      <c r="B3" s="363"/>
      <c r="C3" s="75"/>
      <c r="D3" s="362"/>
      <c r="E3" s="363"/>
      <c r="F3" s="75"/>
      <c r="G3" s="364"/>
      <c r="H3" s="365"/>
      <c r="I3" s="365"/>
      <c r="J3" s="366"/>
      <c r="K3" s="60"/>
      <c r="L3" s="65"/>
      <c r="M3" s="358"/>
      <c r="N3" s="358"/>
      <c r="O3" s="358"/>
      <c r="P3" s="358"/>
      <c r="Q3" s="358"/>
      <c r="R3" s="358"/>
      <c r="S3" s="358"/>
    </row>
    <row r="4" spans="1:19">
      <c r="A4" s="362"/>
      <c r="B4" s="363"/>
      <c r="C4" s="75"/>
      <c r="D4" s="362"/>
      <c r="E4" s="363"/>
      <c r="F4" s="75"/>
      <c r="G4" s="367" t="s">
        <v>549</v>
      </c>
      <c r="H4" s="368"/>
      <c r="I4" s="368"/>
      <c r="J4" s="369"/>
      <c r="K4" s="66"/>
    </row>
    <row r="5" spans="1:19" ht="14.45" customHeight="1">
      <c r="A5" s="362"/>
      <c r="B5" s="363"/>
      <c r="C5" s="76"/>
      <c r="D5" s="77"/>
      <c r="E5" s="78"/>
      <c r="F5" s="75"/>
      <c r="G5" s="367" t="s">
        <v>550</v>
      </c>
      <c r="H5" s="368"/>
      <c r="I5" s="368"/>
      <c r="J5" s="369"/>
      <c r="K5" s="66"/>
      <c r="L5" s="67"/>
      <c r="M5" s="67"/>
    </row>
    <row r="6" spans="1:19">
      <c r="A6" s="289" t="s">
        <v>525</v>
      </c>
      <c r="B6" s="79">
        <f>B17</f>
        <v>70</v>
      </c>
      <c r="C6" s="80"/>
      <c r="D6" s="81" t="s">
        <v>545</v>
      </c>
      <c r="E6" s="82">
        <f>B33</f>
        <v>7000</v>
      </c>
      <c r="F6" s="75"/>
      <c r="G6" s="347" t="s">
        <v>525</v>
      </c>
      <c r="H6" s="348"/>
      <c r="I6" s="348"/>
      <c r="J6" s="83">
        <f>E6*B6</f>
        <v>490000</v>
      </c>
      <c r="K6" s="68"/>
      <c r="L6" s="67"/>
      <c r="M6" s="67"/>
    </row>
    <row r="7" spans="1:19">
      <c r="A7" s="289" t="s">
        <v>526</v>
      </c>
      <c r="B7" s="84">
        <f>B25</f>
        <v>76.180000000000007</v>
      </c>
      <c r="C7" s="80"/>
      <c r="D7" s="81" t="s">
        <v>546</v>
      </c>
      <c r="E7" s="82">
        <f>B41</f>
        <v>7000</v>
      </c>
      <c r="F7" s="75"/>
      <c r="G7" s="347" t="s">
        <v>526</v>
      </c>
      <c r="H7" s="348"/>
      <c r="I7" s="348"/>
      <c r="J7" s="83">
        <f>E7*B7</f>
        <v>533260</v>
      </c>
      <c r="K7" s="68"/>
    </row>
    <row r="8" spans="1:19">
      <c r="A8" s="289" t="s">
        <v>527</v>
      </c>
      <c r="B8" s="85">
        <f>ROUND((B7/$B$6-1)*100,2)</f>
        <v>8.83</v>
      </c>
      <c r="C8" s="80"/>
      <c r="D8" s="81" t="s">
        <v>544</v>
      </c>
      <c r="E8" s="85">
        <f>ROUND((E7/$E$6-1)*100,2)</f>
        <v>0</v>
      </c>
      <c r="F8" s="75"/>
      <c r="G8" s="347" t="s">
        <v>548</v>
      </c>
      <c r="H8" s="348"/>
      <c r="I8" s="348"/>
      <c r="J8" s="83">
        <f>ROUND((J7/$J$6-1)*100,2)</f>
        <v>8.83</v>
      </c>
      <c r="K8" s="68"/>
    </row>
    <row r="9" spans="1:19" ht="15.75" thickBot="1">
      <c r="A9" s="290" t="s">
        <v>528</v>
      </c>
      <c r="B9" s="86">
        <f>IF(B8&gt;9.99,ROUND(B7/B6,2),IF(B8&lt;-4.9,ROUND(B7/B6,2),1))</f>
        <v>1</v>
      </c>
      <c r="C9" s="87"/>
      <c r="D9" s="88" t="s">
        <v>528</v>
      </c>
      <c r="E9" s="86">
        <f>IF(E8&gt;9.9,ROUND(E7/E6,2),IF(E8&lt;-4.9,ROUND(E7/E6,2),1))</f>
        <v>1</v>
      </c>
      <c r="F9" s="89"/>
      <c r="G9" s="349" t="s">
        <v>528</v>
      </c>
      <c r="H9" s="350"/>
      <c r="I9" s="350"/>
      <c r="J9" s="90">
        <f>IF(J8&gt;9.9,ROUND(J7/J6,2),IF(J8&lt;-4.9,ROUND(J7/J6,2),1))</f>
        <v>1</v>
      </c>
      <c r="K9" s="69"/>
      <c r="L9" s="70"/>
      <c r="M9" s="70"/>
      <c r="N9" s="70"/>
    </row>
    <row r="11" spans="1:19" ht="15.75" thickBot="1"/>
    <row r="12" spans="1:19">
      <c r="A12" s="351" t="s">
        <v>569</v>
      </c>
      <c r="B12" s="352"/>
      <c r="C12" s="352"/>
      <c r="D12" s="352"/>
      <c r="E12" s="352"/>
      <c r="F12" s="352"/>
      <c r="G12" s="352"/>
      <c r="H12" s="352"/>
      <c r="I12" s="352"/>
      <c r="J12" s="352"/>
      <c r="K12" s="353"/>
      <c r="L12" s="27" t="s">
        <v>553</v>
      </c>
      <c r="M12" s="27" t="s">
        <v>554</v>
      </c>
      <c r="N12" s="27" t="s">
        <v>555</v>
      </c>
      <c r="O12" s="27" t="s">
        <v>556</v>
      </c>
      <c r="P12" s="28"/>
    </row>
    <row r="13" spans="1:19">
      <c r="A13" s="354"/>
      <c r="B13" s="355"/>
      <c r="C13" s="355"/>
      <c r="D13" s="355"/>
      <c r="E13" s="355"/>
      <c r="F13" s="355"/>
      <c r="G13" s="355"/>
      <c r="H13" s="355"/>
      <c r="I13" s="355"/>
      <c r="J13" s="355"/>
      <c r="K13" s="356"/>
      <c r="L13" s="29">
        <v>1</v>
      </c>
      <c r="M13" s="22">
        <v>44078</v>
      </c>
      <c r="N13" s="23">
        <v>75.468000000000004</v>
      </c>
      <c r="O13" s="30" t="s">
        <v>557</v>
      </c>
      <c r="P13" s="31"/>
    </row>
    <row r="14" spans="1:19">
      <c r="A14" s="354"/>
      <c r="B14" s="355"/>
      <c r="C14" s="355"/>
      <c r="D14" s="355"/>
      <c r="E14" s="355"/>
      <c r="F14" s="355"/>
      <c r="G14" s="355"/>
      <c r="H14" s="355"/>
      <c r="I14" s="355"/>
      <c r="J14" s="355"/>
      <c r="K14" s="356"/>
      <c r="L14" s="29">
        <f>L13+1</f>
        <v>2</v>
      </c>
      <c r="M14" s="22">
        <v>44079</v>
      </c>
      <c r="N14" s="23">
        <v>75.182299999999998</v>
      </c>
      <c r="O14" s="30" t="s">
        <v>557</v>
      </c>
      <c r="P14" s="31"/>
    </row>
    <row r="15" spans="1:19">
      <c r="A15" s="354"/>
      <c r="B15" s="355"/>
      <c r="C15" s="355"/>
      <c r="D15" s="355"/>
      <c r="E15" s="355"/>
      <c r="F15" s="355"/>
      <c r="G15" s="355"/>
      <c r="H15" s="355"/>
      <c r="I15" s="355"/>
      <c r="J15" s="355"/>
      <c r="K15" s="356"/>
      <c r="L15" s="29">
        <f t="shared" ref="L15:L32" si="0">L14+1</f>
        <v>3</v>
      </c>
      <c r="M15" s="22">
        <v>44082</v>
      </c>
      <c r="N15" s="23">
        <v>75.590999999999994</v>
      </c>
      <c r="O15" s="30" t="s">
        <v>557</v>
      </c>
      <c r="P15" s="31"/>
    </row>
    <row r="16" spans="1:19">
      <c r="A16" s="32"/>
      <c r="B16" s="33"/>
      <c r="C16" s="30"/>
      <c r="D16" s="30"/>
      <c r="E16" s="30"/>
      <c r="F16" s="30"/>
      <c r="G16" s="30"/>
      <c r="H16" s="30"/>
      <c r="I16" s="30"/>
      <c r="J16" s="30"/>
      <c r="K16" s="31"/>
      <c r="L16" s="29">
        <f>L15+1</f>
        <v>4</v>
      </c>
      <c r="M16" s="22">
        <v>44083</v>
      </c>
      <c r="N16" s="23">
        <v>75.964500000000001</v>
      </c>
      <c r="O16" s="30" t="s">
        <v>557</v>
      </c>
      <c r="P16" s="31"/>
    </row>
    <row r="17" spans="1:16" ht="15.75">
      <c r="A17" s="34" t="s">
        <v>568</v>
      </c>
      <c r="B17" s="20">
        <v>70</v>
      </c>
      <c r="C17" s="30"/>
      <c r="D17" s="30"/>
      <c r="E17" s="35" t="s">
        <v>561</v>
      </c>
      <c r="F17" s="30"/>
      <c r="G17" s="30"/>
      <c r="H17" s="30"/>
      <c r="I17" s="30"/>
      <c r="J17" s="30"/>
      <c r="K17" s="31"/>
      <c r="L17" s="29">
        <f>L16+1</f>
        <v>5</v>
      </c>
      <c r="M17" s="22">
        <v>44084</v>
      </c>
      <c r="N17" s="23">
        <v>76.071299999999994</v>
      </c>
      <c r="O17" s="30" t="s">
        <v>557</v>
      </c>
      <c r="P17" s="31"/>
    </row>
    <row r="18" spans="1:16">
      <c r="A18" s="32"/>
      <c r="B18" s="33"/>
      <c r="C18" s="30"/>
      <c r="D18" s="30"/>
      <c r="E18" s="30"/>
      <c r="F18" s="30"/>
      <c r="G18" s="30"/>
      <c r="H18" s="30"/>
      <c r="I18" s="30"/>
      <c r="J18" s="30"/>
      <c r="K18" s="31"/>
      <c r="L18" s="29">
        <f t="shared" si="0"/>
        <v>6</v>
      </c>
      <c r="M18" s="22">
        <v>44085</v>
      </c>
      <c r="N18" s="23">
        <v>75.5274</v>
      </c>
      <c r="O18" s="30" t="s">
        <v>557</v>
      </c>
      <c r="P18" s="31"/>
    </row>
    <row r="19" spans="1:16">
      <c r="A19" s="345" t="s">
        <v>565</v>
      </c>
      <c r="B19" s="346"/>
      <c r="C19" s="346"/>
      <c r="D19" s="346"/>
      <c r="E19" s="346"/>
      <c r="F19" s="346"/>
      <c r="G19" s="346"/>
      <c r="H19" s="346"/>
      <c r="I19" s="346"/>
      <c r="J19" s="346"/>
      <c r="K19" s="36"/>
      <c r="L19" s="29">
        <f t="shared" si="0"/>
        <v>7</v>
      </c>
      <c r="M19" s="22">
        <v>44086</v>
      </c>
      <c r="N19" s="23">
        <v>74.889600000000002</v>
      </c>
      <c r="O19" s="30" t="s">
        <v>557</v>
      </c>
      <c r="P19" s="31"/>
    </row>
    <row r="20" spans="1:16">
      <c r="A20" s="345"/>
      <c r="B20" s="346"/>
      <c r="C20" s="346"/>
      <c r="D20" s="346"/>
      <c r="E20" s="346"/>
      <c r="F20" s="346"/>
      <c r="G20" s="346"/>
      <c r="H20" s="346"/>
      <c r="I20" s="346"/>
      <c r="J20" s="346"/>
      <c r="K20" s="36"/>
      <c r="L20" s="29">
        <f t="shared" si="0"/>
        <v>8</v>
      </c>
      <c r="M20" s="22">
        <v>44089</v>
      </c>
      <c r="N20" s="23">
        <v>74.714799999999997</v>
      </c>
      <c r="O20" s="30" t="s">
        <v>557</v>
      </c>
      <c r="P20" s="31"/>
    </row>
    <row r="21" spans="1:16">
      <c r="A21" s="345"/>
      <c r="B21" s="346"/>
      <c r="C21" s="346"/>
      <c r="D21" s="346"/>
      <c r="E21" s="346"/>
      <c r="F21" s="346"/>
      <c r="G21" s="346"/>
      <c r="H21" s="346"/>
      <c r="I21" s="346"/>
      <c r="J21" s="346"/>
      <c r="K21" s="36"/>
      <c r="L21" s="29">
        <f t="shared" si="0"/>
        <v>9</v>
      </c>
      <c r="M21" s="22">
        <v>44090</v>
      </c>
      <c r="N21" s="23">
        <v>75.188400000000001</v>
      </c>
      <c r="O21" s="30" t="s">
        <v>557</v>
      </c>
      <c r="P21" s="31"/>
    </row>
    <row r="22" spans="1:16">
      <c r="A22" s="345"/>
      <c r="B22" s="346"/>
      <c r="C22" s="346"/>
      <c r="D22" s="346"/>
      <c r="E22" s="346"/>
      <c r="F22" s="346"/>
      <c r="G22" s="346"/>
      <c r="H22" s="346"/>
      <c r="I22" s="346"/>
      <c r="J22" s="346"/>
      <c r="K22" s="36"/>
      <c r="L22" s="29">
        <f t="shared" si="0"/>
        <v>10</v>
      </c>
      <c r="M22" s="22">
        <v>44091</v>
      </c>
      <c r="N22" s="23">
        <v>74.927800000000005</v>
      </c>
      <c r="O22" s="30" t="s">
        <v>557</v>
      </c>
      <c r="P22" s="31"/>
    </row>
    <row r="23" spans="1:16">
      <c r="A23" s="37" t="s">
        <v>551</v>
      </c>
      <c r="B23" s="30"/>
      <c r="C23" s="30"/>
      <c r="D23" s="38" t="s">
        <v>552</v>
      </c>
      <c r="E23" s="30"/>
      <c r="F23" s="30"/>
      <c r="G23" s="30"/>
      <c r="H23" s="30"/>
      <c r="I23" s="39"/>
      <c r="J23" s="39"/>
      <c r="K23" s="40"/>
      <c r="L23" s="29">
        <f t="shared" si="0"/>
        <v>11</v>
      </c>
      <c r="M23" s="22">
        <v>44092</v>
      </c>
      <c r="N23" s="23">
        <v>75.194100000000006</v>
      </c>
      <c r="O23" s="30" t="s">
        <v>557</v>
      </c>
      <c r="P23" s="31"/>
    </row>
    <row r="24" spans="1:16">
      <c r="A24" s="37"/>
      <c r="B24" s="30"/>
      <c r="C24" s="30"/>
      <c r="D24" s="38"/>
      <c r="E24" s="30"/>
      <c r="F24" s="30"/>
      <c r="G24" s="30"/>
      <c r="H24" s="30"/>
      <c r="I24" s="39"/>
      <c r="J24" s="39"/>
      <c r="K24" s="40"/>
      <c r="L24" s="29">
        <f t="shared" si="0"/>
        <v>12</v>
      </c>
      <c r="M24" s="22">
        <v>44093</v>
      </c>
      <c r="N24" s="23">
        <v>75.031899999999993</v>
      </c>
      <c r="O24" s="30" t="s">
        <v>557</v>
      </c>
      <c r="P24" s="31"/>
    </row>
    <row r="25" spans="1:16" ht="15.75">
      <c r="A25" s="34" t="s">
        <v>567</v>
      </c>
      <c r="B25" s="41">
        <f>ROUND(AVERAGE(N13:N32),2)</f>
        <v>76.180000000000007</v>
      </c>
      <c r="C25" s="30"/>
      <c r="D25" s="38"/>
      <c r="E25" s="35" t="s">
        <v>573</v>
      </c>
      <c r="F25" s="30"/>
      <c r="G25" s="30"/>
      <c r="H25" s="30"/>
      <c r="I25" s="39"/>
      <c r="J25" s="39"/>
      <c r="K25" s="40"/>
      <c r="L25" s="29">
        <f t="shared" si="0"/>
        <v>13</v>
      </c>
      <c r="M25" s="22">
        <v>44096</v>
      </c>
      <c r="N25" s="23">
        <v>76.0381</v>
      </c>
      <c r="O25" s="30" t="s">
        <v>557</v>
      </c>
      <c r="P25" s="31"/>
    </row>
    <row r="26" spans="1:16" ht="15.75" thickBot="1">
      <c r="A26" s="42"/>
      <c r="B26" s="43"/>
      <c r="C26" s="43"/>
      <c r="D26" s="44"/>
      <c r="E26" s="43"/>
      <c r="F26" s="43"/>
      <c r="G26" s="43"/>
      <c r="H26" s="43"/>
      <c r="I26" s="45"/>
      <c r="J26" s="45"/>
      <c r="K26" s="46"/>
      <c r="L26" s="29">
        <f t="shared" si="0"/>
        <v>14</v>
      </c>
      <c r="M26" s="22">
        <v>44097</v>
      </c>
      <c r="N26" s="23">
        <v>76.271100000000004</v>
      </c>
      <c r="O26" s="30" t="s">
        <v>557</v>
      </c>
      <c r="P26" s="31"/>
    </row>
    <row r="27" spans="1:16" ht="15.75" thickBot="1">
      <c r="A27" s="47"/>
      <c r="B27" s="47"/>
      <c r="C27" s="47"/>
      <c r="D27" s="47"/>
      <c r="E27" s="47"/>
      <c r="F27" s="47"/>
      <c r="G27" s="47"/>
      <c r="H27" s="47"/>
      <c r="I27" s="47"/>
      <c r="J27" s="47"/>
      <c r="K27" s="47"/>
      <c r="L27" s="48">
        <f t="shared" si="0"/>
        <v>15</v>
      </c>
      <c r="M27" s="22">
        <v>44098</v>
      </c>
      <c r="N27" s="23">
        <v>76.354500000000002</v>
      </c>
      <c r="O27" s="30" t="s">
        <v>557</v>
      </c>
      <c r="P27" s="31"/>
    </row>
    <row r="28" spans="1:16">
      <c r="A28" s="336" t="s">
        <v>570</v>
      </c>
      <c r="B28" s="337"/>
      <c r="C28" s="337"/>
      <c r="D28" s="337"/>
      <c r="E28" s="337"/>
      <c r="F28" s="337"/>
      <c r="G28" s="337"/>
      <c r="H28" s="337"/>
      <c r="I28" s="337"/>
      <c r="J28" s="338"/>
      <c r="K28" s="49"/>
      <c r="L28" s="48">
        <f>L27+1</f>
        <v>16</v>
      </c>
      <c r="M28" s="22">
        <v>44099</v>
      </c>
      <c r="N28" s="23">
        <v>77.177999999999997</v>
      </c>
      <c r="O28" s="30" t="s">
        <v>557</v>
      </c>
      <c r="P28" s="31"/>
    </row>
    <row r="29" spans="1:16">
      <c r="A29" s="339"/>
      <c r="B29" s="340"/>
      <c r="C29" s="340"/>
      <c r="D29" s="340"/>
      <c r="E29" s="340"/>
      <c r="F29" s="340"/>
      <c r="G29" s="340"/>
      <c r="H29" s="340"/>
      <c r="I29" s="340"/>
      <c r="J29" s="341"/>
      <c r="K29" s="49"/>
      <c r="L29" s="48">
        <f>L28+1</f>
        <v>17</v>
      </c>
      <c r="M29" s="22">
        <v>44100</v>
      </c>
      <c r="N29" s="23">
        <v>76.819500000000005</v>
      </c>
      <c r="O29" s="30" t="s">
        <v>557</v>
      </c>
      <c r="P29" s="31"/>
    </row>
    <row r="30" spans="1:16">
      <c r="A30" s="339"/>
      <c r="B30" s="340"/>
      <c r="C30" s="340"/>
      <c r="D30" s="340"/>
      <c r="E30" s="340"/>
      <c r="F30" s="340"/>
      <c r="G30" s="340"/>
      <c r="H30" s="340"/>
      <c r="I30" s="340"/>
      <c r="J30" s="341"/>
      <c r="K30" s="49"/>
      <c r="L30" s="48">
        <f t="shared" si="0"/>
        <v>18</v>
      </c>
      <c r="M30" s="22">
        <v>44103</v>
      </c>
      <c r="N30" s="23">
        <v>78.671300000000002</v>
      </c>
      <c r="O30" s="30" t="s">
        <v>557</v>
      </c>
      <c r="P30" s="31"/>
    </row>
    <row r="31" spans="1:16">
      <c r="A31" s="339"/>
      <c r="B31" s="340"/>
      <c r="C31" s="340"/>
      <c r="D31" s="340"/>
      <c r="E31" s="340"/>
      <c r="F31" s="340"/>
      <c r="G31" s="340"/>
      <c r="H31" s="340"/>
      <c r="I31" s="340"/>
      <c r="J31" s="341"/>
      <c r="K31" s="49"/>
      <c r="L31" s="48">
        <f t="shared" si="0"/>
        <v>19</v>
      </c>
      <c r="M31" s="22">
        <v>44104</v>
      </c>
      <c r="N31" s="23">
        <v>79.6845</v>
      </c>
      <c r="O31" s="30" t="s">
        <v>557</v>
      </c>
      <c r="P31" s="31"/>
    </row>
    <row r="32" spans="1:16">
      <c r="A32" s="50"/>
      <c r="B32" s="51"/>
      <c r="C32" s="52"/>
      <c r="D32" s="52"/>
      <c r="E32" s="52"/>
      <c r="F32" s="52"/>
      <c r="G32" s="52"/>
      <c r="H32" s="52"/>
      <c r="I32" s="52"/>
      <c r="J32" s="53"/>
      <c r="K32" s="49"/>
      <c r="L32" s="48">
        <f t="shared" si="0"/>
        <v>20</v>
      </c>
      <c r="M32" s="22">
        <v>44105</v>
      </c>
      <c r="N32" s="23">
        <v>78.784700000000001</v>
      </c>
      <c r="O32" s="30" t="s">
        <v>557</v>
      </c>
      <c r="P32" s="31"/>
    </row>
    <row r="33" spans="1:16" ht="16.5" thickBot="1">
      <c r="A33" s="54" t="s">
        <v>571</v>
      </c>
      <c r="B33" s="21">
        <v>7000</v>
      </c>
      <c r="C33" s="52"/>
      <c r="D33" s="52"/>
      <c r="E33" s="55" t="s">
        <v>561</v>
      </c>
      <c r="F33" s="52"/>
      <c r="G33" s="52"/>
      <c r="H33" s="52"/>
      <c r="I33" s="52"/>
      <c r="J33" s="53"/>
      <c r="K33" s="49"/>
      <c r="L33" s="42"/>
      <c r="M33" s="43"/>
      <c r="N33" s="43"/>
      <c r="O33" s="43"/>
      <c r="P33" s="56"/>
    </row>
    <row r="34" spans="1:16">
      <c r="A34" s="50"/>
      <c r="B34" s="51"/>
      <c r="C34" s="52"/>
      <c r="D34" s="52"/>
      <c r="E34" s="52"/>
      <c r="F34" s="52"/>
      <c r="G34" s="52"/>
      <c r="H34" s="52"/>
      <c r="I34" s="52"/>
      <c r="J34" s="53"/>
      <c r="K34" s="49"/>
    </row>
    <row r="35" spans="1:16" ht="14.45" customHeight="1">
      <c r="A35" s="342" t="s">
        <v>575</v>
      </c>
      <c r="B35" s="343"/>
      <c r="C35" s="343"/>
      <c r="D35" s="343"/>
      <c r="E35" s="343"/>
      <c r="F35" s="343"/>
      <c r="G35" s="343"/>
      <c r="H35" s="343"/>
      <c r="I35" s="343"/>
      <c r="J35" s="344"/>
      <c r="K35" s="49"/>
    </row>
    <row r="36" spans="1:16">
      <c r="A36" s="342"/>
      <c r="B36" s="343"/>
      <c r="C36" s="343"/>
      <c r="D36" s="343"/>
      <c r="E36" s="343"/>
      <c r="F36" s="343"/>
      <c r="G36" s="343"/>
      <c r="H36" s="343"/>
      <c r="I36" s="343"/>
      <c r="J36" s="344"/>
      <c r="K36" s="57"/>
    </row>
    <row r="37" spans="1:16">
      <c r="A37" s="342"/>
      <c r="B37" s="343"/>
      <c r="C37" s="343"/>
      <c r="D37" s="343"/>
      <c r="E37" s="343"/>
      <c r="F37" s="343"/>
      <c r="G37" s="343"/>
      <c r="H37" s="343"/>
      <c r="I37" s="343"/>
      <c r="J37" s="344"/>
      <c r="K37" s="57"/>
    </row>
    <row r="38" spans="1:16">
      <c r="A38" s="342"/>
      <c r="B38" s="343"/>
      <c r="C38" s="343"/>
      <c r="D38" s="343"/>
      <c r="E38" s="343"/>
      <c r="F38" s="343"/>
      <c r="G38" s="343"/>
      <c r="H38" s="343"/>
      <c r="I38" s="343"/>
      <c r="J38" s="344"/>
      <c r="K38" s="57"/>
    </row>
    <row r="39" spans="1:16">
      <c r="A39" s="58" t="s">
        <v>572</v>
      </c>
      <c r="B39" s="52"/>
      <c r="C39" s="52"/>
      <c r="D39" s="59" t="s">
        <v>576</v>
      </c>
      <c r="E39" s="52"/>
      <c r="F39" s="52"/>
      <c r="G39" s="52"/>
      <c r="H39" s="52"/>
      <c r="I39" s="52"/>
      <c r="J39" s="53"/>
      <c r="K39" s="57"/>
    </row>
    <row r="40" spans="1:16">
      <c r="A40" s="50"/>
      <c r="B40" s="51"/>
      <c r="C40" s="52"/>
      <c r="D40" s="52"/>
      <c r="E40" s="52"/>
      <c r="F40" s="52"/>
      <c r="G40" s="52"/>
      <c r="H40" s="52"/>
      <c r="I40" s="52"/>
      <c r="J40" s="53"/>
      <c r="K40" s="49"/>
    </row>
    <row r="41" spans="1:16" ht="15.75">
      <c r="A41" s="54" t="s">
        <v>566</v>
      </c>
      <c r="B41" s="21">
        <v>7000</v>
      </c>
      <c r="C41" s="52"/>
      <c r="D41" s="52"/>
      <c r="E41" s="55" t="s">
        <v>561</v>
      </c>
      <c r="F41" s="52"/>
      <c r="G41" s="52"/>
      <c r="H41" s="52"/>
      <c r="I41" s="52"/>
      <c r="J41" s="53"/>
      <c r="K41" s="49"/>
    </row>
    <row r="42" spans="1:16">
      <c r="A42" s="50"/>
      <c r="B42" s="51"/>
      <c r="C42" s="52"/>
      <c r="D42" s="52"/>
      <c r="E42" s="52"/>
      <c r="F42" s="52"/>
      <c r="G42" s="52"/>
      <c r="H42" s="52"/>
      <c r="I42" s="52"/>
      <c r="J42" s="53"/>
      <c r="K42" s="49"/>
    </row>
    <row r="43" spans="1:16">
      <c r="A43" s="50" t="s">
        <v>558</v>
      </c>
      <c r="B43" s="51"/>
      <c r="C43" s="52"/>
      <c r="D43" s="52"/>
      <c r="E43" s="52"/>
      <c r="F43" s="52"/>
      <c r="G43" s="52"/>
      <c r="H43" s="52"/>
      <c r="I43" s="52"/>
      <c r="J43" s="53"/>
      <c r="K43" s="49"/>
    </row>
    <row r="44" spans="1:16">
      <c r="A44" s="50"/>
      <c r="B44" s="51"/>
      <c r="C44" s="52"/>
      <c r="D44" s="52"/>
      <c r="E44" s="52"/>
      <c r="F44" s="52"/>
      <c r="G44" s="52"/>
      <c r="H44" s="52"/>
      <c r="I44" s="52"/>
      <c r="J44" s="53"/>
      <c r="K44" s="49"/>
    </row>
    <row r="45" spans="1:16">
      <c r="A45" s="50"/>
      <c r="B45" s="51"/>
      <c r="C45" s="52"/>
      <c r="D45" s="52"/>
      <c r="E45" s="52"/>
      <c r="F45" s="52"/>
      <c r="G45" s="52"/>
      <c r="H45" s="52"/>
      <c r="I45" s="52"/>
      <c r="J45" s="53"/>
      <c r="K45" s="49"/>
    </row>
    <row r="46" spans="1:16">
      <c r="A46" s="50"/>
      <c r="B46" s="51"/>
      <c r="C46" s="52"/>
      <c r="D46" s="52"/>
      <c r="E46" s="52"/>
      <c r="F46" s="52"/>
      <c r="G46" s="52"/>
      <c r="H46" s="52"/>
      <c r="I46" s="52"/>
      <c r="J46" s="53"/>
      <c r="K46" s="49"/>
    </row>
    <row r="47" spans="1:16">
      <c r="A47" s="50"/>
      <c r="B47" s="51"/>
      <c r="C47" s="52"/>
      <c r="D47" s="52"/>
      <c r="E47" s="52"/>
      <c r="F47" s="52"/>
      <c r="G47" s="52"/>
      <c r="H47" s="52"/>
      <c r="I47" s="52"/>
      <c r="J47" s="53"/>
      <c r="K47" s="49"/>
    </row>
    <row r="48" spans="1:16">
      <c r="A48" s="50"/>
      <c r="B48" s="51"/>
      <c r="C48" s="52"/>
      <c r="D48" s="52"/>
      <c r="E48" s="52"/>
      <c r="F48" s="52"/>
      <c r="G48" s="52"/>
      <c r="H48" s="52"/>
      <c r="I48" s="52"/>
      <c r="J48" s="53"/>
      <c r="K48" s="49"/>
    </row>
    <row r="49" spans="1:11">
      <c r="A49" s="50"/>
      <c r="B49" s="51"/>
      <c r="C49" s="52"/>
      <c r="D49" s="52"/>
      <c r="E49" s="52"/>
      <c r="F49" s="52"/>
      <c r="G49" s="52"/>
      <c r="H49" s="52"/>
      <c r="I49" s="52"/>
      <c r="J49" s="53"/>
      <c r="K49" s="49"/>
    </row>
    <row r="50" spans="1:11">
      <c r="A50" s="50"/>
      <c r="B50" s="51"/>
      <c r="C50" s="52"/>
      <c r="D50" s="52"/>
      <c r="E50" s="52"/>
      <c r="F50" s="52"/>
      <c r="G50" s="52"/>
      <c r="H50" s="52"/>
      <c r="I50" s="52"/>
      <c r="J50" s="53"/>
      <c r="K50" s="49"/>
    </row>
    <row r="51" spans="1:11">
      <c r="A51" s="50"/>
      <c r="B51" s="51"/>
      <c r="C51" s="52"/>
      <c r="D51" s="52"/>
      <c r="E51" s="52"/>
      <c r="F51" s="52"/>
      <c r="G51" s="52"/>
      <c r="H51" s="52"/>
      <c r="I51" s="52"/>
      <c r="J51" s="53"/>
      <c r="K51" s="49"/>
    </row>
    <row r="52" spans="1:11">
      <c r="A52" s="50"/>
      <c r="B52" s="51"/>
      <c r="C52" s="52"/>
      <c r="D52" s="52"/>
      <c r="E52" s="52"/>
      <c r="F52" s="52"/>
      <c r="G52" s="52"/>
      <c r="H52" s="52"/>
      <c r="I52" s="52"/>
      <c r="J52" s="53"/>
      <c r="K52" s="49"/>
    </row>
    <row r="53" spans="1:11">
      <c r="A53" s="50"/>
      <c r="B53" s="51"/>
      <c r="C53" s="52"/>
      <c r="D53" s="52"/>
      <c r="E53" s="52"/>
      <c r="F53" s="52"/>
      <c r="G53" s="52"/>
      <c r="H53" s="52"/>
      <c r="I53" s="52"/>
      <c r="J53" s="53"/>
      <c r="K53" s="49"/>
    </row>
    <row r="54" spans="1:11">
      <c r="A54" s="50"/>
      <c r="B54" s="51"/>
      <c r="C54" s="52"/>
      <c r="D54" s="52"/>
      <c r="E54" s="52"/>
      <c r="F54" s="52"/>
      <c r="G54" s="52"/>
      <c r="H54" s="52"/>
      <c r="I54" s="52"/>
      <c r="J54" s="53"/>
      <c r="K54" s="49"/>
    </row>
    <row r="55" spans="1:11">
      <c r="A55" s="50"/>
      <c r="B55" s="51"/>
      <c r="C55" s="52"/>
      <c r="D55" s="52"/>
      <c r="E55" s="52"/>
      <c r="F55" s="52"/>
      <c r="G55" s="52"/>
      <c r="H55" s="52"/>
      <c r="I55" s="52"/>
      <c r="J55" s="53"/>
      <c r="K55" s="49"/>
    </row>
    <row r="56" spans="1:11">
      <c r="A56" s="50"/>
      <c r="B56" s="51"/>
      <c r="C56" s="52"/>
      <c r="D56" s="52"/>
      <c r="E56" s="52"/>
      <c r="F56" s="52"/>
      <c r="G56" s="52"/>
      <c r="H56" s="52"/>
      <c r="I56" s="52"/>
      <c r="J56" s="53"/>
      <c r="K56" s="49"/>
    </row>
    <row r="57" spans="1:11">
      <c r="A57" s="50"/>
      <c r="B57" s="51"/>
      <c r="C57" s="52"/>
      <c r="D57" s="52"/>
      <c r="E57" s="52"/>
      <c r="F57" s="52"/>
      <c r="G57" s="52"/>
      <c r="H57" s="52"/>
      <c r="I57" s="52"/>
      <c r="J57" s="53"/>
      <c r="K57" s="49"/>
    </row>
    <row r="58" spans="1:11">
      <c r="A58" s="50"/>
      <c r="B58" s="51"/>
      <c r="C58" s="52"/>
      <c r="D58" s="52"/>
      <c r="E58" s="52"/>
      <c r="F58" s="52"/>
      <c r="G58" s="52"/>
      <c r="H58" s="52"/>
      <c r="I58" s="52"/>
      <c r="J58" s="53"/>
      <c r="K58" s="49"/>
    </row>
    <row r="59" spans="1:11">
      <c r="A59" s="50"/>
      <c r="B59" s="51"/>
      <c r="C59" s="52"/>
      <c r="D59" s="52"/>
      <c r="E59" s="52"/>
      <c r="F59" s="52"/>
      <c r="G59" s="52"/>
      <c r="H59" s="52"/>
      <c r="I59" s="52"/>
      <c r="J59" s="53"/>
      <c r="K59" s="49"/>
    </row>
    <row r="60" spans="1:11">
      <c r="A60" s="50"/>
      <c r="B60" s="51"/>
      <c r="C60" s="52"/>
      <c r="D60" s="52"/>
      <c r="E60" s="52"/>
      <c r="F60" s="52"/>
      <c r="G60" s="52"/>
      <c r="H60" s="52"/>
      <c r="I60" s="52"/>
      <c r="J60" s="53"/>
      <c r="K60" s="49"/>
    </row>
    <row r="61" spans="1:11">
      <c r="A61" s="50"/>
      <c r="B61" s="51"/>
      <c r="C61" s="52"/>
      <c r="D61" s="52"/>
      <c r="E61" s="52"/>
      <c r="F61" s="52"/>
      <c r="G61" s="52"/>
      <c r="H61" s="52"/>
      <c r="I61" s="52"/>
      <c r="J61" s="53"/>
      <c r="K61" s="49"/>
    </row>
    <row r="62" spans="1:11">
      <c r="A62" s="50"/>
      <c r="B62" s="51"/>
      <c r="C62" s="52"/>
      <c r="D62" s="52"/>
      <c r="E62" s="52"/>
      <c r="F62" s="52"/>
      <c r="G62" s="52"/>
      <c r="H62" s="52"/>
      <c r="I62" s="52"/>
      <c r="J62" s="53"/>
      <c r="K62" s="49"/>
    </row>
    <row r="63" spans="1:11" ht="15.6" customHeight="1">
      <c r="A63" s="50"/>
      <c r="B63" s="51"/>
      <c r="C63" s="52"/>
      <c r="D63" s="52"/>
      <c r="E63" s="52"/>
      <c r="F63" s="52"/>
      <c r="G63" s="52"/>
      <c r="H63" s="52"/>
      <c r="I63" s="52"/>
      <c r="J63" s="53"/>
      <c r="K63" s="49"/>
    </row>
    <row r="64" spans="1:11">
      <c r="A64" s="50"/>
      <c r="B64" s="51"/>
      <c r="C64" s="52"/>
      <c r="D64" s="52"/>
      <c r="E64" s="52"/>
      <c r="F64" s="52"/>
      <c r="G64" s="52"/>
      <c r="H64" s="52"/>
      <c r="I64" s="52"/>
      <c r="J64" s="53"/>
      <c r="K64" s="49"/>
    </row>
    <row r="65" spans="1:11">
      <c r="A65" s="50"/>
      <c r="B65" s="51"/>
      <c r="C65" s="52"/>
      <c r="D65" s="52"/>
      <c r="E65" s="52"/>
      <c r="F65" s="52"/>
      <c r="G65" s="52"/>
      <c r="H65" s="52"/>
      <c r="I65" s="52"/>
      <c r="J65" s="53"/>
      <c r="K65" s="49"/>
    </row>
    <row r="66" spans="1:11">
      <c r="A66" s="50"/>
      <c r="B66" s="51"/>
      <c r="C66" s="52"/>
      <c r="D66" s="52"/>
      <c r="E66" s="52"/>
      <c r="F66" s="52"/>
      <c r="G66" s="52"/>
      <c r="H66" s="52"/>
      <c r="I66" s="52"/>
      <c r="J66" s="53"/>
      <c r="K66" s="49"/>
    </row>
    <row r="67" spans="1:11">
      <c r="A67" s="50"/>
      <c r="B67" s="51"/>
      <c r="C67" s="52"/>
      <c r="D67" s="52"/>
      <c r="E67" s="52"/>
      <c r="F67" s="52"/>
      <c r="G67" s="52"/>
      <c r="H67" s="52"/>
      <c r="I67" s="52"/>
      <c r="J67" s="53"/>
      <c r="K67" s="49"/>
    </row>
    <row r="68" spans="1:11">
      <c r="A68" s="50"/>
      <c r="B68" s="51"/>
      <c r="C68" s="52"/>
      <c r="D68" s="52"/>
      <c r="E68" s="52"/>
      <c r="F68" s="52"/>
      <c r="G68" s="52"/>
      <c r="H68" s="52"/>
      <c r="I68" s="52"/>
      <c r="J68" s="53"/>
      <c r="K68" s="49"/>
    </row>
    <row r="69" spans="1:11">
      <c r="A69" s="50"/>
      <c r="B69" s="51"/>
      <c r="C69" s="52"/>
      <c r="D69" s="52"/>
      <c r="E69" s="52"/>
      <c r="F69" s="52"/>
      <c r="G69" s="52"/>
      <c r="H69" s="52"/>
      <c r="I69" s="52"/>
      <c r="J69" s="53"/>
      <c r="K69" s="49"/>
    </row>
    <row r="70" spans="1:11">
      <c r="A70" s="50"/>
      <c r="B70" s="51"/>
      <c r="C70" s="52"/>
      <c r="D70" s="52"/>
      <c r="E70" s="52"/>
      <c r="F70" s="52"/>
      <c r="G70" s="52"/>
      <c r="H70" s="52"/>
      <c r="I70" s="52"/>
      <c r="J70" s="53"/>
      <c r="K70" s="49"/>
    </row>
    <row r="71" spans="1:11">
      <c r="A71" s="50"/>
      <c r="B71" s="51"/>
      <c r="C71" s="52"/>
      <c r="D71" s="52"/>
      <c r="E71" s="52"/>
      <c r="F71" s="52"/>
      <c r="G71" s="52"/>
      <c r="H71" s="52"/>
      <c r="I71" s="52"/>
      <c r="J71" s="53"/>
      <c r="K71" s="49"/>
    </row>
    <row r="72" spans="1:11">
      <c r="A72" s="50"/>
      <c r="B72" s="51"/>
      <c r="C72" s="52"/>
      <c r="D72" s="52"/>
      <c r="E72" s="52"/>
      <c r="F72" s="52"/>
      <c r="G72" s="52"/>
      <c r="H72" s="52"/>
      <c r="I72" s="52"/>
      <c r="J72" s="53"/>
      <c r="K72" s="49"/>
    </row>
    <row r="73" spans="1:11">
      <c r="A73" s="50"/>
      <c r="B73" s="51"/>
      <c r="C73" s="52"/>
      <c r="D73" s="52"/>
      <c r="E73" s="52"/>
      <c r="F73" s="52"/>
      <c r="G73" s="52"/>
      <c r="H73" s="52"/>
      <c r="I73" s="52"/>
      <c r="J73" s="53"/>
      <c r="K73" s="49"/>
    </row>
    <row r="74" spans="1:11">
      <c r="A74" s="50"/>
      <c r="B74" s="51"/>
      <c r="C74" s="52"/>
      <c r="D74" s="52"/>
      <c r="E74" s="52"/>
      <c r="F74" s="52"/>
      <c r="G74" s="52"/>
      <c r="H74" s="52"/>
      <c r="I74" s="52"/>
      <c r="J74" s="53"/>
      <c r="K74" s="49"/>
    </row>
    <row r="75" spans="1:11">
      <c r="A75" s="50"/>
      <c r="B75" s="51"/>
      <c r="C75" s="52"/>
      <c r="D75" s="52"/>
      <c r="E75" s="52"/>
      <c r="F75" s="52"/>
      <c r="G75" s="52"/>
      <c r="H75" s="52"/>
      <c r="I75" s="52"/>
      <c r="J75" s="53"/>
      <c r="K75" s="49"/>
    </row>
    <row r="76" spans="1:11">
      <c r="A76" s="50"/>
      <c r="B76" s="51"/>
      <c r="C76" s="52"/>
      <c r="D76" s="52"/>
      <c r="E76" s="52"/>
      <c r="F76" s="52"/>
      <c r="G76" s="52"/>
      <c r="H76" s="52"/>
      <c r="I76" s="52"/>
      <c r="J76" s="53"/>
      <c r="K76" s="49"/>
    </row>
    <row r="77" spans="1:11">
      <c r="A77" s="50"/>
      <c r="B77" s="51"/>
      <c r="C77" s="52"/>
      <c r="D77" s="52"/>
      <c r="E77" s="52"/>
      <c r="F77" s="52"/>
      <c r="G77" s="52"/>
      <c r="H77" s="52"/>
      <c r="I77" s="52"/>
      <c r="J77" s="53"/>
      <c r="K77" s="49"/>
    </row>
    <row r="78" spans="1:11">
      <c r="A78" s="50"/>
      <c r="B78" s="51"/>
      <c r="C78" s="52"/>
      <c r="D78" s="52"/>
      <c r="E78" s="52"/>
      <c r="F78" s="52"/>
      <c r="G78" s="52"/>
      <c r="H78" s="52"/>
      <c r="I78" s="52"/>
      <c r="J78" s="53"/>
      <c r="K78" s="49"/>
    </row>
    <row r="79" spans="1:11" ht="15.75" thickBot="1">
      <c r="A79" s="71"/>
      <c r="B79" s="72"/>
      <c r="C79" s="73"/>
      <c r="D79" s="73"/>
      <c r="E79" s="73"/>
      <c r="F79" s="73"/>
      <c r="G79" s="73"/>
      <c r="H79" s="73"/>
      <c r="I79" s="73"/>
      <c r="J79" s="74"/>
      <c r="K79" s="49"/>
    </row>
    <row r="80" spans="1:11">
      <c r="K80" s="49"/>
    </row>
  </sheetData>
  <sheetProtection algorithmName="SHA-512" hashValue="127Ig8UZWxKdVgzzss13c9w9rJmkfycme5x+vc+DZNHdwMPx1Trj8PsoxsRkFDwuJFZJ2C1ZYFN1PF3I7OyH/w==" saltValue="4XNobB2h3eFaes4et04r3A==" spinCount="100000" sheet="1" objects="1" scenarios="1"/>
  <protectedRanges>
    <protectedRange sqref="M13:N32" name="Диапазон1"/>
    <protectedRange sqref="B41 B33" name="Диапазон3"/>
  </protectedRanges>
  <mergeCells count="15">
    <mergeCell ref="M2:S3"/>
    <mergeCell ref="A1:J1"/>
    <mergeCell ref="A2:B5"/>
    <mergeCell ref="D2:E4"/>
    <mergeCell ref="G2:J3"/>
    <mergeCell ref="G4:J4"/>
    <mergeCell ref="G5:J5"/>
    <mergeCell ref="A28:J31"/>
    <mergeCell ref="A35:J38"/>
    <mergeCell ref="A19:J22"/>
    <mergeCell ref="G6:I6"/>
    <mergeCell ref="G7:I7"/>
    <mergeCell ref="G8:I8"/>
    <mergeCell ref="G9:I9"/>
    <mergeCell ref="A12:K15"/>
  </mergeCells>
  <hyperlinks>
    <hyperlink ref="D23" r:id="rId1"/>
    <hyperlink ref="D39" r:id="rId2"/>
  </hyperlinks>
  <pageMargins left="0.7" right="0.7" top="0.75" bottom="0.75" header="0.3" footer="0.3"/>
  <pageSetup paperSize="9" orientation="portrait" r:id="rId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52D22FE-DBA3-44DF-968D-0DD2AFC5AD3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Калькулятор Индексации ЕБПР 21</vt:lpstr>
      <vt:lpstr>Расчет Коэф. по курсу USD</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ДРПСТИ КЦ</dc:creator>
  <cp:lastModifiedBy>Шевченко Николай Михайлович</cp:lastModifiedBy>
  <cp:lastPrinted>2020-12-22T07:47:41Z</cp:lastPrinted>
  <dcterms:created xsi:type="dcterms:W3CDTF">2015-09-21T06:52:28Z</dcterms:created>
  <dcterms:modified xsi:type="dcterms:W3CDTF">2021-09-24T11:33:21Z</dcterms:modified>
</cp:coreProperties>
</file>