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24226"/>
  <mc:AlternateContent xmlns:mc="http://schemas.openxmlformats.org/markup-compatibility/2006">
    <mc:Choice Requires="x15">
      <x15ac:absPath xmlns:x15ac="http://schemas.microsoft.com/office/spreadsheetml/2010/11/ac" url="C:\Users\Ir.Klimova\Desktop\8936-9035 МОСТ СЗ 5 филиалов\9033 Мост Мурманск\ЕСЭД 2 круг\"/>
    </mc:Choice>
  </mc:AlternateContent>
  <bookViews>
    <workbookView xWindow="0" yWindow="0" windowWidth="25200" windowHeight="11850" tabRatio="785" firstSheet="2" activeTab="4"/>
  </bookViews>
  <sheets>
    <sheet name="ЕБПР 2020 ПИР+СМР" sheetId="35" state="hidden" r:id="rId1"/>
    <sheet name="ЕБПР МОСТ СМР МРФ-РФ" sheetId="42" state="hidden" r:id="rId2"/>
    <sheet name="СМР " sheetId="50" r:id="rId3"/>
    <sheet name="УКВ БМ (версия 2020) " sheetId="36" state="hidden" r:id="rId4"/>
    <sheet name="ПИР " sheetId="59" r:id="rId5"/>
    <sheet name="Спецификация ПИР" sheetId="52" state="hidden" r:id="rId6"/>
    <sheet name="Спецификация_ПИР" sheetId="48" state="hidden" r:id="rId7"/>
  </sheets>
  <externalReferences>
    <externalReference r:id="rId8"/>
  </externalReferences>
  <definedNames>
    <definedName name="_xlnm._FilterDatabase" localSheetId="0" hidden="1">'ЕБПР 2020 ПИР+СМР'!$A$7:$I$76</definedName>
    <definedName name="_xlnm._FilterDatabase" localSheetId="1" hidden="1">'ЕБПР МОСТ СМР МРФ-РФ'!$A$8:$Z$310</definedName>
    <definedName name="_xlnm._FilterDatabase" localSheetId="4" hidden="1">'ПИР '!$A$5:$CQ$94</definedName>
    <definedName name="_xlnm._FilterDatabase" localSheetId="2" hidden="1">'СМР '!$A$8:$L$439</definedName>
    <definedName name="GROUPS">#REF!</definedName>
    <definedName name="OKEI">#REF!</definedName>
    <definedName name="REGIONS">#REF!</definedName>
    <definedName name="TYPES">#REF!</definedName>
    <definedName name="VATRates">#REF!</definedName>
    <definedName name="Да_Нет">[1]Списки!$E$2:$E$3</definedName>
    <definedName name="е">[1]Списки!$J$53:$J$158</definedName>
    <definedName name="ед.изм">[1]Лист1!$B$3:$B$22</definedName>
    <definedName name="_xlnm.Print_Area" localSheetId="0">'ЕБПР 2020 ПИР+СМР'!$A$1:$K$552</definedName>
    <definedName name="р">[1]Списки!$M$53:$M$87</definedName>
    <definedName name="Решение">#REF!</definedName>
    <definedName name="сп">[1]Списки!$J$7:$J$49</definedName>
    <definedName name="ст">#REF!</definedName>
    <definedName name="фв">#REF!</definedName>
  </definedNames>
  <calcPr calcId="162913"/>
</workbook>
</file>

<file path=xl/calcChain.xml><?xml version="1.0" encoding="utf-8"?>
<calcChain xmlns="http://schemas.openxmlformats.org/spreadsheetml/2006/main">
  <c r="H8" i="59" l="1"/>
  <c r="H14" i="59"/>
  <c r="H15" i="59"/>
  <c r="H16" i="59"/>
  <c r="H17" i="59"/>
  <c r="H18" i="59"/>
  <c r="H19" i="59"/>
  <c r="H20" i="59"/>
  <c r="H21" i="59"/>
  <c r="H22" i="59"/>
  <c r="H24" i="59"/>
  <c r="H25" i="59"/>
  <c r="H26" i="59"/>
  <c r="H27" i="59"/>
  <c r="H28" i="59"/>
  <c r="H31" i="59"/>
  <c r="H32" i="59"/>
  <c r="H33" i="59"/>
  <c r="H34" i="59"/>
  <c r="H35" i="59"/>
  <c r="H36" i="59"/>
  <c r="H37" i="59"/>
  <c r="H38" i="59"/>
  <c r="H39" i="59"/>
  <c r="H40" i="59"/>
  <c r="H41" i="59"/>
  <c r="H42" i="59"/>
  <c r="H43" i="59"/>
  <c r="H44" i="59"/>
  <c r="H45" i="59"/>
  <c r="H46" i="59"/>
  <c r="H47" i="59"/>
  <c r="H48" i="59"/>
  <c r="H49" i="59"/>
  <c r="H50" i="59"/>
  <c r="H51" i="59"/>
  <c r="H52" i="59"/>
  <c r="H55" i="59"/>
  <c r="H56" i="59"/>
  <c r="H57" i="59"/>
  <c r="H58" i="59"/>
  <c r="H59" i="59"/>
  <c r="H60" i="59"/>
  <c r="H61" i="59"/>
  <c r="H62" i="59"/>
  <c r="H63" i="59"/>
  <c r="H65" i="59"/>
  <c r="H66" i="59"/>
  <c r="H67" i="59"/>
  <c r="H69" i="59"/>
  <c r="H70" i="59"/>
  <c r="H71" i="59"/>
  <c r="H72" i="59"/>
  <c r="H73" i="59"/>
  <c r="H75" i="59"/>
  <c r="H76" i="59"/>
  <c r="H77" i="59"/>
  <c r="H78" i="59"/>
  <c r="H79" i="59"/>
  <c r="H80" i="59"/>
  <c r="H81" i="59"/>
  <c r="H82" i="59"/>
  <c r="H83" i="59"/>
  <c r="H84" i="59"/>
  <c r="H86" i="59"/>
  <c r="H87" i="59"/>
  <c r="H88" i="59"/>
  <c r="H89" i="59"/>
  <c r="H90" i="59"/>
  <c r="H91" i="59"/>
  <c r="H92" i="59"/>
  <c r="H93" i="59"/>
  <c r="H97" i="59"/>
  <c r="H99" i="59"/>
  <c r="H100" i="59"/>
  <c r="H101" i="59"/>
  <c r="H102" i="59"/>
  <c r="H103" i="59"/>
  <c r="H104" i="59"/>
  <c r="H105" i="59"/>
  <c r="H106" i="59"/>
  <c r="H107" i="59"/>
  <c r="H108" i="59"/>
  <c r="H109" i="59"/>
  <c r="H110" i="59"/>
  <c r="H112" i="59"/>
  <c r="H113" i="59"/>
  <c r="H114" i="59"/>
  <c r="H116" i="59"/>
  <c r="H117" i="59"/>
  <c r="H118" i="59"/>
  <c r="H119" i="59"/>
  <c r="H120" i="59"/>
  <c r="H121" i="59"/>
  <c r="H7" i="59"/>
  <c r="L11" i="50"/>
  <c r="M11" i="50"/>
  <c r="N11" i="50"/>
  <c r="L12" i="50"/>
  <c r="M12" i="50"/>
  <c r="N12" i="50"/>
  <c r="L13" i="50"/>
  <c r="M13" i="50"/>
  <c r="N13" i="50"/>
  <c r="L15" i="50"/>
  <c r="M15" i="50"/>
  <c r="N15" i="50"/>
  <c r="L16" i="50"/>
  <c r="M16" i="50"/>
  <c r="N16" i="50"/>
  <c r="L17" i="50"/>
  <c r="M17" i="50"/>
  <c r="N17" i="50"/>
  <c r="L18" i="50"/>
  <c r="M18" i="50"/>
  <c r="N18" i="50"/>
  <c r="L19" i="50"/>
  <c r="M19" i="50"/>
  <c r="N19" i="50"/>
  <c r="L20" i="50"/>
  <c r="M20" i="50"/>
  <c r="N20" i="50"/>
  <c r="L21" i="50"/>
  <c r="M21" i="50"/>
  <c r="N21" i="50"/>
  <c r="L23" i="50"/>
  <c r="M23" i="50"/>
  <c r="N23" i="50"/>
  <c r="L24" i="50"/>
  <c r="M24" i="50"/>
  <c r="N24" i="50"/>
  <c r="L25" i="50"/>
  <c r="M25" i="50"/>
  <c r="N25" i="50"/>
  <c r="L26" i="50"/>
  <c r="M26" i="50"/>
  <c r="N26" i="50"/>
  <c r="L27" i="50"/>
  <c r="M27" i="50"/>
  <c r="N27" i="50"/>
  <c r="L28" i="50"/>
  <c r="M28" i="50"/>
  <c r="N28" i="50"/>
  <c r="L29" i="50"/>
  <c r="M29" i="50"/>
  <c r="N29" i="50"/>
  <c r="L31" i="50"/>
  <c r="M31" i="50"/>
  <c r="N31" i="50"/>
  <c r="L32" i="50"/>
  <c r="M32" i="50"/>
  <c r="N32" i="50"/>
  <c r="L33" i="50"/>
  <c r="M33" i="50"/>
  <c r="N33" i="50"/>
  <c r="L34" i="50"/>
  <c r="M34" i="50"/>
  <c r="N34" i="50"/>
  <c r="L35" i="50"/>
  <c r="M35" i="50"/>
  <c r="N35" i="50"/>
  <c r="L36" i="50"/>
  <c r="M36" i="50"/>
  <c r="N36" i="50"/>
  <c r="L37" i="50"/>
  <c r="M37" i="50"/>
  <c r="N37" i="50"/>
  <c r="L39" i="50"/>
  <c r="M39" i="50"/>
  <c r="N39" i="50"/>
  <c r="L40" i="50"/>
  <c r="M40" i="50"/>
  <c r="N40" i="50"/>
  <c r="L41" i="50"/>
  <c r="M41" i="50"/>
  <c r="N41" i="50"/>
  <c r="L42" i="50"/>
  <c r="M42" i="50"/>
  <c r="N42" i="50"/>
  <c r="L43" i="50"/>
  <c r="M43" i="50"/>
  <c r="N43" i="50"/>
  <c r="L44" i="50"/>
  <c r="M44" i="50"/>
  <c r="N44" i="50"/>
  <c r="L46" i="50"/>
  <c r="M46" i="50"/>
  <c r="N46" i="50"/>
  <c r="L47" i="50"/>
  <c r="M47" i="50"/>
  <c r="N47" i="50"/>
  <c r="L48" i="50"/>
  <c r="M48" i="50"/>
  <c r="N48" i="50"/>
  <c r="L49" i="50"/>
  <c r="M49" i="50"/>
  <c r="N49" i="50"/>
  <c r="L50" i="50"/>
  <c r="M50" i="50"/>
  <c r="N50" i="50"/>
  <c r="L52" i="50"/>
  <c r="M52" i="50"/>
  <c r="N52" i="50"/>
  <c r="O52" i="50"/>
  <c r="L53" i="50"/>
  <c r="M53" i="50"/>
  <c r="N53" i="50"/>
  <c r="O53" i="50"/>
  <c r="L54" i="50"/>
  <c r="M54" i="50"/>
  <c r="N54" i="50"/>
  <c r="O54" i="50"/>
  <c r="L55" i="50"/>
  <c r="M55" i="50"/>
  <c r="N55" i="50"/>
  <c r="O55" i="50"/>
  <c r="L56" i="50"/>
  <c r="M56" i="50"/>
  <c r="N56" i="50"/>
  <c r="O56" i="50"/>
  <c r="L57" i="50"/>
  <c r="M57" i="50"/>
  <c r="N57" i="50"/>
  <c r="O57" i="50"/>
  <c r="L58" i="50"/>
  <c r="M58" i="50"/>
  <c r="N58" i="50"/>
  <c r="O58" i="50"/>
  <c r="L59" i="50"/>
  <c r="M59" i="50"/>
  <c r="N59" i="50"/>
  <c r="O59" i="50"/>
  <c r="L60" i="50"/>
  <c r="M60" i="50"/>
  <c r="N60" i="50"/>
  <c r="O60" i="50"/>
  <c r="L62" i="50"/>
  <c r="M62" i="50"/>
  <c r="N62" i="50"/>
  <c r="O62" i="50"/>
  <c r="L63" i="50"/>
  <c r="M63" i="50"/>
  <c r="N63" i="50"/>
  <c r="O63" i="50"/>
  <c r="L64" i="50"/>
  <c r="M64" i="50"/>
  <c r="N64" i="50"/>
  <c r="O64" i="50"/>
  <c r="L65" i="50"/>
  <c r="M65" i="50"/>
  <c r="N65" i="50"/>
  <c r="O65" i="50"/>
  <c r="L66" i="50"/>
  <c r="M66" i="50"/>
  <c r="N66" i="50"/>
  <c r="O66" i="50"/>
  <c r="L67" i="50"/>
  <c r="M67" i="50"/>
  <c r="N67" i="50"/>
  <c r="O67" i="50"/>
  <c r="L68" i="50"/>
  <c r="M68" i="50"/>
  <c r="N68" i="50"/>
  <c r="O68" i="50"/>
  <c r="L69" i="50"/>
  <c r="M69" i="50"/>
  <c r="N69" i="50"/>
  <c r="O69" i="50"/>
  <c r="L70" i="50"/>
  <c r="M70" i="50"/>
  <c r="N70" i="50"/>
  <c r="O70" i="50"/>
  <c r="L72" i="50"/>
  <c r="M72" i="50"/>
  <c r="N72" i="50"/>
  <c r="O72" i="50"/>
  <c r="L73" i="50"/>
  <c r="M73" i="50"/>
  <c r="N73" i="50"/>
  <c r="O73" i="50"/>
  <c r="L74" i="50"/>
  <c r="M74" i="50"/>
  <c r="N74" i="50"/>
  <c r="O74" i="50"/>
  <c r="L75" i="50"/>
  <c r="M75" i="50"/>
  <c r="N75" i="50"/>
  <c r="O75" i="50"/>
  <c r="L76" i="50"/>
  <c r="M76" i="50"/>
  <c r="N76" i="50"/>
  <c r="O76" i="50"/>
  <c r="L77" i="50"/>
  <c r="M77" i="50"/>
  <c r="N77" i="50"/>
  <c r="O77" i="50"/>
  <c r="L78" i="50"/>
  <c r="M78" i="50"/>
  <c r="N78" i="50"/>
  <c r="O78" i="50"/>
  <c r="L79" i="50"/>
  <c r="M79" i="50"/>
  <c r="N79" i="50"/>
  <c r="O79" i="50"/>
  <c r="L80" i="50"/>
  <c r="M80" i="50"/>
  <c r="N80" i="50"/>
  <c r="O80" i="50"/>
  <c r="L82" i="50"/>
  <c r="M82" i="50"/>
  <c r="N82" i="50"/>
  <c r="L83" i="50"/>
  <c r="M83" i="50"/>
  <c r="N83" i="50"/>
  <c r="L84" i="50"/>
  <c r="M84" i="50"/>
  <c r="N84" i="50"/>
  <c r="L85" i="50"/>
  <c r="M85" i="50"/>
  <c r="N85" i="50"/>
  <c r="L86" i="50"/>
  <c r="M86" i="50"/>
  <c r="N86" i="50"/>
  <c r="L87" i="50"/>
  <c r="M87" i="50"/>
  <c r="N87" i="50"/>
  <c r="L88" i="50"/>
  <c r="M88" i="50"/>
  <c r="N88" i="50"/>
  <c r="L89" i="50"/>
  <c r="M89" i="50"/>
  <c r="N89" i="50"/>
  <c r="L90" i="50"/>
  <c r="M90" i="50"/>
  <c r="N90" i="50"/>
  <c r="L91" i="50"/>
  <c r="M91" i="50"/>
  <c r="N91" i="50"/>
  <c r="L92" i="50"/>
  <c r="M92" i="50"/>
  <c r="N92" i="50"/>
  <c r="L93" i="50"/>
  <c r="M93" i="50"/>
  <c r="N93" i="50"/>
  <c r="L94" i="50"/>
  <c r="M94" i="50"/>
  <c r="N94" i="50"/>
  <c r="L96" i="50"/>
  <c r="M96" i="50"/>
  <c r="N96" i="50"/>
  <c r="L97" i="50"/>
  <c r="M97" i="50"/>
  <c r="N97" i="50"/>
  <c r="L99" i="50"/>
  <c r="M99" i="50"/>
  <c r="N99" i="50"/>
  <c r="L100" i="50"/>
  <c r="M100" i="50"/>
  <c r="N100" i="50"/>
  <c r="L101" i="50"/>
  <c r="M101" i="50"/>
  <c r="N101" i="50"/>
  <c r="L103" i="50"/>
  <c r="M103" i="50"/>
  <c r="N103" i="50"/>
  <c r="L104" i="50"/>
  <c r="M104" i="50"/>
  <c r="N104" i="50"/>
  <c r="L105" i="50"/>
  <c r="M105" i="50"/>
  <c r="N105" i="50"/>
  <c r="L107" i="50"/>
  <c r="M107" i="50"/>
  <c r="N107" i="50"/>
  <c r="L108" i="50"/>
  <c r="M108" i="50"/>
  <c r="N108" i="50"/>
  <c r="L109" i="50"/>
  <c r="M109" i="50"/>
  <c r="N109" i="50"/>
  <c r="L111" i="50"/>
  <c r="M111" i="50"/>
  <c r="N111" i="50"/>
  <c r="O111" i="50"/>
  <c r="L112" i="50"/>
  <c r="M112" i="50"/>
  <c r="N112" i="50"/>
  <c r="O112" i="50"/>
  <c r="L113" i="50"/>
  <c r="M113" i="50"/>
  <c r="N113" i="50"/>
  <c r="O113" i="50"/>
  <c r="L114" i="50"/>
  <c r="M114" i="50"/>
  <c r="N114" i="50"/>
  <c r="O114" i="50"/>
  <c r="L115" i="50"/>
  <c r="M115" i="50"/>
  <c r="N115" i="50"/>
  <c r="O115" i="50"/>
  <c r="L116" i="50"/>
  <c r="M116" i="50"/>
  <c r="N116" i="50"/>
  <c r="O116" i="50"/>
  <c r="L117" i="50"/>
  <c r="M117" i="50"/>
  <c r="N117" i="50"/>
  <c r="O117" i="50"/>
  <c r="L118" i="50"/>
  <c r="M118" i="50"/>
  <c r="N118" i="50"/>
  <c r="O118" i="50"/>
  <c r="L119" i="50"/>
  <c r="M119" i="50"/>
  <c r="N119" i="50"/>
  <c r="O119" i="50"/>
  <c r="L120" i="50"/>
  <c r="M120" i="50"/>
  <c r="N120" i="50"/>
  <c r="O120" i="50"/>
  <c r="L121" i="50"/>
  <c r="M121" i="50"/>
  <c r="N121" i="50"/>
  <c r="O121" i="50"/>
  <c r="L122" i="50"/>
  <c r="M122" i="50"/>
  <c r="N122" i="50"/>
  <c r="O122" i="50"/>
  <c r="L124" i="50"/>
  <c r="M124" i="50"/>
  <c r="N124" i="50"/>
  <c r="O124" i="50"/>
  <c r="L125" i="50"/>
  <c r="M125" i="50"/>
  <c r="N125" i="50"/>
  <c r="O125" i="50"/>
  <c r="L126" i="50"/>
  <c r="M126" i="50"/>
  <c r="N126" i="50"/>
  <c r="O126" i="50"/>
  <c r="L127" i="50"/>
  <c r="M127" i="50"/>
  <c r="N127" i="50"/>
  <c r="O127" i="50"/>
  <c r="L128" i="50"/>
  <c r="M128" i="50"/>
  <c r="N128" i="50"/>
  <c r="O128" i="50"/>
  <c r="L129" i="50"/>
  <c r="M129" i="50"/>
  <c r="N129" i="50"/>
  <c r="O129" i="50"/>
  <c r="L130" i="50"/>
  <c r="M130" i="50"/>
  <c r="N130" i="50"/>
  <c r="O130" i="50"/>
  <c r="L131" i="50"/>
  <c r="M131" i="50"/>
  <c r="N131" i="50"/>
  <c r="O131" i="50"/>
  <c r="L132" i="50"/>
  <c r="M132" i="50"/>
  <c r="N132" i="50"/>
  <c r="O132" i="50"/>
  <c r="L133" i="50"/>
  <c r="M133" i="50"/>
  <c r="N133" i="50"/>
  <c r="O133" i="50"/>
  <c r="L134" i="50"/>
  <c r="M134" i="50"/>
  <c r="N134" i="50"/>
  <c r="O134" i="50"/>
  <c r="L135" i="50"/>
  <c r="M135" i="50"/>
  <c r="N135" i="50"/>
  <c r="O135" i="50"/>
  <c r="L137" i="50"/>
  <c r="M137" i="50"/>
  <c r="N137" i="50"/>
  <c r="O137" i="50"/>
  <c r="L138" i="50"/>
  <c r="M138" i="50"/>
  <c r="N138" i="50"/>
  <c r="O138" i="50"/>
  <c r="L139" i="50"/>
  <c r="M139" i="50"/>
  <c r="N139" i="50"/>
  <c r="O139" i="50"/>
  <c r="L140" i="50"/>
  <c r="M140" i="50"/>
  <c r="N140" i="50"/>
  <c r="O140" i="50"/>
  <c r="L141" i="50"/>
  <c r="M141" i="50"/>
  <c r="N141" i="50"/>
  <c r="O141" i="50"/>
  <c r="L142" i="50"/>
  <c r="M142" i="50"/>
  <c r="N142" i="50"/>
  <c r="O142" i="50"/>
  <c r="L143" i="50"/>
  <c r="M143" i="50"/>
  <c r="N143" i="50"/>
  <c r="O143" i="50"/>
  <c r="L144" i="50"/>
  <c r="M144" i="50"/>
  <c r="N144" i="50"/>
  <c r="O144" i="50"/>
  <c r="L145" i="50"/>
  <c r="M145" i="50"/>
  <c r="N145" i="50"/>
  <c r="O145" i="50"/>
  <c r="L146" i="50"/>
  <c r="M146" i="50"/>
  <c r="N146" i="50"/>
  <c r="O146" i="50"/>
  <c r="L147" i="50"/>
  <c r="M147" i="50"/>
  <c r="N147" i="50"/>
  <c r="O147" i="50"/>
  <c r="L148" i="50"/>
  <c r="M148" i="50"/>
  <c r="N148" i="50"/>
  <c r="O148" i="50"/>
  <c r="L158" i="50"/>
  <c r="M158" i="50"/>
  <c r="N158" i="50"/>
  <c r="L159" i="50"/>
  <c r="M159" i="50"/>
  <c r="N159" i="50"/>
  <c r="L160" i="50"/>
  <c r="M160" i="50"/>
  <c r="N160" i="50"/>
  <c r="L161" i="50"/>
  <c r="M161" i="50"/>
  <c r="N161" i="50"/>
  <c r="L162" i="50"/>
  <c r="M162" i="50"/>
  <c r="N162" i="50"/>
  <c r="L164" i="50"/>
  <c r="M164" i="50"/>
  <c r="N164" i="50"/>
  <c r="L165" i="50"/>
  <c r="M165" i="50"/>
  <c r="N165" i="50"/>
  <c r="L167" i="50"/>
  <c r="M167" i="50"/>
  <c r="N167" i="50"/>
  <c r="L168" i="50"/>
  <c r="M168" i="50"/>
  <c r="N168" i="50"/>
  <c r="L170" i="50"/>
  <c r="M170" i="50"/>
  <c r="N170" i="50"/>
  <c r="L171" i="50"/>
  <c r="M171" i="50"/>
  <c r="N171" i="50"/>
  <c r="L172" i="50"/>
  <c r="M172" i="50"/>
  <c r="N172" i="50"/>
  <c r="L173" i="50"/>
  <c r="M173" i="50"/>
  <c r="N173" i="50"/>
  <c r="L174" i="50"/>
  <c r="M174" i="50"/>
  <c r="N174" i="50"/>
  <c r="L175" i="50"/>
  <c r="M175" i="50"/>
  <c r="N175" i="50"/>
  <c r="L176" i="50"/>
  <c r="M176" i="50"/>
  <c r="N176" i="50"/>
  <c r="L177" i="50"/>
  <c r="M177" i="50"/>
  <c r="N177" i="50"/>
  <c r="L178" i="50"/>
  <c r="M178" i="50"/>
  <c r="N178" i="50"/>
  <c r="L179" i="50"/>
  <c r="M179" i="50"/>
  <c r="N179" i="50"/>
  <c r="L180" i="50"/>
  <c r="M180" i="50"/>
  <c r="N180" i="50"/>
  <c r="L181" i="50"/>
  <c r="M181" i="50"/>
  <c r="N181" i="50"/>
  <c r="L182" i="50"/>
  <c r="M182" i="50"/>
  <c r="N182" i="50"/>
  <c r="L183" i="50"/>
  <c r="M183" i="50"/>
  <c r="N183" i="50"/>
  <c r="L184" i="50"/>
  <c r="M184" i="50"/>
  <c r="N184" i="50"/>
  <c r="L185" i="50"/>
  <c r="M185" i="50"/>
  <c r="N185" i="50"/>
  <c r="L187" i="50"/>
  <c r="M187" i="50"/>
  <c r="N187" i="50"/>
  <c r="L188" i="50"/>
  <c r="M188" i="50"/>
  <c r="N188" i="50"/>
  <c r="L189" i="50"/>
  <c r="M189" i="50"/>
  <c r="N189" i="50"/>
  <c r="L190" i="50"/>
  <c r="M190" i="50"/>
  <c r="N190" i="50"/>
  <c r="L191" i="50"/>
  <c r="M191" i="50"/>
  <c r="N191" i="50"/>
  <c r="L192" i="50"/>
  <c r="M192" i="50"/>
  <c r="N192" i="50"/>
  <c r="L193" i="50"/>
  <c r="M193" i="50"/>
  <c r="N193" i="50"/>
  <c r="L194" i="50"/>
  <c r="M194" i="50"/>
  <c r="N194" i="50"/>
  <c r="L195" i="50"/>
  <c r="M195" i="50"/>
  <c r="N195" i="50"/>
  <c r="L197" i="50"/>
  <c r="M197" i="50"/>
  <c r="N197" i="50"/>
  <c r="L198" i="50"/>
  <c r="M198" i="50"/>
  <c r="N198" i="50"/>
  <c r="L199" i="50"/>
  <c r="M199" i="50"/>
  <c r="N199" i="50"/>
  <c r="L200" i="50"/>
  <c r="M200" i="50"/>
  <c r="N200" i="50"/>
  <c r="L201" i="50"/>
  <c r="M201" i="50"/>
  <c r="N201" i="50"/>
  <c r="L202" i="50"/>
  <c r="M202" i="50"/>
  <c r="N202" i="50"/>
  <c r="L203" i="50"/>
  <c r="M203" i="50"/>
  <c r="N203" i="50"/>
  <c r="L204" i="50"/>
  <c r="M204" i="50"/>
  <c r="N204" i="50"/>
  <c r="L213" i="50"/>
  <c r="M213" i="50"/>
  <c r="N213" i="50"/>
  <c r="L214" i="50"/>
  <c r="M214" i="50"/>
  <c r="N214" i="50"/>
  <c r="L215" i="50"/>
  <c r="M215" i="50"/>
  <c r="N215" i="50"/>
  <c r="L216" i="50"/>
  <c r="M216" i="50"/>
  <c r="N216" i="50"/>
  <c r="L217" i="50"/>
  <c r="M217" i="50"/>
  <c r="N217" i="50"/>
  <c r="L218" i="50"/>
  <c r="M218" i="50"/>
  <c r="N218" i="50"/>
  <c r="L219" i="50"/>
  <c r="M219" i="50"/>
  <c r="N219" i="50"/>
  <c r="L221" i="50"/>
  <c r="M221" i="50"/>
  <c r="N221" i="50"/>
  <c r="L222" i="50"/>
  <c r="M222" i="50"/>
  <c r="N222" i="50"/>
  <c r="L223" i="50"/>
  <c r="M223" i="50"/>
  <c r="N223" i="50"/>
  <c r="L224" i="50"/>
  <c r="M224" i="50"/>
  <c r="N224" i="50"/>
  <c r="L225" i="50"/>
  <c r="M225" i="50"/>
  <c r="N225" i="50"/>
  <c r="L226" i="50"/>
  <c r="M226" i="50"/>
  <c r="N226" i="50"/>
  <c r="L227" i="50"/>
  <c r="M227" i="50"/>
  <c r="N227" i="50"/>
  <c r="L228" i="50"/>
  <c r="M228" i="50"/>
  <c r="N228" i="50"/>
  <c r="L229" i="50"/>
  <c r="M229" i="50"/>
  <c r="N229" i="50"/>
  <c r="L230" i="50"/>
  <c r="M230" i="50"/>
  <c r="N230" i="50"/>
  <c r="L231" i="50"/>
  <c r="M231" i="50"/>
  <c r="N231" i="50"/>
  <c r="L232" i="50"/>
  <c r="M232" i="50"/>
  <c r="N232" i="50"/>
  <c r="L233" i="50"/>
  <c r="M233" i="50"/>
  <c r="N233" i="50"/>
  <c r="L234" i="50"/>
  <c r="M234" i="50"/>
  <c r="N234" i="50"/>
  <c r="L235" i="50"/>
  <c r="M235" i="50"/>
  <c r="N235" i="50"/>
  <c r="L236" i="50"/>
  <c r="M236" i="50"/>
  <c r="N236" i="50"/>
  <c r="L237" i="50"/>
  <c r="M237" i="50"/>
  <c r="N237" i="50"/>
  <c r="L238" i="50"/>
  <c r="M238" i="50"/>
  <c r="N238" i="50"/>
  <c r="L239" i="50"/>
  <c r="M239" i="50"/>
  <c r="N239" i="50"/>
  <c r="L240" i="50"/>
  <c r="M240" i="50"/>
  <c r="N240" i="50"/>
  <c r="L241" i="50"/>
  <c r="M241" i="50"/>
  <c r="N241" i="50"/>
  <c r="L244" i="50"/>
  <c r="M244" i="50"/>
  <c r="N244" i="50"/>
  <c r="L245" i="50"/>
  <c r="M245" i="50"/>
  <c r="N245" i="50"/>
  <c r="L246" i="50"/>
  <c r="M246" i="50"/>
  <c r="N246" i="50"/>
  <c r="L247" i="50"/>
  <c r="M247" i="50"/>
  <c r="N247" i="50"/>
  <c r="L248" i="50"/>
  <c r="M248" i="50"/>
  <c r="N248" i="50"/>
  <c r="L249" i="50"/>
  <c r="M249" i="50"/>
  <c r="N249" i="50"/>
  <c r="L250" i="50"/>
  <c r="M250" i="50"/>
  <c r="N250" i="50"/>
  <c r="L251" i="50"/>
  <c r="M251" i="50"/>
  <c r="N251" i="50"/>
  <c r="L252" i="50"/>
  <c r="M252" i="50"/>
  <c r="N252" i="50"/>
  <c r="L253" i="50"/>
  <c r="M253" i="50"/>
  <c r="N253" i="50"/>
  <c r="L255" i="50"/>
  <c r="M255" i="50"/>
  <c r="N255" i="50"/>
  <c r="L256" i="50"/>
  <c r="M256" i="50"/>
  <c r="N256" i="50"/>
  <c r="L257" i="50"/>
  <c r="M257" i="50"/>
  <c r="N257" i="50"/>
  <c r="L258" i="50"/>
  <c r="M258" i="50"/>
  <c r="N258" i="50"/>
  <c r="L259" i="50"/>
  <c r="M259" i="50"/>
  <c r="N259" i="50"/>
  <c r="L260" i="50"/>
  <c r="M260" i="50"/>
  <c r="N260" i="50"/>
  <c r="L261" i="50"/>
  <c r="M261" i="50"/>
  <c r="N261" i="50"/>
  <c r="L262" i="50"/>
  <c r="M262" i="50"/>
  <c r="N262" i="50"/>
  <c r="L264" i="50"/>
  <c r="M264" i="50"/>
  <c r="N264" i="50"/>
  <c r="L265" i="50"/>
  <c r="M265" i="50"/>
  <c r="N265" i="50"/>
  <c r="L266" i="50"/>
  <c r="M266" i="50"/>
  <c r="N266" i="50"/>
  <c r="L267" i="50"/>
  <c r="M267" i="50"/>
  <c r="N267" i="50"/>
  <c r="L268" i="50"/>
  <c r="M268" i="50"/>
  <c r="N268" i="50"/>
  <c r="L269" i="50"/>
  <c r="M269" i="50"/>
  <c r="N269" i="50"/>
  <c r="L270" i="50"/>
  <c r="M270" i="50"/>
  <c r="N270" i="50"/>
  <c r="L271" i="50"/>
  <c r="M271" i="50"/>
  <c r="N271" i="50"/>
  <c r="L272" i="50"/>
  <c r="M272" i="50"/>
  <c r="N272" i="50"/>
  <c r="L273" i="50"/>
  <c r="M273" i="50"/>
  <c r="N273" i="50"/>
  <c r="L274" i="50"/>
  <c r="M274" i="50"/>
  <c r="N274" i="50"/>
  <c r="L275" i="50"/>
  <c r="M275" i="50"/>
  <c r="N275" i="50"/>
  <c r="L276" i="50"/>
  <c r="M276" i="50"/>
  <c r="N276" i="50"/>
  <c r="L277" i="50"/>
  <c r="M277" i="50"/>
  <c r="N277" i="50"/>
  <c r="L278" i="50"/>
  <c r="M278" i="50"/>
  <c r="N278" i="50"/>
  <c r="L279" i="50"/>
  <c r="M279" i="50"/>
  <c r="N279" i="50"/>
  <c r="L280" i="50"/>
  <c r="M280" i="50"/>
  <c r="N280" i="50"/>
  <c r="L281" i="50"/>
  <c r="M281" i="50"/>
  <c r="N281" i="50"/>
  <c r="L282" i="50"/>
  <c r="M282" i="50"/>
  <c r="N282" i="50"/>
  <c r="L283" i="50"/>
  <c r="M283" i="50"/>
  <c r="N283" i="50"/>
  <c r="L284" i="50"/>
  <c r="M284" i="50"/>
  <c r="N284" i="50"/>
  <c r="L285" i="50"/>
  <c r="M285" i="50"/>
  <c r="N285" i="50"/>
  <c r="L287" i="50"/>
  <c r="M287" i="50"/>
  <c r="N287" i="50"/>
  <c r="L288" i="50"/>
  <c r="M288" i="50"/>
  <c r="N288" i="50"/>
  <c r="L289" i="50"/>
  <c r="M289" i="50"/>
  <c r="N289" i="50"/>
  <c r="L290" i="50"/>
  <c r="M290" i="50"/>
  <c r="N290" i="50"/>
  <c r="L291" i="50"/>
  <c r="M291" i="50"/>
  <c r="N291" i="50"/>
  <c r="L292" i="50"/>
  <c r="M292" i="50"/>
  <c r="N292" i="50"/>
  <c r="L293" i="50"/>
  <c r="M293" i="50"/>
  <c r="N293" i="50"/>
  <c r="L294" i="50"/>
  <c r="M294" i="50"/>
  <c r="N294" i="50"/>
  <c r="L295" i="50"/>
  <c r="M295" i="50"/>
  <c r="N295" i="50"/>
  <c r="L296" i="50"/>
  <c r="M296" i="50"/>
  <c r="N296" i="50"/>
  <c r="L298" i="50"/>
  <c r="M298" i="50"/>
  <c r="N298" i="50"/>
  <c r="L299" i="50"/>
  <c r="M299" i="50"/>
  <c r="N299" i="50"/>
  <c r="L300" i="50"/>
  <c r="M300" i="50"/>
  <c r="N300" i="50"/>
  <c r="L301" i="50"/>
  <c r="M301" i="50"/>
  <c r="N301" i="50"/>
  <c r="L302" i="50"/>
  <c r="M302" i="50"/>
  <c r="N302" i="50"/>
  <c r="L303" i="50"/>
  <c r="M303" i="50"/>
  <c r="N303" i="50"/>
  <c r="L304" i="50"/>
  <c r="M304" i="50"/>
  <c r="N304" i="50"/>
  <c r="L305" i="50"/>
  <c r="M305" i="50"/>
  <c r="N305" i="50"/>
  <c r="L306" i="50"/>
  <c r="M306" i="50"/>
  <c r="N306" i="50"/>
  <c r="L307" i="50"/>
  <c r="M307" i="50"/>
  <c r="N307" i="50"/>
  <c r="L308" i="50"/>
  <c r="M308" i="50"/>
  <c r="N308" i="50"/>
  <c r="L310" i="50"/>
  <c r="M310" i="50"/>
  <c r="N310" i="50"/>
  <c r="L311" i="50"/>
  <c r="M311" i="50"/>
  <c r="N311" i="50"/>
  <c r="L312" i="50"/>
  <c r="M312" i="50"/>
  <c r="N312" i="50"/>
  <c r="L313" i="50"/>
  <c r="M313" i="50"/>
  <c r="N313" i="50"/>
  <c r="L314" i="50"/>
  <c r="M314" i="50"/>
  <c r="N314" i="50"/>
  <c r="L315" i="50"/>
  <c r="M315" i="50"/>
  <c r="N315" i="50"/>
  <c r="L316" i="50"/>
  <c r="M316" i="50"/>
  <c r="N316" i="50"/>
  <c r="L317" i="50"/>
  <c r="M317" i="50"/>
  <c r="N317" i="50"/>
  <c r="L318" i="50"/>
  <c r="M318" i="50"/>
  <c r="N318" i="50"/>
  <c r="L319" i="50"/>
  <c r="M319" i="50"/>
  <c r="N319" i="50"/>
  <c r="L320" i="50"/>
  <c r="M320" i="50"/>
  <c r="N320" i="50"/>
  <c r="L321" i="50"/>
  <c r="M321" i="50"/>
  <c r="N321" i="50"/>
  <c r="L322" i="50"/>
  <c r="M322" i="50"/>
  <c r="N322" i="50"/>
  <c r="L323" i="50"/>
  <c r="M323" i="50"/>
  <c r="N323" i="50"/>
  <c r="L324" i="50"/>
  <c r="M324" i="50"/>
  <c r="N324" i="50"/>
  <c r="L325" i="50"/>
  <c r="M325" i="50"/>
  <c r="N325" i="50"/>
  <c r="L326" i="50"/>
  <c r="M326" i="50"/>
  <c r="N326" i="50"/>
  <c r="L327" i="50"/>
  <c r="M327" i="50"/>
  <c r="N327" i="50"/>
  <c r="L328" i="50"/>
  <c r="M328" i="50"/>
  <c r="N328" i="50"/>
  <c r="L331" i="50"/>
  <c r="M331" i="50"/>
  <c r="N331" i="50"/>
  <c r="L332" i="50"/>
  <c r="M332" i="50"/>
  <c r="N332" i="50"/>
  <c r="L333" i="50"/>
  <c r="M333" i="50"/>
  <c r="N333" i="50"/>
  <c r="L334" i="50"/>
  <c r="M334" i="50"/>
  <c r="N334" i="50"/>
  <c r="L335" i="50"/>
  <c r="M335" i="50"/>
  <c r="N335" i="50"/>
  <c r="L337" i="50"/>
  <c r="M337" i="50"/>
  <c r="N337" i="50"/>
  <c r="L338" i="50"/>
  <c r="M338" i="50"/>
  <c r="N338" i="50"/>
  <c r="L340" i="50"/>
  <c r="M340" i="50"/>
  <c r="N340" i="50"/>
  <c r="L341" i="50"/>
  <c r="M341" i="50"/>
  <c r="N341" i="50"/>
  <c r="L342" i="50"/>
  <c r="M342" i="50"/>
  <c r="N342" i="50"/>
  <c r="L345" i="50"/>
  <c r="M345" i="50"/>
  <c r="N345" i="50"/>
  <c r="L346" i="50"/>
  <c r="M346" i="50"/>
  <c r="N346" i="50"/>
  <c r="L347" i="50"/>
  <c r="M347" i="50"/>
  <c r="N347" i="50"/>
  <c r="L348" i="50"/>
  <c r="M348" i="50"/>
  <c r="N348" i="50"/>
  <c r="L349" i="50"/>
  <c r="M349" i="50"/>
  <c r="N349" i="50"/>
  <c r="L353" i="50"/>
  <c r="M353" i="50"/>
  <c r="N353" i="50"/>
  <c r="L354" i="50"/>
  <c r="M354" i="50"/>
  <c r="N354" i="50"/>
  <c r="L355" i="50"/>
  <c r="M355" i="50"/>
  <c r="N355" i="50"/>
  <c r="L356" i="50"/>
  <c r="M356" i="50"/>
  <c r="N356" i="50"/>
  <c r="L359" i="50"/>
  <c r="M359" i="50"/>
  <c r="N359" i="50"/>
  <c r="L360" i="50"/>
  <c r="M360" i="50"/>
  <c r="N360" i="50"/>
  <c r="L362" i="50"/>
  <c r="M362" i="50"/>
  <c r="N362" i="50"/>
  <c r="L363" i="50"/>
  <c r="M363" i="50"/>
  <c r="N363" i="50"/>
  <c r="L364" i="50"/>
  <c r="M364" i="50"/>
  <c r="N364" i="50"/>
  <c r="L365" i="50"/>
  <c r="M365" i="50"/>
  <c r="N365" i="50"/>
  <c r="L366" i="50"/>
  <c r="M366" i="50"/>
  <c r="N366" i="50"/>
  <c r="L367" i="50"/>
  <c r="M367" i="50"/>
  <c r="N367" i="50"/>
  <c r="L368" i="50"/>
  <c r="M368" i="50"/>
  <c r="N368" i="50"/>
  <c r="L369" i="50"/>
  <c r="M369" i="50"/>
  <c r="N369" i="50"/>
  <c r="L370" i="50"/>
  <c r="M370" i="50"/>
  <c r="N370" i="50"/>
  <c r="L372" i="50"/>
  <c r="M372" i="50"/>
  <c r="N372" i="50"/>
  <c r="L373" i="50"/>
  <c r="M373" i="50"/>
  <c r="N373" i="50"/>
  <c r="L374" i="50"/>
  <c r="M374" i="50"/>
  <c r="N374" i="50"/>
  <c r="L375" i="50"/>
  <c r="M375" i="50"/>
  <c r="N375" i="50"/>
  <c r="L376" i="50"/>
  <c r="M376" i="50"/>
  <c r="N376" i="50"/>
  <c r="L377" i="50"/>
  <c r="M377" i="50"/>
  <c r="N377" i="50"/>
  <c r="L378" i="50"/>
  <c r="M378" i="50"/>
  <c r="N378" i="50"/>
  <c r="L379" i="50"/>
  <c r="M379" i="50"/>
  <c r="N379" i="50"/>
  <c r="L380" i="50"/>
  <c r="M380" i="50"/>
  <c r="N380" i="50"/>
  <c r="L381" i="50"/>
  <c r="M381" i="50"/>
  <c r="N381" i="50"/>
  <c r="L382" i="50"/>
  <c r="M382" i="50"/>
  <c r="N382" i="50"/>
  <c r="L383" i="50"/>
  <c r="M383" i="50"/>
  <c r="N383" i="50"/>
  <c r="L384" i="50"/>
  <c r="M384" i="50"/>
  <c r="N384" i="50"/>
  <c r="L385" i="50"/>
  <c r="M385" i="50"/>
  <c r="N385" i="50"/>
  <c r="L386" i="50"/>
  <c r="M386" i="50"/>
  <c r="N386" i="50"/>
  <c r="L387" i="50"/>
  <c r="M387" i="50"/>
  <c r="N387" i="50"/>
  <c r="L388" i="50"/>
  <c r="M388" i="50"/>
  <c r="N388" i="50"/>
  <c r="L389" i="50"/>
  <c r="M389" i="50"/>
  <c r="N389" i="50"/>
  <c r="L390" i="50"/>
  <c r="M390" i="50"/>
  <c r="N390" i="50"/>
  <c r="L391" i="50"/>
  <c r="M391" i="50"/>
  <c r="N391" i="50"/>
  <c r="L393" i="50"/>
  <c r="M393" i="50"/>
  <c r="N393" i="50"/>
  <c r="L394" i="50"/>
  <c r="M394" i="50"/>
  <c r="N394" i="50"/>
  <c r="L395" i="50"/>
  <c r="M395" i="50"/>
  <c r="N395" i="50"/>
  <c r="L396" i="50"/>
  <c r="M396" i="50"/>
  <c r="N396" i="50"/>
  <c r="L397" i="50"/>
  <c r="M397" i="50"/>
  <c r="N397" i="50"/>
  <c r="L398" i="50"/>
  <c r="M398" i="50"/>
  <c r="N398" i="50"/>
  <c r="L399" i="50"/>
  <c r="M399" i="50"/>
  <c r="N399" i="50"/>
  <c r="L400" i="50"/>
  <c r="M400" i="50"/>
  <c r="N400" i="50"/>
  <c r="L401" i="50"/>
  <c r="M401" i="50"/>
  <c r="N401" i="50"/>
  <c r="L402" i="50"/>
  <c r="M402" i="50"/>
  <c r="N402" i="50"/>
  <c r="L403" i="50"/>
  <c r="M403" i="50"/>
  <c r="N403" i="50"/>
  <c r="L404" i="50"/>
  <c r="M404" i="50"/>
  <c r="N404" i="50"/>
  <c r="L405" i="50"/>
  <c r="M405" i="50"/>
  <c r="N405" i="50"/>
  <c r="L406" i="50"/>
  <c r="M406" i="50"/>
  <c r="N406" i="50"/>
  <c r="L407" i="50"/>
  <c r="M407" i="50"/>
  <c r="N407" i="50"/>
  <c r="L409" i="50"/>
  <c r="M409" i="50"/>
  <c r="N409" i="50"/>
  <c r="L410" i="50"/>
  <c r="M410" i="50"/>
  <c r="N410" i="50"/>
  <c r="L411" i="50"/>
  <c r="M411" i="50"/>
  <c r="N411" i="50"/>
  <c r="L412" i="50"/>
  <c r="M412" i="50"/>
  <c r="N412" i="50"/>
  <c r="L413" i="50"/>
  <c r="M413" i="50"/>
  <c r="N413" i="50"/>
  <c r="L414" i="50"/>
  <c r="M414" i="50"/>
  <c r="N414" i="50"/>
  <c r="L415" i="50"/>
  <c r="M415" i="50"/>
  <c r="N415" i="50"/>
  <c r="L417" i="50"/>
  <c r="M417" i="50"/>
  <c r="N417" i="50"/>
  <c r="L418" i="50"/>
  <c r="M418" i="50"/>
  <c r="N418" i="50"/>
  <c r="L420" i="50"/>
  <c r="M420" i="50"/>
  <c r="N420" i="50"/>
  <c r="L421" i="50"/>
  <c r="M421" i="50"/>
  <c r="N421" i="50"/>
  <c r="L422" i="50"/>
  <c r="M422" i="50"/>
  <c r="N422" i="50"/>
  <c r="L423" i="50"/>
  <c r="M423" i="50"/>
  <c r="N423" i="50"/>
  <c r="L424" i="50"/>
  <c r="M424" i="50"/>
  <c r="N424" i="50"/>
  <c r="L425" i="50"/>
  <c r="M425" i="50"/>
  <c r="N425" i="50"/>
  <c r="L426" i="50"/>
  <c r="M426" i="50"/>
  <c r="N426" i="50"/>
  <c r="L427" i="50"/>
  <c r="M427" i="50"/>
  <c r="N427" i="50"/>
  <c r="L428" i="50"/>
  <c r="M428" i="50"/>
  <c r="N428" i="50"/>
  <c r="L429" i="50"/>
  <c r="M429" i="50"/>
  <c r="N429" i="50"/>
  <c r="L431" i="50"/>
  <c r="M431" i="50"/>
  <c r="N431" i="50"/>
  <c r="L432" i="50"/>
  <c r="M432" i="50"/>
  <c r="N432" i="50"/>
  <c r="L433" i="50"/>
  <c r="M433" i="50"/>
  <c r="N433" i="50"/>
  <c r="L434" i="50"/>
  <c r="M434" i="50"/>
  <c r="N434" i="50"/>
  <c r="L435" i="50"/>
  <c r="M435" i="50"/>
  <c r="N435" i="50"/>
  <c r="L436" i="50"/>
  <c r="M436" i="50"/>
  <c r="N436" i="50"/>
  <c r="L437" i="50"/>
  <c r="M437" i="50"/>
  <c r="N437" i="50"/>
  <c r="L438" i="50"/>
  <c r="M438" i="50"/>
  <c r="N438" i="50"/>
  <c r="L439" i="50"/>
  <c r="M439" i="50"/>
  <c r="N439" i="50"/>
  <c r="M10" i="50"/>
  <c r="N10" i="50"/>
  <c r="L10" i="50"/>
  <c r="I309" i="42" l="1"/>
  <c r="H309" i="42"/>
  <c r="I308" i="42"/>
  <c r="H308" i="42"/>
  <c r="I307" i="42"/>
  <c r="H307" i="42"/>
  <c r="I306" i="42"/>
  <c r="H306" i="42"/>
  <c r="I305" i="42"/>
  <c r="H305" i="42"/>
  <c r="I304" i="42"/>
  <c r="H304" i="42"/>
  <c r="I303" i="42"/>
  <c r="H303" i="42"/>
  <c r="I302" i="42"/>
  <c r="H302" i="42"/>
  <c r="I301" i="42"/>
  <c r="H301" i="42"/>
  <c r="I300" i="42"/>
  <c r="H300" i="42"/>
  <c r="I299" i="42"/>
  <c r="H299" i="42"/>
  <c r="I298" i="42"/>
  <c r="H298" i="42"/>
  <c r="I297" i="42"/>
  <c r="H297" i="42"/>
  <c r="I296" i="42"/>
  <c r="H296" i="42"/>
  <c r="I295" i="42"/>
  <c r="H295" i="42"/>
  <c r="I294" i="42"/>
  <c r="H294" i="42"/>
  <c r="I293" i="42"/>
  <c r="H293" i="42"/>
  <c r="I292" i="42"/>
  <c r="H292" i="42"/>
  <c r="I291" i="42"/>
  <c r="H291" i="42"/>
  <c r="I290" i="42"/>
  <c r="H290" i="42"/>
  <c r="I289" i="42"/>
  <c r="H289" i="42"/>
  <c r="I288" i="42"/>
  <c r="H288" i="42"/>
  <c r="I287" i="42"/>
  <c r="H287" i="42"/>
  <c r="I286" i="42"/>
  <c r="H286" i="42"/>
  <c r="I285" i="42"/>
  <c r="H285" i="42"/>
  <c r="I284" i="42"/>
  <c r="H284" i="42"/>
  <c r="I283" i="42"/>
  <c r="H283" i="42"/>
  <c r="I282" i="42"/>
  <c r="H282" i="42"/>
  <c r="I281" i="42"/>
  <c r="H281" i="42"/>
  <c r="I280" i="42"/>
  <c r="H280" i="42"/>
  <c r="I279" i="42"/>
  <c r="H279" i="42"/>
  <c r="I277" i="42"/>
  <c r="H277" i="42"/>
  <c r="I272" i="42"/>
  <c r="H272" i="42"/>
  <c r="I271" i="42"/>
  <c r="H271" i="42"/>
  <c r="I263" i="42"/>
  <c r="H263" i="42"/>
  <c r="I262" i="42"/>
  <c r="H262" i="42"/>
  <c r="I261" i="42"/>
  <c r="H261" i="42"/>
  <c r="I259" i="42"/>
  <c r="H259" i="42"/>
  <c r="I258" i="42"/>
  <c r="H258" i="42"/>
  <c r="I257" i="42"/>
  <c r="H257" i="42"/>
  <c r="I256" i="42"/>
  <c r="H256" i="42"/>
  <c r="I255" i="42"/>
  <c r="H255" i="42"/>
  <c r="I254" i="42"/>
  <c r="H254" i="42"/>
  <c r="I253" i="42"/>
  <c r="H253" i="42"/>
  <c r="I252" i="42"/>
  <c r="H252" i="42"/>
  <c r="I250" i="42"/>
  <c r="H250" i="42"/>
  <c r="I249" i="42"/>
  <c r="H249" i="42"/>
  <c r="I248" i="42"/>
  <c r="H248" i="42"/>
  <c r="I247" i="42"/>
  <c r="H247" i="42"/>
  <c r="I246" i="42"/>
  <c r="H246" i="42"/>
  <c r="I245" i="42"/>
  <c r="H245" i="42"/>
  <c r="I244" i="42"/>
  <c r="H244" i="42"/>
  <c r="I243" i="42"/>
  <c r="H243" i="42"/>
  <c r="I241" i="42"/>
  <c r="H241" i="42"/>
  <c r="I240" i="42"/>
  <c r="H240" i="42"/>
  <c r="I239" i="42"/>
  <c r="H239" i="42"/>
  <c r="I238" i="42"/>
  <c r="H238" i="42"/>
  <c r="I237" i="42"/>
  <c r="H237" i="42"/>
  <c r="I236" i="42"/>
  <c r="H236" i="42"/>
  <c r="I235" i="42"/>
  <c r="H235" i="42"/>
  <c r="I234" i="42"/>
  <c r="H234" i="42"/>
  <c r="I233" i="42"/>
  <c r="H233" i="42"/>
  <c r="I232" i="42"/>
  <c r="H232" i="42"/>
  <c r="I229" i="42"/>
  <c r="H229" i="42"/>
  <c r="I228" i="42"/>
  <c r="H228" i="42"/>
  <c r="I227" i="42"/>
  <c r="H227" i="42"/>
  <c r="I226" i="42"/>
  <c r="H226" i="42"/>
  <c r="I225" i="42"/>
  <c r="H225" i="42"/>
  <c r="I224" i="42"/>
  <c r="H224" i="42"/>
  <c r="I223" i="42"/>
  <c r="H223" i="42"/>
  <c r="I222" i="42"/>
  <c r="H222" i="42"/>
  <c r="I221" i="42"/>
  <c r="H221" i="42"/>
  <c r="I220" i="42"/>
  <c r="H220" i="42"/>
  <c r="I219" i="42"/>
  <c r="H219" i="42"/>
  <c r="I218" i="42"/>
  <c r="H218" i="42"/>
  <c r="I217" i="42"/>
  <c r="H217" i="42"/>
  <c r="I216" i="42"/>
  <c r="H216" i="42"/>
  <c r="I215" i="42"/>
  <c r="H215" i="42"/>
  <c r="I214" i="42"/>
  <c r="H214" i="42"/>
  <c r="I213" i="42"/>
  <c r="H213" i="42"/>
  <c r="I212" i="42"/>
  <c r="H212" i="42"/>
  <c r="I211" i="42"/>
  <c r="H211" i="42"/>
  <c r="I210" i="42"/>
  <c r="H210" i="42"/>
  <c r="I209" i="42"/>
  <c r="H209" i="42"/>
  <c r="I207" i="42"/>
  <c r="H207" i="42"/>
  <c r="I206" i="42"/>
  <c r="H206" i="42"/>
  <c r="I205" i="42"/>
  <c r="H205" i="42"/>
  <c r="I204" i="42"/>
  <c r="H204" i="42"/>
  <c r="I203" i="42"/>
  <c r="H203" i="42"/>
  <c r="I202" i="42"/>
  <c r="H202" i="42"/>
  <c r="I198" i="42"/>
  <c r="H198" i="42"/>
  <c r="I197" i="42"/>
  <c r="H197" i="42"/>
  <c r="I196" i="42"/>
  <c r="H196" i="42"/>
  <c r="I195" i="42"/>
  <c r="H195" i="42"/>
  <c r="I194" i="42"/>
  <c r="H194" i="42"/>
  <c r="I193" i="42"/>
  <c r="H193" i="42"/>
  <c r="I192" i="42"/>
  <c r="H192" i="42"/>
  <c r="I191" i="42"/>
  <c r="H191" i="42"/>
  <c r="I189" i="42"/>
  <c r="H189" i="42"/>
  <c r="I188" i="42"/>
  <c r="H188" i="42"/>
  <c r="I187" i="42"/>
  <c r="H187" i="42"/>
  <c r="I186" i="42"/>
  <c r="H186" i="42"/>
  <c r="I185" i="42"/>
  <c r="H185" i="42"/>
  <c r="I184" i="42"/>
  <c r="H184" i="42"/>
  <c r="I183" i="42"/>
  <c r="H183" i="42"/>
  <c r="I182" i="42"/>
  <c r="H182" i="42"/>
  <c r="I181" i="42"/>
  <c r="H181" i="42"/>
  <c r="I179" i="42"/>
  <c r="H179" i="42"/>
  <c r="I178" i="42"/>
  <c r="H178" i="42"/>
  <c r="I177" i="42"/>
  <c r="H177" i="42"/>
  <c r="I176" i="42"/>
  <c r="H176" i="42"/>
  <c r="I175" i="42"/>
  <c r="H175" i="42"/>
  <c r="I174" i="42"/>
  <c r="H174" i="42"/>
  <c r="I173" i="42"/>
  <c r="H173" i="42"/>
  <c r="I172" i="42"/>
  <c r="H172" i="42"/>
  <c r="I171" i="42"/>
  <c r="H171" i="42"/>
  <c r="I170" i="42"/>
  <c r="H170" i="42"/>
  <c r="I169" i="42"/>
  <c r="H169" i="42"/>
  <c r="I168" i="42"/>
  <c r="H168" i="42"/>
  <c r="I167" i="42"/>
  <c r="H167" i="42"/>
  <c r="I165" i="42"/>
  <c r="H165" i="42"/>
  <c r="I164" i="42"/>
  <c r="H164" i="42"/>
  <c r="I162" i="42"/>
  <c r="H162" i="42"/>
  <c r="I161" i="42"/>
  <c r="H161" i="42"/>
  <c r="I159" i="42"/>
  <c r="H159" i="42"/>
  <c r="I158" i="42"/>
  <c r="H158" i="42"/>
  <c r="I156" i="42"/>
  <c r="H156" i="42"/>
  <c r="I155" i="42"/>
  <c r="H155" i="42"/>
  <c r="I154" i="42"/>
  <c r="H154" i="42"/>
  <c r="I153" i="42"/>
  <c r="H153" i="42"/>
  <c r="I148" i="42"/>
  <c r="H148" i="42"/>
  <c r="I147" i="42"/>
  <c r="H147" i="42"/>
  <c r="I146" i="42"/>
  <c r="H146" i="42"/>
  <c r="I145" i="42"/>
  <c r="H145" i="42"/>
  <c r="I144" i="42"/>
  <c r="H144" i="42"/>
  <c r="I143" i="42"/>
  <c r="H143" i="42"/>
  <c r="I142" i="42"/>
  <c r="H142" i="42"/>
  <c r="I141" i="42"/>
  <c r="H141" i="42"/>
  <c r="I140" i="42"/>
  <c r="H140" i="42"/>
  <c r="I139" i="42"/>
  <c r="H139" i="42"/>
  <c r="I138" i="42"/>
  <c r="H138" i="42"/>
  <c r="I137" i="42"/>
  <c r="H137" i="42"/>
  <c r="I135" i="42"/>
  <c r="H135" i="42"/>
  <c r="I134" i="42"/>
  <c r="H134" i="42"/>
  <c r="I133" i="42"/>
  <c r="H133" i="42"/>
  <c r="I132" i="42"/>
  <c r="H132" i="42"/>
  <c r="I131" i="42"/>
  <c r="H131" i="42"/>
  <c r="I130" i="42"/>
  <c r="H130" i="42"/>
  <c r="I129" i="42"/>
  <c r="H129" i="42"/>
  <c r="I128" i="42"/>
  <c r="H128" i="42"/>
  <c r="I127" i="42"/>
  <c r="H127" i="42"/>
  <c r="I126" i="42"/>
  <c r="H126" i="42"/>
  <c r="I125" i="42"/>
  <c r="H125" i="42"/>
  <c r="I124" i="42"/>
  <c r="H124" i="42"/>
  <c r="I122" i="42"/>
  <c r="H122" i="42"/>
  <c r="I121" i="42"/>
  <c r="H121" i="42"/>
  <c r="I120" i="42"/>
  <c r="H120" i="42"/>
  <c r="I119" i="42"/>
  <c r="H119" i="42"/>
  <c r="I118" i="42"/>
  <c r="H118" i="42"/>
  <c r="I117" i="42"/>
  <c r="H117" i="42"/>
  <c r="I116" i="42"/>
  <c r="H116" i="42"/>
  <c r="I115" i="42"/>
  <c r="H115" i="42"/>
  <c r="I114" i="42"/>
  <c r="H114" i="42"/>
  <c r="I113" i="42"/>
  <c r="H113" i="42"/>
  <c r="I112" i="42"/>
  <c r="H112" i="42"/>
  <c r="I111" i="42"/>
  <c r="H111" i="42"/>
  <c r="I109" i="42"/>
  <c r="H109" i="42"/>
  <c r="I108" i="42"/>
  <c r="H108" i="42"/>
  <c r="I107" i="42"/>
  <c r="H107" i="42"/>
  <c r="I105" i="42"/>
  <c r="H105" i="42"/>
  <c r="I104" i="42"/>
  <c r="H104" i="42"/>
  <c r="I103" i="42"/>
  <c r="H103" i="42"/>
  <c r="I101" i="42"/>
  <c r="H101" i="42"/>
  <c r="I100" i="42"/>
  <c r="H100" i="42"/>
  <c r="I99" i="42"/>
  <c r="H99" i="42"/>
  <c r="I97" i="42"/>
  <c r="H97" i="42"/>
  <c r="I96" i="42"/>
  <c r="H96" i="42"/>
  <c r="I94" i="42"/>
  <c r="H94" i="42"/>
  <c r="I93" i="42"/>
  <c r="H93" i="42"/>
  <c r="I92" i="42"/>
  <c r="H92" i="42"/>
  <c r="I91" i="42"/>
  <c r="H91" i="42"/>
  <c r="I90" i="42"/>
  <c r="H90" i="42"/>
  <c r="I89" i="42"/>
  <c r="H89" i="42"/>
  <c r="I88" i="42"/>
  <c r="H88" i="42"/>
  <c r="I87" i="42"/>
  <c r="H87" i="42"/>
  <c r="I86" i="42"/>
  <c r="H86" i="42"/>
  <c r="I85" i="42"/>
  <c r="H85" i="42"/>
  <c r="I84" i="42"/>
  <c r="H84" i="42"/>
  <c r="I83" i="42"/>
  <c r="H83" i="42"/>
  <c r="I82" i="42"/>
  <c r="H82" i="42"/>
  <c r="I80" i="42"/>
  <c r="H80" i="42"/>
  <c r="I79" i="42"/>
  <c r="H79" i="42"/>
  <c r="I78" i="42"/>
  <c r="H78" i="42"/>
  <c r="I77" i="42"/>
  <c r="H77" i="42"/>
  <c r="I76" i="42"/>
  <c r="H76" i="42"/>
  <c r="I75" i="42"/>
  <c r="H75" i="42"/>
  <c r="I74" i="42"/>
  <c r="H74" i="42"/>
  <c r="I73" i="42"/>
  <c r="H73" i="42"/>
  <c r="I72" i="42"/>
  <c r="H72" i="42"/>
  <c r="I70" i="42"/>
  <c r="H70" i="42"/>
  <c r="I69" i="42"/>
  <c r="H69" i="42"/>
  <c r="I68" i="42"/>
  <c r="H68" i="42"/>
  <c r="I67" i="42"/>
  <c r="H67" i="42"/>
  <c r="I66" i="42"/>
  <c r="H66" i="42"/>
  <c r="I65" i="42"/>
  <c r="H65" i="42"/>
  <c r="I64" i="42"/>
  <c r="H64" i="42"/>
  <c r="I63" i="42"/>
  <c r="H63" i="42"/>
  <c r="I62" i="42"/>
  <c r="H62" i="42"/>
  <c r="I60" i="42"/>
  <c r="H60" i="42"/>
  <c r="I59" i="42"/>
  <c r="H59" i="42"/>
  <c r="I58" i="42"/>
  <c r="H58" i="42"/>
  <c r="I57" i="42"/>
  <c r="H57" i="42"/>
  <c r="I56" i="42"/>
  <c r="H56" i="42"/>
  <c r="I55" i="42"/>
  <c r="H55" i="42"/>
  <c r="I54" i="42"/>
  <c r="H54" i="42"/>
  <c r="I53" i="42"/>
  <c r="H53" i="42"/>
  <c r="I52" i="42"/>
  <c r="H52" i="42"/>
  <c r="I50" i="42"/>
  <c r="H50" i="42"/>
  <c r="I49" i="42"/>
  <c r="H49" i="42"/>
  <c r="I48" i="42"/>
  <c r="H48" i="42"/>
  <c r="I47" i="42"/>
  <c r="H47" i="42"/>
  <c r="I46" i="42"/>
  <c r="H46" i="42"/>
  <c r="I44" i="42"/>
  <c r="H44" i="42"/>
  <c r="I43" i="42"/>
  <c r="H43" i="42"/>
  <c r="I42" i="42"/>
  <c r="H42" i="42"/>
  <c r="I41" i="42"/>
  <c r="H41" i="42"/>
  <c r="I40" i="42"/>
  <c r="H40" i="42"/>
  <c r="I39" i="42"/>
  <c r="H39" i="42"/>
  <c r="I37" i="42"/>
  <c r="H37" i="42"/>
  <c r="I36" i="42"/>
  <c r="H36" i="42"/>
  <c r="I35" i="42"/>
  <c r="H35" i="42"/>
  <c r="I34" i="42"/>
  <c r="H34" i="42"/>
  <c r="I33" i="42"/>
  <c r="H33" i="42"/>
  <c r="I32" i="42"/>
  <c r="H32" i="42"/>
  <c r="I31" i="42"/>
  <c r="H31" i="42"/>
  <c r="I29" i="42"/>
  <c r="H29" i="42"/>
  <c r="I28" i="42"/>
  <c r="H28" i="42"/>
  <c r="I27" i="42"/>
  <c r="H27" i="42"/>
  <c r="I26" i="42"/>
  <c r="H26" i="42"/>
  <c r="I25" i="42"/>
  <c r="H25" i="42"/>
  <c r="I24" i="42"/>
  <c r="H24" i="42"/>
  <c r="I23" i="42"/>
  <c r="H23" i="42"/>
  <c r="I21" i="42"/>
  <c r="H21" i="42"/>
  <c r="I20" i="42"/>
  <c r="H20" i="42"/>
  <c r="I19" i="42"/>
  <c r="H19" i="42"/>
  <c r="I18" i="42"/>
  <c r="H18" i="42"/>
  <c r="I17" i="42"/>
  <c r="H17" i="42"/>
  <c r="I16" i="42"/>
  <c r="H16" i="42"/>
  <c r="I15" i="42"/>
  <c r="H15" i="42"/>
  <c r="I13" i="42"/>
  <c r="H13" i="42"/>
  <c r="I12" i="42"/>
  <c r="H12" i="42"/>
  <c r="I11" i="42"/>
  <c r="H11" i="42"/>
  <c r="I10" i="42"/>
  <c r="H10" i="42"/>
  <c r="N111" i="42" l="1"/>
  <c r="S294" i="42"/>
  <c r="Q294" i="42"/>
  <c r="O294" i="42"/>
  <c r="N294" i="42"/>
  <c r="M294" i="42"/>
  <c r="R294" i="42" s="1"/>
  <c r="K294" i="42"/>
  <c r="S293" i="42"/>
  <c r="Q293" i="42"/>
  <c r="O293" i="42"/>
  <c r="N293" i="42"/>
  <c r="M293" i="42"/>
  <c r="P293" i="42" s="1"/>
  <c r="K293" i="42"/>
  <c r="S292" i="42"/>
  <c r="Q292" i="42"/>
  <c r="O292" i="42"/>
  <c r="N292" i="42"/>
  <c r="M292" i="42"/>
  <c r="R292" i="42" s="1"/>
  <c r="K292" i="42"/>
  <c r="S291" i="42"/>
  <c r="Q291" i="42"/>
  <c r="O291" i="42"/>
  <c r="N291" i="42"/>
  <c r="M291" i="42"/>
  <c r="P291" i="42" s="1"/>
  <c r="K291" i="42"/>
  <c r="S290" i="42"/>
  <c r="Q290" i="42"/>
  <c r="O290" i="42"/>
  <c r="N290" i="42"/>
  <c r="M290" i="42"/>
  <c r="R290" i="42" s="1"/>
  <c r="K290" i="42"/>
  <c r="S289" i="42"/>
  <c r="Q289" i="42"/>
  <c r="O289" i="42"/>
  <c r="N289" i="42"/>
  <c r="M289" i="42"/>
  <c r="P289" i="42" s="1"/>
  <c r="K289" i="42"/>
  <c r="S288" i="42"/>
  <c r="Q288" i="42"/>
  <c r="O288" i="42"/>
  <c r="N288" i="42"/>
  <c r="M288" i="42"/>
  <c r="R288" i="42" s="1"/>
  <c r="K288" i="42"/>
  <c r="S287" i="42"/>
  <c r="Q287" i="42"/>
  <c r="O287" i="42"/>
  <c r="N287" i="42"/>
  <c r="M287" i="42"/>
  <c r="P287" i="42" s="1"/>
  <c r="K287" i="42"/>
  <c r="S286" i="42"/>
  <c r="Q286" i="42"/>
  <c r="O286" i="42"/>
  <c r="N286" i="42"/>
  <c r="M286" i="42"/>
  <c r="R286" i="42" s="1"/>
  <c r="K286" i="42"/>
  <c r="S285" i="42"/>
  <c r="Q285" i="42"/>
  <c r="O285" i="42"/>
  <c r="N285" i="42"/>
  <c r="M285" i="42"/>
  <c r="P285" i="42" s="1"/>
  <c r="K285" i="42"/>
  <c r="S284" i="42"/>
  <c r="Q284" i="42"/>
  <c r="O284" i="42"/>
  <c r="N284" i="42"/>
  <c r="M284" i="42"/>
  <c r="R284" i="42" s="1"/>
  <c r="K284" i="42"/>
  <c r="S204" i="42"/>
  <c r="Q204" i="42"/>
  <c r="O204" i="42"/>
  <c r="N204" i="42"/>
  <c r="M204" i="42"/>
  <c r="P204" i="42" s="1"/>
  <c r="K204" i="42"/>
  <c r="S203" i="42"/>
  <c r="Q203" i="42"/>
  <c r="O203" i="42"/>
  <c r="N203" i="42"/>
  <c r="M203" i="42"/>
  <c r="R203" i="42" s="1"/>
  <c r="K203" i="42"/>
  <c r="S202" i="42"/>
  <c r="Q202" i="42"/>
  <c r="O202" i="42"/>
  <c r="N202" i="42"/>
  <c r="M202" i="42"/>
  <c r="P202" i="42" s="1"/>
  <c r="K202" i="42"/>
  <c r="S91" i="42"/>
  <c r="R91" i="42"/>
  <c r="Q91" i="42"/>
  <c r="P91" i="42"/>
  <c r="O91" i="42"/>
  <c r="N91" i="42"/>
  <c r="M91" i="42"/>
  <c r="L91" i="42"/>
  <c r="K91" i="42"/>
  <c r="J91" i="42"/>
  <c r="S90" i="42"/>
  <c r="R90" i="42"/>
  <c r="Q90" i="42"/>
  <c r="P90" i="42"/>
  <c r="O90" i="42"/>
  <c r="N90" i="42"/>
  <c r="M90" i="42"/>
  <c r="L90" i="42"/>
  <c r="K90" i="42"/>
  <c r="J90" i="42"/>
  <c r="S89" i="42"/>
  <c r="R89" i="42"/>
  <c r="Q89" i="42"/>
  <c r="P89" i="42"/>
  <c r="O89" i="42"/>
  <c r="N89" i="42"/>
  <c r="M89" i="42"/>
  <c r="L89" i="42"/>
  <c r="K89" i="42"/>
  <c r="J89" i="42"/>
  <c r="S88" i="42"/>
  <c r="R88" i="42"/>
  <c r="Q88" i="42"/>
  <c r="P88" i="42"/>
  <c r="O88" i="42"/>
  <c r="N88" i="42"/>
  <c r="M88" i="42"/>
  <c r="L88" i="42"/>
  <c r="K88" i="42"/>
  <c r="J88" i="42"/>
  <c r="S87" i="42"/>
  <c r="R87" i="42"/>
  <c r="Q87" i="42"/>
  <c r="P87" i="42"/>
  <c r="O87" i="42"/>
  <c r="N87" i="42"/>
  <c r="M87" i="42"/>
  <c r="L87" i="42"/>
  <c r="K87" i="42"/>
  <c r="J87" i="42"/>
  <c r="S86" i="42"/>
  <c r="R86" i="42"/>
  <c r="Q86" i="42"/>
  <c r="P86" i="42"/>
  <c r="O86" i="42"/>
  <c r="N86" i="42"/>
  <c r="M86" i="42"/>
  <c r="L86" i="42"/>
  <c r="K86" i="42"/>
  <c r="J86" i="42"/>
  <c r="S85" i="42"/>
  <c r="R85" i="42"/>
  <c r="Q85" i="42"/>
  <c r="P85" i="42"/>
  <c r="O85" i="42"/>
  <c r="N85" i="42"/>
  <c r="M85" i="42"/>
  <c r="L85" i="42"/>
  <c r="K85" i="42"/>
  <c r="J85" i="42"/>
  <c r="S84" i="42"/>
  <c r="R84" i="42"/>
  <c r="Q84" i="42"/>
  <c r="P84" i="42"/>
  <c r="O84" i="42"/>
  <c r="N84" i="42"/>
  <c r="M84" i="42"/>
  <c r="L84" i="42"/>
  <c r="K84" i="42"/>
  <c r="J84" i="42"/>
  <c r="S83" i="42"/>
  <c r="R83" i="42"/>
  <c r="Q83" i="42"/>
  <c r="P83" i="42"/>
  <c r="O83" i="42"/>
  <c r="N83" i="42"/>
  <c r="M83" i="42"/>
  <c r="L83" i="42"/>
  <c r="K83" i="42"/>
  <c r="J83" i="42"/>
  <c r="S82" i="42"/>
  <c r="R82" i="42"/>
  <c r="Q82" i="42"/>
  <c r="P82" i="42"/>
  <c r="O82" i="42"/>
  <c r="N82" i="42"/>
  <c r="M82" i="42"/>
  <c r="L82" i="42"/>
  <c r="K82" i="42"/>
  <c r="J82" i="42"/>
  <c r="L294" i="42" l="1"/>
  <c r="P294" i="42"/>
  <c r="J290" i="42"/>
  <c r="L290" i="42"/>
  <c r="L284" i="42"/>
  <c r="J286" i="42"/>
  <c r="L292" i="42"/>
  <c r="P292" i="42"/>
  <c r="J294" i="42"/>
  <c r="J284" i="42"/>
  <c r="J288" i="42"/>
  <c r="L288" i="42"/>
  <c r="L203" i="42"/>
  <c r="P203" i="42"/>
  <c r="P284" i="42"/>
  <c r="L286" i="42"/>
  <c r="P286" i="42"/>
  <c r="P288" i="42"/>
  <c r="P290" i="42"/>
  <c r="J203" i="42"/>
  <c r="J292" i="42"/>
  <c r="J202" i="42"/>
  <c r="R285" i="42"/>
  <c r="R291" i="42"/>
  <c r="J293" i="42"/>
  <c r="R293" i="42"/>
  <c r="R202" i="42"/>
  <c r="J204" i="42"/>
  <c r="R204" i="42"/>
  <c r="J285" i="42"/>
  <c r="J287" i="42"/>
  <c r="R287" i="42"/>
  <c r="J289" i="42"/>
  <c r="R289" i="42"/>
  <c r="J291" i="42"/>
  <c r="L202" i="42"/>
  <c r="L204" i="42"/>
  <c r="L285" i="42"/>
  <c r="L287" i="42"/>
  <c r="L289" i="42"/>
  <c r="L291" i="42"/>
  <c r="L293" i="42"/>
  <c r="O309" i="42" l="1"/>
  <c r="N309" i="42"/>
  <c r="O308" i="42"/>
  <c r="N308" i="42"/>
  <c r="O307" i="42"/>
  <c r="N307" i="42"/>
  <c r="O306" i="42"/>
  <c r="N306" i="42"/>
  <c r="O305" i="42"/>
  <c r="N305" i="42"/>
  <c r="O304" i="42"/>
  <c r="N304" i="42"/>
  <c r="O303" i="42"/>
  <c r="N303" i="42"/>
  <c r="O302" i="42"/>
  <c r="N302" i="42"/>
  <c r="O301" i="42"/>
  <c r="N301" i="42"/>
  <c r="O300" i="42"/>
  <c r="N300" i="42"/>
  <c r="O299" i="42"/>
  <c r="N299" i="42"/>
  <c r="O298" i="42"/>
  <c r="N298" i="42"/>
  <c r="O297" i="42"/>
  <c r="N297" i="42"/>
  <c r="O296" i="42"/>
  <c r="N296" i="42"/>
  <c r="O295" i="42"/>
  <c r="N295" i="42"/>
  <c r="O283" i="42"/>
  <c r="N283" i="42"/>
  <c r="O282" i="42"/>
  <c r="N282" i="42"/>
  <c r="O281" i="42"/>
  <c r="N281" i="42"/>
  <c r="O280" i="42"/>
  <c r="N280" i="42"/>
  <c r="O279" i="42"/>
  <c r="N279" i="42"/>
  <c r="O272" i="42"/>
  <c r="N272" i="42"/>
  <c r="O271" i="42"/>
  <c r="N271" i="42"/>
  <c r="O263" i="42"/>
  <c r="N263" i="42"/>
  <c r="O262" i="42"/>
  <c r="N262" i="42"/>
  <c r="O261" i="42"/>
  <c r="N261" i="42"/>
  <c r="O259" i="42"/>
  <c r="N259" i="42"/>
  <c r="O258" i="42"/>
  <c r="N258" i="42"/>
  <c r="O257" i="42"/>
  <c r="N257" i="42"/>
  <c r="O256" i="42"/>
  <c r="N256" i="42"/>
  <c r="O255" i="42"/>
  <c r="N255" i="42"/>
  <c r="O254" i="42"/>
  <c r="N254" i="42"/>
  <c r="O253" i="42"/>
  <c r="N253" i="42"/>
  <c r="O252" i="42"/>
  <c r="N252" i="42"/>
  <c r="O250" i="42"/>
  <c r="N250" i="42"/>
  <c r="O249" i="42"/>
  <c r="N249" i="42"/>
  <c r="O248" i="42"/>
  <c r="N248" i="42"/>
  <c r="O247" i="42"/>
  <c r="N247" i="42"/>
  <c r="O246" i="42"/>
  <c r="N246" i="42"/>
  <c r="O245" i="42"/>
  <c r="N245" i="42"/>
  <c r="O244" i="42"/>
  <c r="N244" i="42"/>
  <c r="O243" i="42"/>
  <c r="N243" i="42"/>
  <c r="O241" i="42"/>
  <c r="N241" i="42"/>
  <c r="O240" i="42"/>
  <c r="N240" i="42"/>
  <c r="O239" i="42"/>
  <c r="N239" i="42"/>
  <c r="O238" i="42"/>
  <c r="N238" i="42"/>
  <c r="O237" i="42"/>
  <c r="N237" i="42"/>
  <c r="O236" i="42"/>
  <c r="N236" i="42"/>
  <c r="O235" i="42"/>
  <c r="N235" i="42"/>
  <c r="O234" i="42"/>
  <c r="N234" i="42"/>
  <c r="O233" i="42"/>
  <c r="N233" i="42"/>
  <c r="O232" i="42"/>
  <c r="N232" i="42"/>
  <c r="O229" i="42"/>
  <c r="N229" i="42"/>
  <c r="O228" i="42"/>
  <c r="N228" i="42"/>
  <c r="O227" i="42"/>
  <c r="N227" i="42"/>
  <c r="O226" i="42"/>
  <c r="N226" i="42"/>
  <c r="O225" i="42"/>
  <c r="N225" i="42"/>
  <c r="O224" i="42"/>
  <c r="N224" i="42"/>
  <c r="O223" i="42"/>
  <c r="N223" i="42"/>
  <c r="O222" i="42"/>
  <c r="N222" i="42"/>
  <c r="O221" i="42"/>
  <c r="N221" i="42"/>
  <c r="O220" i="42"/>
  <c r="N220" i="42"/>
  <c r="O219" i="42"/>
  <c r="N219" i="42"/>
  <c r="O218" i="42"/>
  <c r="N218" i="42"/>
  <c r="O217" i="42"/>
  <c r="N217" i="42"/>
  <c r="O216" i="42"/>
  <c r="N216" i="42"/>
  <c r="O215" i="42"/>
  <c r="N215" i="42"/>
  <c r="O214" i="42"/>
  <c r="N214" i="42"/>
  <c r="O213" i="42"/>
  <c r="N213" i="42"/>
  <c r="O212" i="42"/>
  <c r="N212" i="42"/>
  <c r="O211" i="42"/>
  <c r="N211" i="42"/>
  <c r="O210" i="42"/>
  <c r="N210" i="42"/>
  <c r="O209" i="42"/>
  <c r="N209" i="42"/>
  <c r="O207" i="42"/>
  <c r="N207" i="42"/>
  <c r="O206" i="42"/>
  <c r="N206" i="42"/>
  <c r="O205" i="42"/>
  <c r="N205" i="42"/>
  <c r="O198" i="42"/>
  <c r="N198" i="42"/>
  <c r="O197" i="42"/>
  <c r="N197" i="42"/>
  <c r="O196" i="42"/>
  <c r="N196" i="42"/>
  <c r="O195" i="42"/>
  <c r="N195" i="42"/>
  <c r="O194" i="42"/>
  <c r="N194" i="42"/>
  <c r="O193" i="42"/>
  <c r="N193" i="42"/>
  <c r="O192" i="42"/>
  <c r="N192" i="42"/>
  <c r="O191" i="42"/>
  <c r="N191" i="42"/>
  <c r="O189" i="42"/>
  <c r="N189" i="42"/>
  <c r="O188" i="42"/>
  <c r="N188" i="42"/>
  <c r="O187" i="42"/>
  <c r="N187" i="42"/>
  <c r="O186" i="42"/>
  <c r="N186" i="42"/>
  <c r="O185" i="42"/>
  <c r="N185" i="42"/>
  <c r="O184" i="42"/>
  <c r="N184" i="42"/>
  <c r="O183" i="42"/>
  <c r="N183" i="42"/>
  <c r="O182" i="42"/>
  <c r="N182" i="42"/>
  <c r="O181" i="42"/>
  <c r="N181" i="42"/>
  <c r="O179" i="42"/>
  <c r="N179" i="42"/>
  <c r="O178" i="42"/>
  <c r="N178" i="42"/>
  <c r="O177" i="42"/>
  <c r="N177" i="42"/>
  <c r="O176" i="42"/>
  <c r="N176" i="42"/>
  <c r="O175" i="42"/>
  <c r="N175" i="42"/>
  <c r="O174" i="42"/>
  <c r="N174" i="42"/>
  <c r="O173" i="42"/>
  <c r="N173" i="42"/>
  <c r="O172" i="42"/>
  <c r="N172" i="42"/>
  <c r="O171" i="42"/>
  <c r="N171" i="42"/>
  <c r="O170" i="42"/>
  <c r="N170" i="42"/>
  <c r="O169" i="42"/>
  <c r="N169" i="42"/>
  <c r="O168" i="42"/>
  <c r="N168" i="42"/>
  <c r="O167" i="42"/>
  <c r="N167" i="42"/>
  <c r="O165" i="42"/>
  <c r="N165" i="42"/>
  <c r="O164" i="42"/>
  <c r="N164" i="42"/>
  <c r="O162" i="42"/>
  <c r="N162" i="42"/>
  <c r="O161" i="42"/>
  <c r="N161" i="42"/>
  <c r="O159" i="42"/>
  <c r="N159" i="42"/>
  <c r="O158" i="42"/>
  <c r="N158" i="42"/>
  <c r="O156" i="42"/>
  <c r="N156" i="42"/>
  <c r="O155" i="42"/>
  <c r="N155" i="42"/>
  <c r="O154" i="42"/>
  <c r="N154" i="42"/>
  <c r="O153" i="42"/>
  <c r="N153" i="42"/>
  <c r="O148" i="42"/>
  <c r="N148" i="42"/>
  <c r="O147" i="42"/>
  <c r="N147" i="42"/>
  <c r="O146" i="42"/>
  <c r="N146" i="42"/>
  <c r="O145" i="42"/>
  <c r="N145" i="42"/>
  <c r="O144" i="42"/>
  <c r="N144" i="42"/>
  <c r="O143" i="42"/>
  <c r="N143" i="42"/>
  <c r="O142" i="42"/>
  <c r="N142" i="42"/>
  <c r="O141" i="42"/>
  <c r="N141" i="42"/>
  <c r="O140" i="42"/>
  <c r="N140" i="42"/>
  <c r="O139" i="42"/>
  <c r="N139" i="42"/>
  <c r="O138" i="42"/>
  <c r="N138" i="42"/>
  <c r="O137" i="42"/>
  <c r="N137" i="42"/>
  <c r="O135" i="42"/>
  <c r="N135" i="42"/>
  <c r="O134" i="42"/>
  <c r="N134" i="42"/>
  <c r="O133" i="42"/>
  <c r="N133" i="42"/>
  <c r="O132" i="42"/>
  <c r="N132" i="42"/>
  <c r="O131" i="42"/>
  <c r="N131" i="42"/>
  <c r="O130" i="42"/>
  <c r="N130" i="42"/>
  <c r="O129" i="42"/>
  <c r="N129" i="42"/>
  <c r="O128" i="42"/>
  <c r="N128" i="42"/>
  <c r="O127" i="42"/>
  <c r="N127" i="42"/>
  <c r="O126" i="42"/>
  <c r="N126" i="42"/>
  <c r="O125" i="42"/>
  <c r="N125" i="42"/>
  <c r="O124" i="42"/>
  <c r="N124" i="42"/>
  <c r="O122" i="42"/>
  <c r="N122" i="42"/>
  <c r="O121" i="42"/>
  <c r="N121" i="42"/>
  <c r="O120" i="42"/>
  <c r="N120" i="42"/>
  <c r="O119" i="42"/>
  <c r="N119" i="42"/>
  <c r="O118" i="42"/>
  <c r="N118" i="42"/>
  <c r="O117" i="42"/>
  <c r="N117" i="42"/>
  <c r="O116" i="42"/>
  <c r="N116" i="42"/>
  <c r="O115" i="42"/>
  <c r="N115" i="42"/>
  <c r="O114" i="42"/>
  <c r="N114" i="42"/>
  <c r="O113" i="42"/>
  <c r="N113" i="42"/>
  <c r="O112" i="42"/>
  <c r="N112" i="42"/>
  <c r="O111" i="42"/>
  <c r="O109" i="42"/>
  <c r="N109" i="42"/>
  <c r="O108" i="42"/>
  <c r="N108" i="42"/>
  <c r="O107" i="42"/>
  <c r="N107" i="42"/>
  <c r="O105" i="42"/>
  <c r="N105" i="42"/>
  <c r="O104" i="42"/>
  <c r="N104" i="42"/>
  <c r="O103" i="42"/>
  <c r="N103" i="42"/>
  <c r="O101" i="42"/>
  <c r="N101" i="42"/>
  <c r="O100" i="42"/>
  <c r="N100" i="42"/>
  <c r="O99" i="42"/>
  <c r="N99" i="42"/>
  <c r="O97" i="42"/>
  <c r="N97" i="42"/>
  <c r="O96" i="42"/>
  <c r="N96" i="42"/>
  <c r="O94" i="42"/>
  <c r="N94" i="42"/>
  <c r="O93" i="42"/>
  <c r="N93" i="42"/>
  <c r="O92" i="42"/>
  <c r="N92" i="42"/>
  <c r="O80" i="42"/>
  <c r="N80" i="42"/>
  <c r="O79" i="42"/>
  <c r="N79" i="42"/>
  <c r="O78" i="42"/>
  <c r="N78" i="42"/>
  <c r="O77" i="42"/>
  <c r="N77" i="42"/>
  <c r="O76" i="42"/>
  <c r="N76" i="42"/>
  <c r="O75" i="42"/>
  <c r="N75" i="42"/>
  <c r="O74" i="42"/>
  <c r="N74" i="42"/>
  <c r="O73" i="42"/>
  <c r="N73" i="42"/>
  <c r="O72" i="42"/>
  <c r="N72" i="42"/>
  <c r="O70" i="42"/>
  <c r="N70" i="42"/>
  <c r="O69" i="42"/>
  <c r="N69" i="42"/>
  <c r="O68" i="42"/>
  <c r="N68" i="42"/>
  <c r="O67" i="42"/>
  <c r="N67" i="42"/>
  <c r="O66" i="42"/>
  <c r="N66" i="42"/>
  <c r="O65" i="42"/>
  <c r="N65" i="42"/>
  <c r="O64" i="42"/>
  <c r="N64" i="42"/>
  <c r="O63" i="42"/>
  <c r="N63" i="42"/>
  <c r="O62" i="42"/>
  <c r="N62" i="42"/>
  <c r="O60" i="42"/>
  <c r="N60" i="42"/>
  <c r="O59" i="42"/>
  <c r="N59" i="42"/>
  <c r="O58" i="42"/>
  <c r="N58" i="42"/>
  <c r="O57" i="42"/>
  <c r="N57" i="42"/>
  <c r="O56" i="42"/>
  <c r="N56" i="42"/>
  <c r="O55" i="42"/>
  <c r="N55" i="42"/>
  <c r="O54" i="42"/>
  <c r="N54" i="42"/>
  <c r="O53" i="42"/>
  <c r="N53" i="42"/>
  <c r="O52" i="42"/>
  <c r="N52" i="42"/>
  <c r="O50" i="42"/>
  <c r="N50" i="42"/>
  <c r="O49" i="42"/>
  <c r="N49" i="42"/>
  <c r="O48" i="42"/>
  <c r="N48" i="42"/>
  <c r="O47" i="42"/>
  <c r="N47" i="42"/>
  <c r="O46" i="42"/>
  <c r="N46" i="42"/>
  <c r="O44" i="42"/>
  <c r="N44" i="42"/>
  <c r="O43" i="42"/>
  <c r="N43" i="42"/>
  <c r="O42" i="42"/>
  <c r="N42" i="42"/>
  <c r="O41" i="42"/>
  <c r="N41" i="42"/>
  <c r="O40" i="42"/>
  <c r="N40" i="42"/>
  <c r="O39" i="42"/>
  <c r="N39" i="42"/>
  <c r="O37" i="42"/>
  <c r="N37" i="42"/>
  <c r="O36" i="42"/>
  <c r="N36" i="42"/>
  <c r="O35" i="42"/>
  <c r="N35" i="42"/>
  <c r="O34" i="42"/>
  <c r="N34" i="42"/>
  <c r="O33" i="42"/>
  <c r="N33" i="42"/>
  <c r="O32" i="42"/>
  <c r="N32" i="42"/>
  <c r="O31" i="42"/>
  <c r="N31" i="42"/>
  <c r="O29" i="42"/>
  <c r="N29" i="42"/>
  <c r="O28" i="42"/>
  <c r="N28" i="42"/>
  <c r="O27" i="42"/>
  <c r="N27" i="42"/>
  <c r="O26" i="42"/>
  <c r="N26" i="42"/>
  <c r="O25" i="42"/>
  <c r="N25" i="42"/>
  <c r="O24" i="42"/>
  <c r="N24" i="42"/>
  <c r="O23" i="42"/>
  <c r="N23" i="42"/>
  <c r="O21" i="42"/>
  <c r="N21" i="42"/>
  <c r="O20" i="42"/>
  <c r="N20" i="42"/>
  <c r="O19" i="42"/>
  <c r="N19" i="42"/>
  <c r="O18" i="42"/>
  <c r="N18" i="42"/>
  <c r="O17" i="42"/>
  <c r="N17" i="42"/>
  <c r="O16" i="42"/>
  <c r="N16" i="42"/>
  <c r="O15" i="42"/>
  <c r="N15" i="42"/>
  <c r="O13" i="42"/>
  <c r="N13" i="42"/>
  <c r="O12" i="42"/>
  <c r="N12" i="42"/>
  <c r="O11" i="42"/>
  <c r="N11" i="42"/>
  <c r="O10" i="42"/>
  <c r="N10" i="42"/>
  <c r="K309" i="42"/>
  <c r="J309" i="42"/>
  <c r="K308" i="42"/>
  <c r="J308" i="42"/>
  <c r="K307" i="42"/>
  <c r="J307" i="42"/>
  <c r="K306" i="42"/>
  <c r="J306" i="42"/>
  <c r="K305" i="42"/>
  <c r="J305" i="42"/>
  <c r="K304" i="42"/>
  <c r="J304" i="42"/>
  <c r="K303" i="42"/>
  <c r="J303" i="42"/>
  <c r="K302" i="42"/>
  <c r="J302" i="42"/>
  <c r="K301" i="42"/>
  <c r="J301" i="42"/>
  <c r="K300" i="42"/>
  <c r="J300" i="42"/>
  <c r="K299" i="42"/>
  <c r="J299" i="42"/>
  <c r="K298" i="42"/>
  <c r="J298" i="42"/>
  <c r="K297" i="42"/>
  <c r="J297" i="42"/>
  <c r="K296" i="42"/>
  <c r="J296" i="42"/>
  <c r="K295" i="42"/>
  <c r="J295" i="42"/>
  <c r="K283" i="42"/>
  <c r="J283" i="42"/>
  <c r="K282" i="42"/>
  <c r="J282" i="42"/>
  <c r="K281" i="42"/>
  <c r="J281" i="42"/>
  <c r="K280" i="42"/>
  <c r="J280" i="42"/>
  <c r="K279" i="42"/>
  <c r="J279" i="42"/>
  <c r="K272" i="42"/>
  <c r="J272" i="42"/>
  <c r="K271" i="42"/>
  <c r="J271" i="42"/>
  <c r="K263" i="42"/>
  <c r="J263" i="42"/>
  <c r="K262" i="42"/>
  <c r="J262" i="42"/>
  <c r="K261" i="42"/>
  <c r="J261" i="42"/>
  <c r="K259" i="42"/>
  <c r="J259" i="42"/>
  <c r="K258" i="42"/>
  <c r="J258" i="42"/>
  <c r="K257" i="42"/>
  <c r="J257" i="42"/>
  <c r="K256" i="42"/>
  <c r="J256" i="42"/>
  <c r="K255" i="42"/>
  <c r="J255" i="42"/>
  <c r="K254" i="42"/>
  <c r="J254" i="42"/>
  <c r="K253" i="42"/>
  <c r="J253" i="42"/>
  <c r="K252" i="42"/>
  <c r="J252" i="42"/>
  <c r="K250" i="42"/>
  <c r="J250" i="42"/>
  <c r="K249" i="42"/>
  <c r="J249" i="42"/>
  <c r="K248" i="42"/>
  <c r="J248" i="42"/>
  <c r="K247" i="42"/>
  <c r="J247" i="42"/>
  <c r="K246" i="42"/>
  <c r="J246" i="42"/>
  <c r="K245" i="42"/>
  <c r="J245" i="42"/>
  <c r="K244" i="42"/>
  <c r="J244" i="42"/>
  <c r="K243" i="42"/>
  <c r="J243" i="42"/>
  <c r="K241" i="42"/>
  <c r="J241" i="42"/>
  <c r="K240" i="42"/>
  <c r="J240" i="42"/>
  <c r="K239" i="42"/>
  <c r="J239" i="42"/>
  <c r="K238" i="42"/>
  <c r="J238" i="42"/>
  <c r="K237" i="42"/>
  <c r="J237" i="42"/>
  <c r="K236" i="42"/>
  <c r="J236" i="42"/>
  <c r="K235" i="42"/>
  <c r="J235" i="42"/>
  <c r="K234" i="42"/>
  <c r="J234" i="42"/>
  <c r="K233" i="42"/>
  <c r="J233" i="42"/>
  <c r="K232" i="42"/>
  <c r="J232" i="42"/>
  <c r="K229" i="42"/>
  <c r="J229" i="42"/>
  <c r="K228" i="42"/>
  <c r="J228" i="42"/>
  <c r="K227" i="42"/>
  <c r="J227" i="42"/>
  <c r="K226" i="42"/>
  <c r="J226" i="42"/>
  <c r="K225" i="42"/>
  <c r="J225" i="42"/>
  <c r="K224" i="42"/>
  <c r="J224" i="42"/>
  <c r="K223" i="42"/>
  <c r="J223" i="42"/>
  <c r="K222" i="42"/>
  <c r="J222" i="42"/>
  <c r="K221" i="42"/>
  <c r="J221" i="42"/>
  <c r="K220" i="42"/>
  <c r="J220" i="42"/>
  <c r="K219" i="42"/>
  <c r="J219" i="42"/>
  <c r="K218" i="42"/>
  <c r="J218" i="42"/>
  <c r="K217" i="42"/>
  <c r="J217" i="42"/>
  <c r="K216" i="42"/>
  <c r="J216" i="42"/>
  <c r="K215" i="42"/>
  <c r="J215" i="42"/>
  <c r="K214" i="42"/>
  <c r="J214" i="42"/>
  <c r="K213" i="42"/>
  <c r="J213" i="42"/>
  <c r="K212" i="42"/>
  <c r="J212" i="42"/>
  <c r="K211" i="42"/>
  <c r="J211" i="42"/>
  <c r="K210" i="42"/>
  <c r="J210" i="42"/>
  <c r="K209" i="42"/>
  <c r="J209" i="42"/>
  <c r="K207" i="42"/>
  <c r="J207" i="42"/>
  <c r="K206" i="42"/>
  <c r="J206" i="42"/>
  <c r="K205" i="42"/>
  <c r="J205" i="42"/>
  <c r="K198" i="42"/>
  <c r="J198" i="42"/>
  <c r="K197" i="42"/>
  <c r="J197" i="42"/>
  <c r="K196" i="42"/>
  <c r="J196" i="42"/>
  <c r="K195" i="42"/>
  <c r="J195" i="42"/>
  <c r="K194" i="42"/>
  <c r="J194" i="42"/>
  <c r="K193" i="42"/>
  <c r="J193" i="42"/>
  <c r="K192" i="42"/>
  <c r="J192" i="42"/>
  <c r="K191" i="42"/>
  <c r="J191" i="42"/>
  <c r="K189" i="42"/>
  <c r="J189" i="42"/>
  <c r="K188" i="42"/>
  <c r="J188" i="42"/>
  <c r="K187" i="42"/>
  <c r="J187" i="42"/>
  <c r="K186" i="42"/>
  <c r="J186" i="42"/>
  <c r="K185" i="42"/>
  <c r="J185" i="42"/>
  <c r="K184" i="42"/>
  <c r="J184" i="42"/>
  <c r="K183" i="42"/>
  <c r="J183" i="42"/>
  <c r="K182" i="42"/>
  <c r="J182" i="42"/>
  <c r="K181" i="42"/>
  <c r="J181" i="42"/>
  <c r="K179" i="42"/>
  <c r="J179" i="42"/>
  <c r="K178" i="42"/>
  <c r="J178" i="42"/>
  <c r="K177" i="42"/>
  <c r="J177" i="42"/>
  <c r="K176" i="42"/>
  <c r="J176" i="42"/>
  <c r="K175" i="42"/>
  <c r="J175" i="42"/>
  <c r="K174" i="42"/>
  <c r="J174" i="42"/>
  <c r="K173" i="42"/>
  <c r="J173" i="42"/>
  <c r="K172" i="42"/>
  <c r="J172" i="42"/>
  <c r="K171" i="42"/>
  <c r="J171" i="42"/>
  <c r="K170" i="42"/>
  <c r="J170" i="42"/>
  <c r="K169" i="42"/>
  <c r="J169" i="42"/>
  <c r="K168" i="42"/>
  <c r="J168" i="42"/>
  <c r="K167" i="42"/>
  <c r="J167" i="42"/>
  <c r="K165" i="42"/>
  <c r="J165" i="42"/>
  <c r="K164" i="42"/>
  <c r="J164" i="42"/>
  <c r="K162" i="42"/>
  <c r="J162" i="42"/>
  <c r="K161" i="42"/>
  <c r="J161" i="42"/>
  <c r="K159" i="42"/>
  <c r="J159" i="42"/>
  <c r="K158" i="42"/>
  <c r="J158" i="42"/>
  <c r="K156" i="42"/>
  <c r="J156" i="42"/>
  <c r="K155" i="42"/>
  <c r="J155" i="42"/>
  <c r="K154" i="42"/>
  <c r="J154" i="42"/>
  <c r="K153" i="42"/>
  <c r="J153" i="42"/>
  <c r="K109" i="42"/>
  <c r="J109" i="42"/>
  <c r="K108" i="42"/>
  <c r="J108" i="42"/>
  <c r="K107" i="42"/>
  <c r="J107" i="42"/>
  <c r="K105" i="42"/>
  <c r="J105" i="42"/>
  <c r="K104" i="42"/>
  <c r="J104" i="42"/>
  <c r="K103" i="42"/>
  <c r="J103" i="42"/>
  <c r="K101" i="42"/>
  <c r="J101" i="42"/>
  <c r="K100" i="42"/>
  <c r="J100" i="42"/>
  <c r="K99" i="42"/>
  <c r="J99" i="42"/>
  <c r="K97" i="42"/>
  <c r="J97" i="42"/>
  <c r="K96" i="42"/>
  <c r="J96" i="42"/>
  <c r="K94" i="42"/>
  <c r="J94" i="42"/>
  <c r="K93" i="42"/>
  <c r="J93" i="42"/>
  <c r="K92" i="42"/>
  <c r="J92" i="42"/>
  <c r="K50" i="42"/>
  <c r="J50" i="42"/>
  <c r="K49" i="42"/>
  <c r="J49" i="42"/>
  <c r="K48" i="42"/>
  <c r="J48" i="42"/>
  <c r="K47" i="42"/>
  <c r="J47" i="42"/>
  <c r="K46" i="42"/>
  <c r="J46" i="42"/>
  <c r="K44" i="42"/>
  <c r="J44" i="42"/>
  <c r="K43" i="42"/>
  <c r="J43" i="42"/>
  <c r="K42" i="42"/>
  <c r="J42" i="42"/>
  <c r="K41" i="42"/>
  <c r="J41" i="42"/>
  <c r="K40" i="42"/>
  <c r="J40" i="42"/>
  <c r="K39" i="42"/>
  <c r="J39" i="42"/>
  <c r="K37" i="42"/>
  <c r="J37" i="42"/>
  <c r="K36" i="42"/>
  <c r="J36" i="42"/>
  <c r="K35" i="42"/>
  <c r="J35" i="42"/>
  <c r="K34" i="42"/>
  <c r="J34" i="42"/>
  <c r="K33" i="42"/>
  <c r="J33" i="42"/>
  <c r="K32" i="42"/>
  <c r="J32" i="42"/>
  <c r="K31" i="42"/>
  <c r="J31" i="42"/>
  <c r="K29" i="42"/>
  <c r="J29" i="42"/>
  <c r="K28" i="42"/>
  <c r="J28" i="42"/>
  <c r="K27" i="42"/>
  <c r="J27" i="42"/>
  <c r="K26" i="42"/>
  <c r="J26" i="42"/>
  <c r="K25" i="42"/>
  <c r="J25" i="42"/>
  <c r="K24" i="42"/>
  <c r="J24" i="42"/>
  <c r="K23" i="42"/>
  <c r="J23" i="42"/>
  <c r="K21" i="42"/>
  <c r="J21" i="42"/>
  <c r="K20" i="42"/>
  <c r="J20" i="42"/>
  <c r="K19" i="42"/>
  <c r="J19" i="42"/>
  <c r="K18" i="42"/>
  <c r="J18" i="42"/>
  <c r="K17" i="42"/>
  <c r="J17" i="42"/>
  <c r="K16" i="42"/>
  <c r="J16" i="42"/>
  <c r="K15" i="42"/>
  <c r="J15" i="42"/>
  <c r="K13" i="42"/>
  <c r="J13" i="42"/>
  <c r="K12" i="42"/>
  <c r="J12" i="42"/>
  <c r="K11" i="42"/>
  <c r="J11" i="42"/>
  <c r="K10" i="42"/>
  <c r="J10" i="42"/>
  <c r="Q309" i="42"/>
  <c r="P309" i="42"/>
  <c r="Q308" i="42"/>
  <c r="P308" i="42"/>
  <c r="Q307" i="42"/>
  <c r="P307" i="42"/>
  <c r="Q306" i="42"/>
  <c r="P306" i="42"/>
  <c r="Q305" i="42"/>
  <c r="P305" i="42"/>
  <c r="Q304" i="42"/>
  <c r="P304" i="42"/>
  <c r="Q303" i="42"/>
  <c r="P303" i="42"/>
  <c r="Q302" i="42"/>
  <c r="P302" i="42"/>
  <c r="Q301" i="42"/>
  <c r="P301" i="42"/>
  <c r="Q300" i="42"/>
  <c r="P300" i="42"/>
  <c r="Q299" i="42"/>
  <c r="P299" i="42"/>
  <c r="Q298" i="42"/>
  <c r="P298" i="42"/>
  <c r="Q297" i="42"/>
  <c r="P297" i="42"/>
  <c r="Q296" i="42"/>
  <c r="P296" i="42"/>
  <c r="Q295" i="42"/>
  <c r="P295" i="42"/>
  <c r="Q283" i="42"/>
  <c r="P283" i="42"/>
  <c r="Q282" i="42"/>
  <c r="P282" i="42"/>
  <c r="Q281" i="42"/>
  <c r="P281" i="42"/>
  <c r="Q280" i="42"/>
  <c r="P280" i="42"/>
  <c r="Q279" i="42"/>
  <c r="P279" i="42"/>
  <c r="Q272" i="42"/>
  <c r="P272" i="42"/>
  <c r="Q271" i="42"/>
  <c r="P271" i="42"/>
  <c r="Q263" i="42"/>
  <c r="P263" i="42"/>
  <c r="Q262" i="42"/>
  <c r="P262" i="42"/>
  <c r="Q261" i="42"/>
  <c r="P261" i="42"/>
  <c r="Q259" i="42"/>
  <c r="P259" i="42"/>
  <c r="Q258" i="42"/>
  <c r="P258" i="42"/>
  <c r="Q257" i="42"/>
  <c r="P257" i="42"/>
  <c r="Q256" i="42"/>
  <c r="P256" i="42"/>
  <c r="Q255" i="42"/>
  <c r="P255" i="42"/>
  <c r="Q254" i="42"/>
  <c r="P254" i="42"/>
  <c r="Q253" i="42"/>
  <c r="P253" i="42"/>
  <c r="Q252" i="42"/>
  <c r="P252" i="42"/>
  <c r="Q250" i="42"/>
  <c r="P250" i="42"/>
  <c r="Q249" i="42"/>
  <c r="P249" i="42"/>
  <c r="Q248" i="42"/>
  <c r="P248" i="42"/>
  <c r="Q247" i="42"/>
  <c r="P247" i="42"/>
  <c r="Q246" i="42"/>
  <c r="P246" i="42"/>
  <c r="Q245" i="42"/>
  <c r="P245" i="42"/>
  <c r="Q244" i="42"/>
  <c r="P244" i="42"/>
  <c r="Q243" i="42"/>
  <c r="P243" i="42"/>
  <c r="Q241" i="42"/>
  <c r="P241" i="42"/>
  <c r="Q240" i="42"/>
  <c r="P240" i="42"/>
  <c r="Q239" i="42"/>
  <c r="P239" i="42"/>
  <c r="Q238" i="42"/>
  <c r="P238" i="42"/>
  <c r="Q237" i="42"/>
  <c r="P237" i="42"/>
  <c r="Q236" i="42"/>
  <c r="P236" i="42"/>
  <c r="Q235" i="42"/>
  <c r="P235" i="42"/>
  <c r="Q234" i="42"/>
  <c r="P234" i="42"/>
  <c r="Q233" i="42"/>
  <c r="P233" i="42"/>
  <c r="Q232" i="42"/>
  <c r="P232" i="42"/>
  <c r="Q229" i="42"/>
  <c r="P229" i="42"/>
  <c r="Q228" i="42"/>
  <c r="P228" i="42"/>
  <c r="Q227" i="42"/>
  <c r="P227" i="42"/>
  <c r="Q226" i="42"/>
  <c r="P226" i="42"/>
  <c r="Q225" i="42"/>
  <c r="P225" i="42"/>
  <c r="Q224" i="42"/>
  <c r="P224" i="42"/>
  <c r="Q223" i="42"/>
  <c r="P223" i="42"/>
  <c r="Q222" i="42"/>
  <c r="P222" i="42"/>
  <c r="Q221" i="42"/>
  <c r="P221" i="42"/>
  <c r="Q220" i="42"/>
  <c r="P220" i="42"/>
  <c r="Q219" i="42"/>
  <c r="P219" i="42"/>
  <c r="Q218" i="42"/>
  <c r="P218" i="42"/>
  <c r="Q217" i="42"/>
  <c r="P217" i="42"/>
  <c r="Q216" i="42"/>
  <c r="P216" i="42"/>
  <c r="Q215" i="42"/>
  <c r="P215" i="42"/>
  <c r="Q214" i="42"/>
  <c r="P214" i="42"/>
  <c r="Q213" i="42"/>
  <c r="P213" i="42"/>
  <c r="Q212" i="42"/>
  <c r="P212" i="42"/>
  <c r="Q211" i="42"/>
  <c r="P211" i="42"/>
  <c r="Q210" i="42"/>
  <c r="P210" i="42"/>
  <c r="Q209" i="42"/>
  <c r="P209" i="42"/>
  <c r="Q207" i="42"/>
  <c r="P207" i="42"/>
  <c r="Q206" i="42"/>
  <c r="P206" i="42"/>
  <c r="Q205" i="42"/>
  <c r="P205" i="42"/>
  <c r="Q198" i="42"/>
  <c r="P198" i="42"/>
  <c r="Q197" i="42"/>
  <c r="P197" i="42"/>
  <c r="Q196" i="42"/>
  <c r="P196" i="42"/>
  <c r="Q195" i="42"/>
  <c r="P195" i="42"/>
  <c r="Q194" i="42"/>
  <c r="P194" i="42"/>
  <c r="Q193" i="42"/>
  <c r="P193" i="42"/>
  <c r="Q192" i="42"/>
  <c r="P192" i="42"/>
  <c r="Q191" i="42"/>
  <c r="P191" i="42"/>
  <c r="Q189" i="42"/>
  <c r="P189" i="42"/>
  <c r="Q188" i="42"/>
  <c r="P188" i="42"/>
  <c r="Q187" i="42"/>
  <c r="P187" i="42"/>
  <c r="Q186" i="42"/>
  <c r="P186" i="42"/>
  <c r="Q185" i="42"/>
  <c r="P185" i="42"/>
  <c r="Q184" i="42"/>
  <c r="P184" i="42"/>
  <c r="Q183" i="42"/>
  <c r="P183" i="42"/>
  <c r="Q182" i="42"/>
  <c r="P182" i="42"/>
  <c r="Q181" i="42"/>
  <c r="P181" i="42"/>
  <c r="Q179" i="42"/>
  <c r="P179" i="42"/>
  <c r="Q178" i="42"/>
  <c r="P178" i="42"/>
  <c r="Q177" i="42"/>
  <c r="P177" i="42"/>
  <c r="Q176" i="42"/>
  <c r="P176" i="42"/>
  <c r="Q175" i="42"/>
  <c r="P175" i="42"/>
  <c r="Q174" i="42"/>
  <c r="P174" i="42"/>
  <c r="Q173" i="42"/>
  <c r="P173" i="42"/>
  <c r="Q172" i="42"/>
  <c r="P172" i="42"/>
  <c r="Q171" i="42"/>
  <c r="P171" i="42"/>
  <c r="Q170" i="42"/>
  <c r="P170" i="42"/>
  <c r="Q169" i="42"/>
  <c r="P169" i="42"/>
  <c r="Q168" i="42"/>
  <c r="P168" i="42"/>
  <c r="Q167" i="42"/>
  <c r="P167" i="42"/>
  <c r="Q165" i="42"/>
  <c r="P165" i="42"/>
  <c r="Q164" i="42"/>
  <c r="P164" i="42"/>
  <c r="Q162" i="42"/>
  <c r="P162" i="42"/>
  <c r="Q161" i="42"/>
  <c r="P161" i="42"/>
  <c r="Q159" i="42"/>
  <c r="P159" i="42"/>
  <c r="Q158" i="42"/>
  <c r="P158" i="42"/>
  <c r="Q156" i="42"/>
  <c r="P156" i="42"/>
  <c r="Q155" i="42"/>
  <c r="P155" i="42"/>
  <c r="Q154" i="42"/>
  <c r="P154" i="42"/>
  <c r="Q153" i="42"/>
  <c r="P153" i="42"/>
  <c r="Q109" i="42"/>
  <c r="P109" i="42"/>
  <c r="Q108" i="42"/>
  <c r="P108" i="42"/>
  <c r="Q107" i="42"/>
  <c r="P107" i="42"/>
  <c r="Q105" i="42"/>
  <c r="P105" i="42"/>
  <c r="Q104" i="42"/>
  <c r="P104" i="42"/>
  <c r="Q103" i="42"/>
  <c r="P103" i="42"/>
  <c r="Q101" i="42"/>
  <c r="P101" i="42"/>
  <c r="Q100" i="42"/>
  <c r="P100" i="42"/>
  <c r="Q99" i="42"/>
  <c r="P99" i="42"/>
  <c r="Q97" i="42"/>
  <c r="P97" i="42"/>
  <c r="Q96" i="42"/>
  <c r="P96" i="42"/>
  <c r="Q94" i="42"/>
  <c r="P94" i="42"/>
  <c r="Q93" i="42"/>
  <c r="P93" i="42"/>
  <c r="Q92" i="42"/>
  <c r="P92" i="42"/>
  <c r="Q50" i="42"/>
  <c r="P50" i="42"/>
  <c r="Q49" i="42"/>
  <c r="P49" i="42"/>
  <c r="Q48" i="42"/>
  <c r="P48" i="42"/>
  <c r="Q47" i="42"/>
  <c r="P47" i="42"/>
  <c r="Q46" i="42"/>
  <c r="P46" i="42"/>
  <c r="Q44" i="42"/>
  <c r="P44" i="42"/>
  <c r="Q43" i="42"/>
  <c r="P43" i="42"/>
  <c r="Q42" i="42"/>
  <c r="P42" i="42"/>
  <c r="Q41" i="42"/>
  <c r="P41" i="42"/>
  <c r="Q40" i="42"/>
  <c r="P40" i="42"/>
  <c r="Q39" i="42"/>
  <c r="P39" i="42"/>
  <c r="Q37" i="42"/>
  <c r="P37" i="42"/>
  <c r="Q36" i="42"/>
  <c r="P36" i="42"/>
  <c r="Q35" i="42"/>
  <c r="P35" i="42"/>
  <c r="Q34" i="42"/>
  <c r="P34" i="42"/>
  <c r="Q33" i="42"/>
  <c r="P33" i="42"/>
  <c r="Q32" i="42"/>
  <c r="P32" i="42"/>
  <c r="Q31" i="42"/>
  <c r="P31" i="42"/>
  <c r="Q29" i="42"/>
  <c r="P29" i="42"/>
  <c r="Q28" i="42"/>
  <c r="P28" i="42"/>
  <c r="Q27" i="42"/>
  <c r="P27" i="42"/>
  <c r="Q26" i="42"/>
  <c r="P26" i="42"/>
  <c r="Q25" i="42"/>
  <c r="P25" i="42"/>
  <c r="Q24" i="42"/>
  <c r="P24" i="42"/>
  <c r="Q23" i="42"/>
  <c r="P23" i="42"/>
  <c r="Q21" i="42"/>
  <c r="P21" i="42"/>
  <c r="Q20" i="42"/>
  <c r="P20" i="42"/>
  <c r="Q19" i="42"/>
  <c r="P19" i="42"/>
  <c r="Q18" i="42"/>
  <c r="P18" i="42"/>
  <c r="Q17" i="42"/>
  <c r="P17" i="42"/>
  <c r="Q16" i="42"/>
  <c r="P16" i="42"/>
  <c r="Q15" i="42"/>
  <c r="P15" i="42"/>
  <c r="Q13" i="42"/>
  <c r="P13" i="42"/>
  <c r="Q12" i="42"/>
  <c r="P12" i="42"/>
  <c r="Q11" i="42"/>
  <c r="P11" i="42"/>
  <c r="Q10" i="42"/>
  <c r="P10" i="42"/>
  <c r="K148" i="42"/>
  <c r="K147" i="42"/>
  <c r="K146" i="42"/>
  <c r="K145" i="42"/>
  <c r="K144" i="42"/>
  <c r="K143" i="42"/>
  <c r="K142" i="42"/>
  <c r="K141" i="42"/>
  <c r="K140" i="42"/>
  <c r="K139" i="42"/>
  <c r="K138" i="42"/>
  <c r="K137" i="42"/>
  <c r="K135" i="42"/>
  <c r="K134" i="42"/>
  <c r="K133" i="42"/>
  <c r="K132" i="42"/>
  <c r="K131" i="42"/>
  <c r="K130" i="42"/>
  <c r="K129" i="42"/>
  <c r="K128" i="42"/>
  <c r="K127" i="42"/>
  <c r="K126" i="42"/>
  <c r="K125" i="42"/>
  <c r="K124" i="42"/>
  <c r="K122" i="42"/>
  <c r="K121" i="42"/>
  <c r="K120" i="42"/>
  <c r="K119" i="42"/>
  <c r="K118" i="42"/>
  <c r="K117" i="42"/>
  <c r="K116" i="42"/>
  <c r="K115" i="42"/>
  <c r="K114" i="42"/>
  <c r="K113" i="42"/>
  <c r="K112" i="42"/>
  <c r="K111" i="42"/>
  <c r="K80" i="42"/>
  <c r="K79" i="42"/>
  <c r="K78" i="42"/>
  <c r="K77" i="42"/>
  <c r="K76" i="42"/>
  <c r="K75" i="42"/>
  <c r="K74" i="42"/>
  <c r="K73" i="42"/>
  <c r="K72" i="42"/>
  <c r="K70" i="42"/>
  <c r="K69" i="42"/>
  <c r="K68" i="42"/>
  <c r="K67" i="42"/>
  <c r="K66" i="42"/>
  <c r="K65" i="42"/>
  <c r="K64" i="42"/>
  <c r="K63" i="42"/>
  <c r="K62" i="42"/>
  <c r="K60" i="42"/>
  <c r="K59" i="42"/>
  <c r="K58" i="42"/>
  <c r="K57" i="42"/>
  <c r="K56" i="42"/>
  <c r="K55" i="42"/>
  <c r="K54" i="42"/>
  <c r="K53" i="42"/>
  <c r="K52" i="42"/>
  <c r="Q148" i="42"/>
  <c r="Q147" i="42"/>
  <c r="Q146" i="42"/>
  <c r="Q145" i="42"/>
  <c r="Q144" i="42"/>
  <c r="Q143" i="42"/>
  <c r="Q142" i="42"/>
  <c r="Q141" i="42"/>
  <c r="Q140" i="42"/>
  <c r="Q139" i="42"/>
  <c r="Q138" i="42"/>
  <c r="Q137" i="42"/>
  <c r="Q135" i="42"/>
  <c r="Q134" i="42"/>
  <c r="Q133" i="42"/>
  <c r="Q132" i="42"/>
  <c r="Q131" i="42"/>
  <c r="Q130" i="42"/>
  <c r="Q129" i="42"/>
  <c r="Q128" i="42"/>
  <c r="Q127" i="42"/>
  <c r="Q126" i="42"/>
  <c r="Q125" i="42"/>
  <c r="Q124" i="42"/>
  <c r="Q122" i="42"/>
  <c r="Q121" i="42"/>
  <c r="Q120" i="42"/>
  <c r="Q119" i="42"/>
  <c r="Q118" i="42"/>
  <c r="Q117" i="42"/>
  <c r="Q116" i="42"/>
  <c r="Q115" i="42"/>
  <c r="Q114" i="42"/>
  <c r="Q113" i="42"/>
  <c r="Q112" i="42"/>
  <c r="Q111" i="42"/>
  <c r="Q80" i="42"/>
  <c r="Q79" i="42"/>
  <c r="Q78" i="42"/>
  <c r="Q77" i="42"/>
  <c r="Q76" i="42"/>
  <c r="Q75" i="42"/>
  <c r="Q74" i="42"/>
  <c r="Q73" i="42"/>
  <c r="Q72" i="42"/>
  <c r="Q70" i="42"/>
  <c r="Q69" i="42"/>
  <c r="Q68" i="42"/>
  <c r="Q67" i="42"/>
  <c r="Q66" i="42"/>
  <c r="Q65" i="42"/>
  <c r="Q64" i="42"/>
  <c r="Q63" i="42"/>
  <c r="Q62" i="42"/>
  <c r="Q60" i="42"/>
  <c r="Q59" i="42"/>
  <c r="Q58" i="42"/>
  <c r="Q57" i="42"/>
  <c r="Q56" i="42"/>
  <c r="Q55" i="42"/>
  <c r="Q54" i="42"/>
  <c r="Q53" i="42"/>
  <c r="Q52" i="42"/>
  <c r="S148" i="42"/>
  <c r="S147" i="42"/>
  <c r="S146" i="42"/>
  <c r="S145" i="42"/>
  <c r="S144" i="42"/>
  <c r="S143" i="42"/>
  <c r="S142" i="42"/>
  <c r="S141" i="42"/>
  <c r="S140" i="42"/>
  <c r="S139" i="42"/>
  <c r="S138" i="42"/>
  <c r="S137" i="42"/>
  <c r="S135" i="42"/>
  <c r="S134" i="42"/>
  <c r="S133" i="42"/>
  <c r="S132" i="42"/>
  <c r="S131" i="42"/>
  <c r="S130" i="42"/>
  <c r="S129" i="42"/>
  <c r="S128" i="42"/>
  <c r="S127" i="42"/>
  <c r="S126" i="42"/>
  <c r="S125" i="42"/>
  <c r="S124" i="42"/>
  <c r="S122" i="42"/>
  <c r="S121" i="42"/>
  <c r="S120" i="42"/>
  <c r="S119" i="42"/>
  <c r="S118" i="42"/>
  <c r="S117" i="42"/>
  <c r="S116" i="42"/>
  <c r="S115" i="42"/>
  <c r="S114" i="42"/>
  <c r="S113" i="42"/>
  <c r="S112" i="42"/>
  <c r="S111" i="42"/>
  <c r="S80" i="42"/>
  <c r="S79" i="42"/>
  <c r="S78" i="42"/>
  <c r="S77" i="42"/>
  <c r="S76" i="42"/>
  <c r="S75" i="42"/>
  <c r="S74" i="42"/>
  <c r="S73" i="42"/>
  <c r="S72" i="42"/>
  <c r="S70" i="42"/>
  <c r="S69" i="42"/>
  <c r="S68" i="42"/>
  <c r="S67" i="42"/>
  <c r="S66" i="42"/>
  <c r="S65" i="42"/>
  <c r="S64" i="42"/>
  <c r="S63" i="42"/>
  <c r="S62" i="42"/>
  <c r="S60" i="42"/>
  <c r="S59" i="42"/>
  <c r="S58" i="42"/>
  <c r="S57" i="42"/>
  <c r="S56" i="42"/>
  <c r="S55" i="42"/>
  <c r="S54" i="42"/>
  <c r="S53" i="42"/>
  <c r="S52" i="42"/>
  <c r="S309" i="42"/>
  <c r="R309" i="42"/>
  <c r="S308" i="42"/>
  <c r="R308" i="42"/>
  <c r="S307" i="42"/>
  <c r="R307" i="42"/>
  <c r="S306" i="42"/>
  <c r="R306" i="42"/>
  <c r="S305" i="42"/>
  <c r="R305" i="42"/>
  <c r="S304" i="42"/>
  <c r="R304" i="42"/>
  <c r="S303" i="42"/>
  <c r="R303" i="42"/>
  <c r="S302" i="42"/>
  <c r="R302" i="42"/>
  <c r="S301" i="42"/>
  <c r="R301" i="42"/>
  <c r="S300" i="42"/>
  <c r="R300" i="42"/>
  <c r="S299" i="42"/>
  <c r="R299" i="42"/>
  <c r="S298" i="42"/>
  <c r="R298" i="42"/>
  <c r="S297" i="42"/>
  <c r="R297" i="42"/>
  <c r="S296" i="42"/>
  <c r="R296" i="42"/>
  <c r="S295" i="42"/>
  <c r="R295" i="42"/>
  <c r="S283" i="42"/>
  <c r="R283" i="42"/>
  <c r="S282" i="42"/>
  <c r="R282" i="42"/>
  <c r="S281" i="42"/>
  <c r="R281" i="42"/>
  <c r="S280" i="42"/>
  <c r="R280" i="42"/>
  <c r="S279" i="42"/>
  <c r="R279" i="42"/>
  <c r="S272" i="42"/>
  <c r="R272" i="42"/>
  <c r="S271" i="42"/>
  <c r="R271" i="42"/>
  <c r="S263" i="42"/>
  <c r="R263" i="42"/>
  <c r="S262" i="42"/>
  <c r="R262" i="42"/>
  <c r="S261" i="42"/>
  <c r="R261" i="42"/>
  <c r="S259" i="42"/>
  <c r="R259" i="42"/>
  <c r="S258" i="42"/>
  <c r="R258" i="42"/>
  <c r="S257" i="42"/>
  <c r="R257" i="42"/>
  <c r="S256" i="42"/>
  <c r="R256" i="42"/>
  <c r="S255" i="42"/>
  <c r="R255" i="42"/>
  <c r="S254" i="42"/>
  <c r="R254" i="42"/>
  <c r="S253" i="42"/>
  <c r="R253" i="42"/>
  <c r="S252" i="42"/>
  <c r="R252" i="42"/>
  <c r="S250" i="42"/>
  <c r="R250" i="42"/>
  <c r="S249" i="42"/>
  <c r="R249" i="42"/>
  <c r="S248" i="42"/>
  <c r="R248" i="42"/>
  <c r="S247" i="42"/>
  <c r="R247" i="42"/>
  <c r="S246" i="42"/>
  <c r="R246" i="42"/>
  <c r="S245" i="42"/>
  <c r="R245" i="42"/>
  <c r="S244" i="42"/>
  <c r="R244" i="42"/>
  <c r="S243" i="42"/>
  <c r="R243" i="42"/>
  <c r="S241" i="42"/>
  <c r="R241" i="42"/>
  <c r="S240" i="42"/>
  <c r="R240" i="42"/>
  <c r="S239" i="42"/>
  <c r="R239" i="42"/>
  <c r="S238" i="42"/>
  <c r="R238" i="42"/>
  <c r="S237" i="42"/>
  <c r="R237" i="42"/>
  <c r="S236" i="42"/>
  <c r="R236" i="42"/>
  <c r="S235" i="42"/>
  <c r="R235" i="42"/>
  <c r="S234" i="42"/>
  <c r="R234" i="42"/>
  <c r="S233" i="42"/>
  <c r="R233" i="42"/>
  <c r="S232" i="42"/>
  <c r="R232" i="42"/>
  <c r="S229" i="42"/>
  <c r="R229" i="42"/>
  <c r="S228" i="42"/>
  <c r="R228" i="42"/>
  <c r="S227" i="42"/>
  <c r="R227" i="42"/>
  <c r="S226" i="42"/>
  <c r="R226" i="42"/>
  <c r="S225" i="42"/>
  <c r="R225" i="42"/>
  <c r="S224" i="42"/>
  <c r="R224" i="42"/>
  <c r="S223" i="42"/>
  <c r="R223" i="42"/>
  <c r="S222" i="42"/>
  <c r="R222" i="42"/>
  <c r="S221" i="42"/>
  <c r="R221" i="42"/>
  <c r="S220" i="42"/>
  <c r="R220" i="42"/>
  <c r="S219" i="42"/>
  <c r="R219" i="42"/>
  <c r="S218" i="42"/>
  <c r="R218" i="42"/>
  <c r="S217" i="42"/>
  <c r="R217" i="42"/>
  <c r="S216" i="42"/>
  <c r="R216" i="42"/>
  <c r="S215" i="42"/>
  <c r="R215" i="42"/>
  <c r="S214" i="42"/>
  <c r="R214" i="42"/>
  <c r="S213" i="42"/>
  <c r="R213" i="42"/>
  <c r="S212" i="42"/>
  <c r="R212" i="42"/>
  <c r="S211" i="42"/>
  <c r="R211" i="42"/>
  <c r="S210" i="42"/>
  <c r="R210" i="42"/>
  <c r="S209" i="42"/>
  <c r="R209" i="42"/>
  <c r="S207" i="42"/>
  <c r="R207" i="42"/>
  <c r="S206" i="42"/>
  <c r="R206" i="42"/>
  <c r="S205" i="42"/>
  <c r="R205" i="42"/>
  <c r="S198" i="42"/>
  <c r="R198" i="42"/>
  <c r="S197" i="42"/>
  <c r="R197" i="42"/>
  <c r="S196" i="42"/>
  <c r="R196" i="42"/>
  <c r="S195" i="42"/>
  <c r="R195" i="42"/>
  <c r="S194" i="42"/>
  <c r="R194" i="42"/>
  <c r="S193" i="42"/>
  <c r="R193" i="42"/>
  <c r="S192" i="42"/>
  <c r="R192" i="42"/>
  <c r="S191" i="42"/>
  <c r="R191" i="42"/>
  <c r="S190" i="42"/>
  <c r="R190" i="42"/>
  <c r="S189" i="42"/>
  <c r="R189" i="42"/>
  <c r="S188" i="42"/>
  <c r="R188" i="42"/>
  <c r="S187" i="42"/>
  <c r="R187" i="42"/>
  <c r="S186" i="42"/>
  <c r="R186" i="42"/>
  <c r="S185" i="42"/>
  <c r="R185" i="42"/>
  <c r="S184" i="42"/>
  <c r="R184" i="42"/>
  <c r="S183" i="42"/>
  <c r="R183" i="42"/>
  <c r="S182" i="42"/>
  <c r="R182" i="42"/>
  <c r="S181" i="42"/>
  <c r="R181" i="42"/>
  <c r="S179" i="42"/>
  <c r="R179" i="42"/>
  <c r="S178" i="42"/>
  <c r="R178" i="42"/>
  <c r="S177" i="42"/>
  <c r="R177" i="42"/>
  <c r="S176" i="42"/>
  <c r="R176" i="42"/>
  <c r="S175" i="42"/>
  <c r="R175" i="42"/>
  <c r="S174" i="42"/>
  <c r="R174" i="42"/>
  <c r="S173" i="42"/>
  <c r="R173" i="42"/>
  <c r="S172" i="42"/>
  <c r="R172" i="42"/>
  <c r="S171" i="42"/>
  <c r="R171" i="42"/>
  <c r="S170" i="42"/>
  <c r="R170" i="42"/>
  <c r="S169" i="42"/>
  <c r="R169" i="42"/>
  <c r="S168" i="42"/>
  <c r="R168" i="42"/>
  <c r="S167" i="42"/>
  <c r="R167" i="42"/>
  <c r="S165" i="42"/>
  <c r="R165" i="42"/>
  <c r="S164" i="42"/>
  <c r="R164" i="42"/>
  <c r="S162" i="42"/>
  <c r="R162" i="42"/>
  <c r="S161" i="42"/>
  <c r="R161" i="42"/>
  <c r="S159" i="42"/>
  <c r="R159" i="42"/>
  <c r="S158" i="42"/>
  <c r="R158" i="42"/>
  <c r="S156" i="42"/>
  <c r="R156" i="42"/>
  <c r="S155" i="42"/>
  <c r="R155" i="42"/>
  <c r="S154" i="42"/>
  <c r="R154" i="42"/>
  <c r="S153" i="42"/>
  <c r="R153" i="42"/>
  <c r="S109" i="42"/>
  <c r="R109" i="42"/>
  <c r="S108" i="42"/>
  <c r="R108" i="42"/>
  <c r="S107" i="42"/>
  <c r="R107" i="42"/>
  <c r="S106" i="42"/>
  <c r="R106" i="42"/>
  <c r="S105" i="42"/>
  <c r="R105" i="42"/>
  <c r="S104" i="42"/>
  <c r="R104" i="42"/>
  <c r="S103" i="42"/>
  <c r="R103" i="42"/>
  <c r="S102" i="42"/>
  <c r="R102" i="42"/>
  <c r="S101" i="42"/>
  <c r="R101" i="42"/>
  <c r="S100" i="42"/>
  <c r="R100" i="42"/>
  <c r="S99" i="42"/>
  <c r="R99" i="42"/>
  <c r="S98" i="42"/>
  <c r="R98" i="42"/>
  <c r="S97" i="42"/>
  <c r="R97" i="42"/>
  <c r="S96" i="42"/>
  <c r="R96" i="42"/>
  <c r="S94" i="42"/>
  <c r="R94" i="42"/>
  <c r="S93" i="42"/>
  <c r="R93" i="42"/>
  <c r="S92" i="42"/>
  <c r="R92" i="42"/>
  <c r="S50" i="42"/>
  <c r="R50" i="42"/>
  <c r="S49" i="42"/>
  <c r="R49" i="42"/>
  <c r="S48" i="42"/>
  <c r="R48" i="42"/>
  <c r="S47" i="42"/>
  <c r="R47" i="42"/>
  <c r="S46" i="42"/>
  <c r="R46" i="42"/>
  <c r="S44" i="42"/>
  <c r="R44" i="42"/>
  <c r="S43" i="42"/>
  <c r="R43" i="42"/>
  <c r="S42" i="42"/>
  <c r="R42" i="42"/>
  <c r="S41" i="42"/>
  <c r="R41" i="42"/>
  <c r="S40" i="42"/>
  <c r="R40" i="42"/>
  <c r="S39" i="42"/>
  <c r="R39" i="42"/>
  <c r="S37" i="42"/>
  <c r="R37" i="42"/>
  <c r="S36" i="42"/>
  <c r="R36" i="42"/>
  <c r="S35" i="42"/>
  <c r="R35" i="42"/>
  <c r="S34" i="42"/>
  <c r="R34" i="42"/>
  <c r="S33" i="42"/>
  <c r="R33" i="42"/>
  <c r="S32" i="42"/>
  <c r="R32" i="42"/>
  <c r="S31" i="42"/>
  <c r="R31" i="42"/>
  <c r="S29" i="42"/>
  <c r="R29" i="42"/>
  <c r="S28" i="42"/>
  <c r="R28" i="42"/>
  <c r="S27" i="42"/>
  <c r="R27" i="42"/>
  <c r="S26" i="42"/>
  <c r="R26" i="42"/>
  <c r="S25" i="42"/>
  <c r="R25" i="42"/>
  <c r="S24" i="42"/>
  <c r="R24" i="42"/>
  <c r="S23" i="42"/>
  <c r="R23" i="42"/>
  <c r="S21" i="42"/>
  <c r="R21" i="42"/>
  <c r="S20" i="42"/>
  <c r="R20" i="42"/>
  <c r="S19" i="42"/>
  <c r="R19" i="42"/>
  <c r="S18" i="42"/>
  <c r="R18" i="42"/>
  <c r="S17" i="42"/>
  <c r="R17" i="42"/>
  <c r="S16" i="42"/>
  <c r="R16" i="42"/>
  <c r="S15" i="42"/>
  <c r="R15" i="42"/>
  <c r="S13" i="42"/>
  <c r="R13" i="42"/>
  <c r="S12" i="42"/>
  <c r="R12" i="42"/>
  <c r="S11" i="42"/>
  <c r="R11" i="42"/>
  <c r="S10" i="42"/>
  <c r="R10" i="42"/>
  <c r="M309" i="42"/>
  <c r="L309" i="42"/>
  <c r="M308" i="42"/>
  <c r="L308" i="42"/>
  <c r="M307" i="42"/>
  <c r="L307" i="42"/>
  <c r="M306" i="42"/>
  <c r="L306" i="42"/>
  <c r="M305" i="42"/>
  <c r="L305" i="42"/>
  <c r="M304" i="42"/>
  <c r="L304" i="42"/>
  <c r="M303" i="42"/>
  <c r="L303" i="42"/>
  <c r="M302" i="42"/>
  <c r="L302" i="42"/>
  <c r="M301" i="42"/>
  <c r="L301" i="42"/>
  <c r="M300" i="42"/>
  <c r="L300" i="42"/>
  <c r="M299" i="42"/>
  <c r="L299" i="42"/>
  <c r="M298" i="42"/>
  <c r="L298" i="42"/>
  <c r="M297" i="42"/>
  <c r="L297" i="42"/>
  <c r="M296" i="42"/>
  <c r="L296" i="42"/>
  <c r="M295" i="42"/>
  <c r="L295" i="42"/>
  <c r="M283" i="42"/>
  <c r="L283" i="42"/>
  <c r="M282" i="42"/>
  <c r="L282" i="42"/>
  <c r="M281" i="42"/>
  <c r="L281" i="42"/>
  <c r="M280" i="42"/>
  <c r="L280" i="42"/>
  <c r="M279" i="42"/>
  <c r="L279" i="42"/>
  <c r="M272" i="42"/>
  <c r="L272" i="42"/>
  <c r="M271" i="42"/>
  <c r="L271" i="42"/>
  <c r="M263" i="42"/>
  <c r="L263" i="42"/>
  <c r="M262" i="42"/>
  <c r="L262" i="42"/>
  <c r="M261" i="42"/>
  <c r="L261" i="42"/>
  <c r="M259" i="42"/>
  <c r="L259" i="42"/>
  <c r="M258" i="42"/>
  <c r="L258" i="42"/>
  <c r="M257" i="42"/>
  <c r="L257" i="42"/>
  <c r="M256" i="42"/>
  <c r="L256" i="42"/>
  <c r="M255" i="42"/>
  <c r="L255" i="42"/>
  <c r="M254" i="42"/>
  <c r="L254" i="42"/>
  <c r="M253" i="42"/>
  <c r="L253" i="42"/>
  <c r="M252" i="42"/>
  <c r="L252" i="42"/>
  <c r="M250" i="42"/>
  <c r="L250" i="42"/>
  <c r="M249" i="42"/>
  <c r="L249" i="42"/>
  <c r="M248" i="42"/>
  <c r="L248" i="42"/>
  <c r="M247" i="42"/>
  <c r="L247" i="42"/>
  <c r="M246" i="42"/>
  <c r="L246" i="42"/>
  <c r="M245" i="42"/>
  <c r="L245" i="42"/>
  <c r="M244" i="42"/>
  <c r="L244" i="42"/>
  <c r="M243" i="42"/>
  <c r="L243" i="42"/>
  <c r="M241" i="42"/>
  <c r="L241" i="42"/>
  <c r="M240" i="42"/>
  <c r="L240" i="42"/>
  <c r="M239" i="42"/>
  <c r="L239" i="42"/>
  <c r="M238" i="42"/>
  <c r="L238" i="42"/>
  <c r="M237" i="42"/>
  <c r="L237" i="42"/>
  <c r="M236" i="42"/>
  <c r="L236" i="42"/>
  <c r="M235" i="42"/>
  <c r="L235" i="42"/>
  <c r="M234" i="42"/>
  <c r="L234" i="42"/>
  <c r="M233" i="42"/>
  <c r="L233" i="42"/>
  <c r="M232" i="42"/>
  <c r="L232" i="42"/>
  <c r="M229" i="42"/>
  <c r="L229" i="42"/>
  <c r="M228" i="42"/>
  <c r="L228" i="42"/>
  <c r="M227" i="42"/>
  <c r="L227" i="42"/>
  <c r="M226" i="42"/>
  <c r="L226" i="42"/>
  <c r="M225" i="42"/>
  <c r="L225" i="42"/>
  <c r="M224" i="42"/>
  <c r="L224" i="42"/>
  <c r="M223" i="42"/>
  <c r="L223" i="42"/>
  <c r="M222" i="42"/>
  <c r="L222" i="42"/>
  <c r="M221" i="42"/>
  <c r="L221" i="42"/>
  <c r="M220" i="42"/>
  <c r="L220" i="42"/>
  <c r="M219" i="42"/>
  <c r="L219" i="42"/>
  <c r="M218" i="42"/>
  <c r="L218" i="42"/>
  <c r="M217" i="42"/>
  <c r="L217" i="42"/>
  <c r="M216" i="42"/>
  <c r="L216" i="42"/>
  <c r="M215" i="42"/>
  <c r="L215" i="42"/>
  <c r="M214" i="42"/>
  <c r="L214" i="42"/>
  <c r="M213" i="42"/>
  <c r="L213" i="42"/>
  <c r="M212" i="42"/>
  <c r="L212" i="42"/>
  <c r="M211" i="42"/>
  <c r="L211" i="42"/>
  <c r="M210" i="42"/>
  <c r="L210" i="42"/>
  <c r="M209" i="42"/>
  <c r="L209" i="42"/>
  <c r="M207" i="42" l="1"/>
  <c r="L207" i="42"/>
  <c r="M206" i="42"/>
  <c r="L206" i="42"/>
  <c r="M205" i="42"/>
  <c r="L205" i="42"/>
  <c r="M198" i="42"/>
  <c r="L198" i="42"/>
  <c r="M197" i="42"/>
  <c r="L197" i="42"/>
  <c r="M196" i="42"/>
  <c r="L196" i="42"/>
  <c r="M195" i="42"/>
  <c r="L195" i="42"/>
  <c r="M194" i="42"/>
  <c r="L194" i="42"/>
  <c r="M193" i="42"/>
  <c r="L193" i="42"/>
  <c r="M192" i="42"/>
  <c r="L192" i="42"/>
  <c r="M191" i="42"/>
  <c r="L191" i="42"/>
  <c r="M189" i="42"/>
  <c r="L189" i="42"/>
  <c r="M188" i="42"/>
  <c r="L188" i="42"/>
  <c r="M187" i="42"/>
  <c r="L187" i="42"/>
  <c r="M186" i="42"/>
  <c r="L186" i="42"/>
  <c r="M185" i="42"/>
  <c r="L185" i="42"/>
  <c r="M184" i="42"/>
  <c r="L184" i="42"/>
  <c r="M183" i="42"/>
  <c r="L183" i="42"/>
  <c r="M182" i="42"/>
  <c r="L182" i="42"/>
  <c r="M181" i="42"/>
  <c r="L181" i="42"/>
  <c r="M179" i="42"/>
  <c r="L179" i="42"/>
  <c r="M178" i="42"/>
  <c r="L178" i="42"/>
  <c r="M177" i="42"/>
  <c r="L177" i="42"/>
  <c r="M176" i="42"/>
  <c r="L176" i="42"/>
  <c r="M175" i="42"/>
  <c r="L175" i="42"/>
  <c r="M174" i="42"/>
  <c r="L174" i="42"/>
  <c r="M173" i="42"/>
  <c r="L173" i="42"/>
  <c r="M172" i="42"/>
  <c r="L172" i="42"/>
  <c r="M171" i="42"/>
  <c r="L171" i="42"/>
  <c r="M170" i="42"/>
  <c r="L170" i="42"/>
  <c r="M169" i="42"/>
  <c r="L169" i="42"/>
  <c r="M168" i="42"/>
  <c r="L168" i="42"/>
  <c r="M167" i="42"/>
  <c r="L167" i="42"/>
  <c r="M165" i="42"/>
  <c r="L165" i="42"/>
  <c r="M164" i="42"/>
  <c r="L164" i="42"/>
  <c r="M162" i="42"/>
  <c r="L162" i="42"/>
  <c r="M161" i="42"/>
  <c r="L161" i="42"/>
  <c r="M159" i="42"/>
  <c r="L159" i="42"/>
  <c r="M158" i="42"/>
  <c r="L158" i="42"/>
  <c r="M156" i="42"/>
  <c r="L156" i="42"/>
  <c r="M155" i="42"/>
  <c r="L155" i="42"/>
  <c r="M154" i="42"/>
  <c r="L154" i="42"/>
  <c r="M153" i="42"/>
  <c r="L153" i="42"/>
  <c r="M148" i="42"/>
  <c r="M147" i="42"/>
  <c r="M146" i="42"/>
  <c r="M145" i="42"/>
  <c r="M144" i="42"/>
  <c r="M143" i="42"/>
  <c r="M142" i="42"/>
  <c r="M141" i="42"/>
  <c r="M140" i="42"/>
  <c r="M139" i="42"/>
  <c r="M138" i="42"/>
  <c r="M137" i="42"/>
  <c r="M135" i="42"/>
  <c r="M134" i="42"/>
  <c r="M133" i="42"/>
  <c r="M132" i="42"/>
  <c r="M131" i="42"/>
  <c r="M130" i="42"/>
  <c r="M129" i="42"/>
  <c r="M128" i="42"/>
  <c r="M127" i="42"/>
  <c r="M126" i="42"/>
  <c r="M125" i="42"/>
  <c r="M124" i="42"/>
  <c r="M122" i="42"/>
  <c r="M121" i="42"/>
  <c r="M120" i="42"/>
  <c r="M119" i="42"/>
  <c r="M118" i="42"/>
  <c r="M117" i="42"/>
  <c r="M116" i="42"/>
  <c r="M115" i="42"/>
  <c r="M114" i="42"/>
  <c r="M113" i="42"/>
  <c r="M112" i="42"/>
  <c r="M111" i="42"/>
  <c r="M109" i="42"/>
  <c r="L109" i="42"/>
  <c r="M108" i="42"/>
  <c r="L108" i="42"/>
  <c r="M107" i="42"/>
  <c r="L107" i="42"/>
  <c r="M105" i="42"/>
  <c r="L105" i="42"/>
  <c r="M104" i="42"/>
  <c r="L104" i="42"/>
  <c r="M103" i="42"/>
  <c r="L103" i="42"/>
  <c r="M101" i="42"/>
  <c r="L101" i="42"/>
  <c r="M100" i="42"/>
  <c r="L100" i="42"/>
  <c r="M99" i="42"/>
  <c r="L99" i="42"/>
  <c r="M98" i="42"/>
  <c r="L98" i="42"/>
  <c r="M97" i="42"/>
  <c r="L97" i="42"/>
  <c r="M96" i="42"/>
  <c r="L96" i="42"/>
  <c r="M94" i="42"/>
  <c r="L94" i="42"/>
  <c r="M93" i="42"/>
  <c r="L93" i="42"/>
  <c r="M92" i="42"/>
  <c r="L92" i="42"/>
  <c r="M80" i="42"/>
  <c r="M79" i="42"/>
  <c r="M78" i="42"/>
  <c r="M77" i="42"/>
  <c r="M76" i="42"/>
  <c r="M75" i="42"/>
  <c r="M74" i="42"/>
  <c r="M73" i="42"/>
  <c r="M72" i="42"/>
  <c r="M70" i="42"/>
  <c r="M69" i="42"/>
  <c r="M68" i="42"/>
  <c r="M67" i="42"/>
  <c r="M66" i="42"/>
  <c r="M65" i="42"/>
  <c r="L65" i="42" s="1"/>
  <c r="M64" i="42"/>
  <c r="M63" i="42"/>
  <c r="M62" i="42"/>
  <c r="M53" i="42"/>
  <c r="M54" i="42"/>
  <c r="M55" i="42"/>
  <c r="M56" i="42"/>
  <c r="M57" i="42"/>
  <c r="M58" i="42"/>
  <c r="M59" i="42"/>
  <c r="M60" i="42"/>
  <c r="M52" i="42"/>
  <c r="M50" i="42"/>
  <c r="L50" i="42"/>
  <c r="M49" i="42"/>
  <c r="L49" i="42"/>
  <c r="M48" i="42"/>
  <c r="L48" i="42"/>
  <c r="M47" i="42"/>
  <c r="L47" i="42"/>
  <c r="M46" i="42"/>
  <c r="L46" i="42"/>
  <c r="M44" i="42"/>
  <c r="L44" i="42"/>
  <c r="M43" i="42"/>
  <c r="L43" i="42"/>
  <c r="M42" i="42"/>
  <c r="L42" i="42"/>
  <c r="M41" i="42"/>
  <c r="L41" i="42"/>
  <c r="M40" i="42"/>
  <c r="L40" i="42"/>
  <c r="M39" i="42"/>
  <c r="L39" i="42"/>
  <c r="M37" i="42"/>
  <c r="L37" i="42"/>
  <c r="M36" i="42"/>
  <c r="L36" i="42"/>
  <c r="M35" i="42"/>
  <c r="L35" i="42"/>
  <c r="M34" i="42"/>
  <c r="L34" i="42"/>
  <c r="M33" i="42"/>
  <c r="L33" i="42"/>
  <c r="M32" i="42"/>
  <c r="L32" i="42"/>
  <c r="M31" i="42"/>
  <c r="L31" i="42"/>
  <c r="M29" i="42"/>
  <c r="L29" i="42"/>
  <c r="M28" i="42"/>
  <c r="L28" i="42"/>
  <c r="M27" i="42"/>
  <c r="L27" i="42"/>
  <c r="M26" i="42"/>
  <c r="L26" i="42"/>
  <c r="M25" i="42"/>
  <c r="L25" i="42"/>
  <c r="M24" i="42"/>
  <c r="L24" i="42"/>
  <c r="M23" i="42"/>
  <c r="L23" i="42"/>
  <c r="M21" i="42"/>
  <c r="L21" i="42"/>
  <c r="M20" i="42"/>
  <c r="L20" i="42"/>
  <c r="M19" i="42"/>
  <c r="L19" i="42"/>
  <c r="M18" i="42"/>
  <c r="L18" i="42"/>
  <c r="M17" i="42"/>
  <c r="L17" i="42"/>
  <c r="M16" i="42"/>
  <c r="L16" i="42"/>
  <c r="M15" i="42"/>
  <c r="L15" i="42"/>
  <c r="M13" i="42"/>
  <c r="L13" i="42"/>
  <c r="M12" i="42"/>
  <c r="L12" i="42"/>
  <c r="M11" i="42"/>
  <c r="L11" i="42"/>
  <c r="M10" i="42"/>
  <c r="L10" i="42"/>
  <c r="L52" i="42" l="1"/>
  <c r="J52" i="42"/>
  <c r="P52" i="42"/>
  <c r="R52" i="42"/>
  <c r="L57" i="42"/>
  <c r="P57" i="42"/>
  <c r="J57" i="42"/>
  <c r="R57" i="42"/>
  <c r="L53" i="42"/>
  <c r="P53" i="42"/>
  <c r="R53" i="42"/>
  <c r="J53" i="42"/>
  <c r="L68" i="42"/>
  <c r="P68" i="42"/>
  <c r="R68" i="42"/>
  <c r="J68" i="42"/>
  <c r="L73" i="42"/>
  <c r="P73" i="42"/>
  <c r="J73" i="42"/>
  <c r="R73" i="42"/>
  <c r="L77" i="42"/>
  <c r="P77" i="42"/>
  <c r="R77" i="42"/>
  <c r="J77" i="42"/>
  <c r="L111" i="42"/>
  <c r="P111" i="42"/>
  <c r="J111" i="42"/>
  <c r="R111" i="42"/>
  <c r="L115" i="42"/>
  <c r="P115" i="42"/>
  <c r="R115" i="42"/>
  <c r="J115" i="42"/>
  <c r="L119" i="42"/>
  <c r="P119" i="42"/>
  <c r="J119" i="42"/>
  <c r="R119" i="42"/>
  <c r="L124" i="42"/>
  <c r="P124" i="42"/>
  <c r="R124" i="42"/>
  <c r="J124" i="42"/>
  <c r="L128" i="42"/>
  <c r="P128" i="42"/>
  <c r="J128" i="42"/>
  <c r="R128" i="42"/>
  <c r="L132" i="42"/>
  <c r="P132" i="42"/>
  <c r="R132" i="42"/>
  <c r="J132" i="42"/>
  <c r="L137" i="42"/>
  <c r="P137" i="42"/>
  <c r="J137" i="42"/>
  <c r="R137" i="42"/>
  <c r="L141" i="42"/>
  <c r="P141" i="42"/>
  <c r="R141" i="42"/>
  <c r="J141" i="42"/>
  <c r="L145" i="42"/>
  <c r="P145" i="42"/>
  <c r="J145" i="42"/>
  <c r="R145" i="42"/>
  <c r="L60" i="42"/>
  <c r="J60" i="42"/>
  <c r="R60" i="42"/>
  <c r="P60" i="42"/>
  <c r="L56" i="42"/>
  <c r="J56" i="42"/>
  <c r="P56" i="42"/>
  <c r="R56" i="42"/>
  <c r="L62" i="42"/>
  <c r="P62" i="42"/>
  <c r="R62" i="42"/>
  <c r="J62" i="42"/>
  <c r="J65" i="42"/>
  <c r="P65" i="42"/>
  <c r="R65" i="42"/>
  <c r="L69" i="42"/>
  <c r="J69" i="42"/>
  <c r="P69" i="42"/>
  <c r="R69" i="42"/>
  <c r="L74" i="42"/>
  <c r="J74" i="42"/>
  <c r="P74" i="42"/>
  <c r="R74" i="42"/>
  <c r="L78" i="42"/>
  <c r="J78" i="42"/>
  <c r="R78" i="42"/>
  <c r="P78" i="42"/>
  <c r="L112" i="42"/>
  <c r="J112" i="42"/>
  <c r="R112" i="42"/>
  <c r="P112" i="42"/>
  <c r="L116" i="42"/>
  <c r="J116" i="42"/>
  <c r="P116" i="42"/>
  <c r="R116" i="42"/>
  <c r="L120" i="42"/>
  <c r="J120" i="42"/>
  <c r="P120" i="42"/>
  <c r="R120" i="42"/>
  <c r="L125" i="42"/>
  <c r="J125" i="42"/>
  <c r="R125" i="42"/>
  <c r="P125" i="42"/>
  <c r="L129" i="42"/>
  <c r="J129" i="42"/>
  <c r="R129" i="42"/>
  <c r="P129" i="42"/>
  <c r="L133" i="42"/>
  <c r="J133" i="42"/>
  <c r="R133" i="42"/>
  <c r="P133" i="42"/>
  <c r="L138" i="42"/>
  <c r="J138" i="42"/>
  <c r="R138" i="42"/>
  <c r="P138" i="42"/>
  <c r="L142" i="42"/>
  <c r="J142" i="42"/>
  <c r="R142" i="42"/>
  <c r="P142" i="42"/>
  <c r="L146" i="42"/>
  <c r="J146" i="42"/>
  <c r="R146" i="42"/>
  <c r="P146" i="42"/>
  <c r="L59" i="42"/>
  <c r="P59" i="42"/>
  <c r="R59" i="42"/>
  <c r="J59" i="42"/>
  <c r="L55" i="42"/>
  <c r="P55" i="42"/>
  <c r="J55" i="42"/>
  <c r="R55" i="42"/>
  <c r="L63" i="42"/>
  <c r="J63" i="42"/>
  <c r="P63" i="42"/>
  <c r="R63" i="42"/>
  <c r="L66" i="42"/>
  <c r="P66" i="42"/>
  <c r="J66" i="42"/>
  <c r="R66" i="42"/>
  <c r="L70" i="42"/>
  <c r="P70" i="42"/>
  <c r="R70" i="42"/>
  <c r="J70" i="42"/>
  <c r="L75" i="42"/>
  <c r="P75" i="42"/>
  <c r="J75" i="42"/>
  <c r="R75" i="42"/>
  <c r="L79" i="42"/>
  <c r="P79" i="42"/>
  <c r="R79" i="42"/>
  <c r="J79" i="42"/>
  <c r="L113" i="42"/>
  <c r="P113" i="42"/>
  <c r="R113" i="42"/>
  <c r="J113" i="42"/>
  <c r="L117" i="42"/>
  <c r="P117" i="42"/>
  <c r="J117" i="42"/>
  <c r="R117" i="42"/>
  <c r="L121" i="42"/>
  <c r="P121" i="42"/>
  <c r="R121" i="42"/>
  <c r="J121" i="42"/>
  <c r="L126" i="42"/>
  <c r="P126" i="42"/>
  <c r="J126" i="42"/>
  <c r="R126" i="42"/>
  <c r="L130" i="42"/>
  <c r="P130" i="42"/>
  <c r="R130" i="42"/>
  <c r="J130" i="42"/>
  <c r="L134" i="42"/>
  <c r="P134" i="42"/>
  <c r="J134" i="42"/>
  <c r="R134" i="42"/>
  <c r="L139" i="42"/>
  <c r="P139" i="42"/>
  <c r="R139" i="42"/>
  <c r="J139" i="42"/>
  <c r="L143" i="42"/>
  <c r="P143" i="42"/>
  <c r="J143" i="42"/>
  <c r="R143" i="42"/>
  <c r="L147" i="42"/>
  <c r="P147" i="42"/>
  <c r="R147" i="42"/>
  <c r="J147" i="42"/>
  <c r="L58" i="42"/>
  <c r="J58" i="42"/>
  <c r="P58" i="42"/>
  <c r="R58" i="42"/>
  <c r="L54" i="42"/>
  <c r="J54" i="42"/>
  <c r="R54" i="42"/>
  <c r="P54" i="42"/>
  <c r="L64" i="42"/>
  <c r="P64" i="42"/>
  <c r="J64" i="42"/>
  <c r="R64" i="42"/>
  <c r="L67" i="42"/>
  <c r="J67" i="42"/>
  <c r="R67" i="42"/>
  <c r="P67" i="42"/>
  <c r="L72" i="42"/>
  <c r="J72" i="42"/>
  <c r="R72" i="42"/>
  <c r="P72" i="42"/>
  <c r="L76" i="42"/>
  <c r="J76" i="42"/>
  <c r="P76" i="42"/>
  <c r="R76" i="42"/>
  <c r="L80" i="42"/>
  <c r="J80" i="42"/>
  <c r="P80" i="42"/>
  <c r="R80" i="42"/>
  <c r="L114" i="42"/>
  <c r="J114" i="42"/>
  <c r="R114" i="42"/>
  <c r="P114" i="42"/>
  <c r="L118" i="42"/>
  <c r="J118" i="42"/>
  <c r="P118" i="42"/>
  <c r="R118" i="42"/>
  <c r="L122" i="42"/>
  <c r="J122" i="42"/>
  <c r="P122" i="42"/>
  <c r="R122" i="42"/>
  <c r="L127" i="42"/>
  <c r="J127" i="42"/>
  <c r="R127" i="42"/>
  <c r="P127" i="42"/>
  <c r="L131" i="42"/>
  <c r="J131" i="42"/>
  <c r="R131" i="42"/>
  <c r="P131" i="42"/>
  <c r="L135" i="42"/>
  <c r="J135" i="42"/>
  <c r="R135" i="42"/>
  <c r="P135" i="42"/>
  <c r="L140" i="42"/>
  <c r="J140" i="42"/>
  <c r="R140" i="42"/>
  <c r="P140" i="42"/>
  <c r="L144" i="42"/>
  <c r="J144" i="42"/>
  <c r="R144" i="42"/>
  <c r="P144" i="42"/>
  <c r="L148" i="42"/>
  <c r="J148" i="42"/>
  <c r="R148" i="42"/>
  <c r="P148" i="42"/>
  <c r="I179" i="35" l="1"/>
  <c r="I180" i="35"/>
  <c r="I181" i="35"/>
  <c r="I182" i="35"/>
  <c r="I183" i="35"/>
  <c r="I184" i="35"/>
  <c r="I185" i="35"/>
  <c r="I186" i="35"/>
  <c r="I187" i="35"/>
  <c r="I188" i="35"/>
  <c r="I189" i="35"/>
  <c r="I178" i="35"/>
  <c r="I192" i="35"/>
  <c r="I193" i="35"/>
  <c r="I194" i="35"/>
  <c r="I195" i="35"/>
  <c r="I196" i="35"/>
  <c r="I197" i="35"/>
  <c r="I198" i="35"/>
  <c r="I199" i="35"/>
  <c r="I200" i="35"/>
  <c r="I201" i="35"/>
  <c r="I202" i="35"/>
  <c r="I191" i="35"/>
  <c r="I205" i="35" l="1"/>
  <c r="I206" i="35"/>
  <c r="I207" i="35"/>
  <c r="I208" i="35"/>
  <c r="I209" i="35"/>
  <c r="I210" i="35"/>
  <c r="I211" i="35"/>
  <c r="I212" i="35"/>
  <c r="I213" i="35"/>
  <c r="I214" i="35"/>
  <c r="I215" i="35"/>
  <c r="I204" i="35"/>
  <c r="H407" i="35" l="1"/>
  <c r="H347" i="35" l="1"/>
  <c r="H388" i="35" l="1"/>
  <c r="F161" i="35" l="1"/>
  <c r="F228" i="35" l="1"/>
  <c r="H228" i="35" s="1"/>
  <c r="H227" i="35"/>
  <c r="H225" i="35"/>
  <c r="H224" i="35"/>
  <c r="H411" i="35" l="1"/>
  <c r="I78" i="36" l="1"/>
  <c r="G78" i="36"/>
  <c r="E78" i="36"/>
  <c r="C78" i="36"/>
  <c r="I77" i="36"/>
  <c r="I79" i="36" s="1"/>
  <c r="G77" i="36"/>
  <c r="E77" i="36"/>
  <c r="C77" i="36"/>
  <c r="E43" i="36"/>
  <c r="C42" i="36"/>
  <c r="I20" i="36"/>
  <c r="G20" i="36"/>
  <c r="E20" i="36"/>
  <c r="C20" i="36"/>
  <c r="I19" i="36"/>
  <c r="G19" i="36"/>
  <c r="E19" i="36"/>
  <c r="C19" i="36"/>
  <c r="C21" i="36" s="1"/>
  <c r="G21" i="36" l="1"/>
  <c r="E21" i="36"/>
  <c r="E42" i="36"/>
  <c r="E44" i="36" s="1"/>
  <c r="C43" i="36"/>
  <c r="C44" i="36" s="1"/>
  <c r="C122" i="36"/>
  <c r="I21" i="36"/>
  <c r="C121" i="36"/>
  <c r="G79" i="36"/>
  <c r="E79" i="36"/>
  <c r="C79" i="36"/>
  <c r="C100" i="36"/>
  <c r="C99" i="36"/>
  <c r="C123" i="36" l="1"/>
  <c r="C101" i="36"/>
  <c r="H315" i="35" l="1"/>
  <c r="H316" i="35"/>
  <c r="H175" i="35" l="1"/>
  <c r="H176" i="35"/>
  <c r="H174" i="35"/>
  <c r="H171" i="35"/>
  <c r="H172" i="35"/>
  <c r="H170" i="35"/>
  <c r="H167" i="35"/>
  <c r="H168" i="35"/>
  <c r="H166" i="35"/>
  <c r="H164" i="35"/>
  <c r="H163" i="35"/>
  <c r="H429" i="35" l="1"/>
  <c r="H314" i="35"/>
  <c r="H313" i="35"/>
</calcChain>
</file>

<file path=xl/comments1.xml><?xml version="1.0" encoding="utf-8"?>
<comments xmlns="http://schemas.openxmlformats.org/spreadsheetml/2006/main">
  <authors>
    <author>Костюченко Валерий Владиславович</author>
  </authors>
  <commentList>
    <comment ref="C298" authorId="0" shapeId="0">
      <text>
        <r>
          <rPr>
            <sz val="8"/>
            <color indexed="81"/>
            <rFont val="Tahoma"/>
            <family val="2"/>
            <charset val="204"/>
          </rPr>
          <t>Шкаф полностью готов для монтажа телекоммуникационного оборудования. В случае наличия давальческого оборудования, стоимость соответственно уменьшается</t>
        </r>
      </text>
    </comment>
  </commentList>
</comments>
</file>

<file path=xl/comments2.xml><?xml version="1.0" encoding="utf-8"?>
<comments xmlns="http://schemas.openxmlformats.org/spreadsheetml/2006/main">
  <authors>
    <author>Попова Елена Викторовна</author>
  </authors>
  <commentList>
    <comment ref="H5" authorId="0" shapeId="0">
      <text>
        <r>
          <rPr>
            <b/>
            <sz val="9"/>
            <color indexed="81"/>
            <rFont val="Tahoma"/>
            <family val="2"/>
            <charset val="204"/>
          </rPr>
          <t>Попова Елена Викторовна:</t>
        </r>
        <r>
          <rPr>
            <sz val="9"/>
            <color indexed="81"/>
            <rFont val="Tahoma"/>
            <family val="2"/>
            <charset val="204"/>
          </rPr>
          <t xml:space="preserve">
Расценки из проекта договора с АО "ТКТ-Строй"
</t>
        </r>
      </text>
    </comment>
    <comment ref="A6" authorId="0" shapeId="0">
      <text>
        <r>
          <rPr>
            <b/>
            <sz val="9"/>
            <color indexed="81"/>
            <rFont val="Tahoma"/>
            <family val="2"/>
            <charset val="204"/>
          </rPr>
          <t>Попова Елена Викторовна:</t>
        </r>
        <r>
          <rPr>
            <sz val="9"/>
            <color indexed="81"/>
            <rFont val="Tahoma"/>
            <family val="2"/>
            <charset val="204"/>
          </rPr>
          <t xml:space="preserve">
Нумерация расценок ТКТ-Строй
</t>
        </r>
      </text>
    </comment>
  </commentList>
</comments>
</file>

<file path=xl/sharedStrings.xml><?xml version="1.0" encoding="utf-8"?>
<sst xmlns="http://schemas.openxmlformats.org/spreadsheetml/2006/main" count="7739" uniqueCount="2365">
  <si>
    <t>Единица измерения</t>
  </si>
  <si>
    <t>шт.</t>
  </si>
  <si>
    <t>1 км трассы</t>
  </si>
  <si>
    <t>1 опора</t>
  </si>
  <si>
    <t>Комплект (1 контейнер)</t>
  </si>
  <si>
    <t>1 шкаф</t>
  </si>
  <si>
    <t>Состав работ</t>
  </si>
  <si>
    <t>комплекс работ</t>
  </si>
  <si>
    <t>Установка, монтаж, ПНР VSAT</t>
  </si>
  <si>
    <t>Антенна d - 1,2м и менее</t>
  </si>
  <si>
    <t>Антенна от d - 1,2м до d- 1,8м</t>
  </si>
  <si>
    <t>1.1</t>
  </si>
  <si>
    <t>2.1</t>
  </si>
  <si>
    <t>2.2</t>
  </si>
  <si>
    <t>2.3</t>
  </si>
  <si>
    <t>3.1</t>
  </si>
  <si>
    <t>3.2</t>
  </si>
  <si>
    <t>3.3</t>
  </si>
  <si>
    <t>кан-км</t>
  </si>
  <si>
    <t>4.2</t>
  </si>
  <si>
    <t>4.3</t>
  </si>
  <si>
    <t>Экспертиза опор по требованию владельца инфраструктуры</t>
  </si>
  <si>
    <t xml:space="preserve"> Прокладка и монтаж ВОК  по существующим опорам (трубостойкам, между зданиями), включая внутриобъектовые работы</t>
  </si>
  <si>
    <t>до 12U включительно</t>
  </si>
  <si>
    <t>до 24U включительно</t>
  </si>
  <si>
    <t>до 48U включительно</t>
  </si>
  <si>
    <t>Комплекс работ по подключению оборудования к электропитанию постоянным/переменным током.</t>
  </si>
  <si>
    <t>4.4</t>
  </si>
  <si>
    <t>3.4</t>
  </si>
  <si>
    <t>3.5</t>
  </si>
  <si>
    <t>3.6</t>
  </si>
  <si>
    <t>4.4.1</t>
  </si>
  <si>
    <t>4.4.2</t>
  </si>
  <si>
    <t>4.5</t>
  </si>
  <si>
    <t>4.6</t>
  </si>
  <si>
    <t>4.7</t>
  </si>
  <si>
    <t>4.8</t>
  </si>
  <si>
    <t>4.8.1</t>
  </si>
  <si>
    <t>4.8.2</t>
  </si>
  <si>
    <t>4.8.3</t>
  </si>
  <si>
    <t>4.9</t>
  </si>
  <si>
    <t>4.10</t>
  </si>
  <si>
    <t>4.11</t>
  </si>
  <si>
    <t>4.13</t>
  </si>
  <si>
    <t>точка доступа</t>
  </si>
  <si>
    <t>1 шт.</t>
  </si>
  <si>
    <t>за один комплект</t>
  </si>
  <si>
    <t xml:space="preserve">Разработка основного комплекта рабочих чертежей марки РРС
</t>
  </si>
  <si>
    <t>Монтаж и ПНР станционной части радиооборудования БС БШПД</t>
  </si>
  <si>
    <t>за пролет</t>
  </si>
  <si>
    <t>Разработка проектной документации  по подвесу кабеля по опорам ЛЭП ВЛ 1-35кВ, включая проверку и экспертизу опор</t>
  </si>
  <si>
    <t>Монтаж трубостоек на крыше здания для организации  воздушно-кабельных переходов</t>
  </si>
  <si>
    <t>1 трубостойка</t>
  </si>
  <si>
    <t>Сварка/переварка волокон (применяется только на  существующей кабельной линии)</t>
  </si>
  <si>
    <t>1 волокно</t>
  </si>
  <si>
    <t>Монтаж/Замена патч-корда с монтажом/заменой SFP модуля (при необходимости) при длине патч-корда до 3 м</t>
  </si>
  <si>
    <t>1 патчкорд</t>
  </si>
  <si>
    <t xml:space="preserve">СМР, ПИР, в том числе и не ограничиваясь перечисленным: установка и крепление кросса (включая стоимость кросса), разделка оптического кабеля, сварка волокон, тестирование рефлектометром. Оформление разрешительных документов и исполнительной документации. </t>
  </si>
  <si>
    <t>1 оптический кросс</t>
  </si>
  <si>
    <t>Перебивка колодцев кабельной канализации при докладке дополнительных каналов в существующей канализации</t>
  </si>
  <si>
    <t>Демонтаж опор</t>
  </si>
  <si>
    <t>комплекс</t>
  </si>
  <si>
    <t>ед. оборудования</t>
  </si>
  <si>
    <t>Установка блока из трех розеток (220В и типа RJ)</t>
  </si>
  <si>
    <t>1 комплект</t>
  </si>
  <si>
    <t>перекрытие</t>
  </si>
  <si>
    <t>1 м</t>
  </si>
  <si>
    <t xml:space="preserve">Монтаж  коробки радиотрансляционной РОН </t>
  </si>
  <si>
    <t>СМР, ПИР, прочие затраты, не ограничиваясь перечисленным: Монтаж   коробки радиотрансляционной РОН ,  с учетом материалов, в том числе РОН.</t>
  </si>
  <si>
    <t xml:space="preserve">Устройство ограждения контейнера </t>
  </si>
  <si>
    <t>ПИР, СМР (включая стоимость материалов, сопутствующих работ, изготовление, доставку , монтаж, установку ограждения контейнера). Оформление исполнительной документации.</t>
  </si>
  <si>
    <t>Демонтаж оборудования</t>
  </si>
  <si>
    <t>Установка, монтаж и расшивка патч-панели 24 порта</t>
  </si>
  <si>
    <t>Установка, монтаж и расшивка патч-панели 12 портов</t>
  </si>
  <si>
    <t>Сборка и монтаж антенны для эфирного TV</t>
  </si>
  <si>
    <t>Монтаж на существующих конструкциях, включая затраты на доставку и все необходимые материалы (кабели питания, заземления, патч-корды, гофра и другие расходные материалы).
Стоимость оборудования (антенны) не входит в данную расценку.</t>
  </si>
  <si>
    <t>пара</t>
  </si>
  <si>
    <t>Примечание</t>
  </si>
  <si>
    <t>Установка трубы /гофры, кабель- каналов, коробов ПВХ по конструкциям  Д до 25 мм/размером до 25х25мм</t>
  </si>
  <si>
    <t>Установка трубы /гофры, кабель каналов, коробов ПВХ по конструкциям Д до 63 мм/размером до 60х60мм</t>
  </si>
  <si>
    <t>Установка трубы /гофры, кабель каналов, коробов ПВХ по конструкциям Д более  63  мм/размером более 60х60мм</t>
  </si>
  <si>
    <t>ПИР, СМР. С учетом стоимости  материалов. Включает прокладку силового кабеля и кабеля заземления, не включает подключения и измерения.</t>
  </si>
  <si>
    <t>Прокладка металлорукава диаметром до 38мм</t>
  </si>
  <si>
    <t>Удельная стоимость за единицу (базовое значение) без НДС, руб.</t>
  </si>
  <si>
    <t>Наименование  работ</t>
  </si>
  <si>
    <t>-</t>
  </si>
  <si>
    <t>1 км кабеля</t>
  </si>
  <si>
    <t>1 км трассы кабеля</t>
  </si>
  <si>
    <t>№ п/п</t>
  </si>
  <si>
    <t>ПИР, СМР, установка, настройка станции, подключение электропитания, заземления, включение в транспортную сеть, монтаж кросса, разделка и подключение станционных кабелей на кросс (емкость номеров). Включая стоимость кросса и материалов, оформление разрешительных документов с собственником здания на размещение оборудования.</t>
  </si>
  <si>
    <t>ПИР, СМР, прочие затраты, исполнительная документация, при этом включено (не ограничиваясь этим):   монтаж шкафа, электромонтажные работы (при необходимости),  стоимость силового кабеля длиной 20м (при необходимости), стоимость монтажных материалов; Не включено:  стоимость укомплектованного шкафа,  монтаж и стоимость активного оборудования. Оформление разрешительных документов, исполнительной документации.</t>
  </si>
  <si>
    <t>5.1</t>
  </si>
  <si>
    <t>5.2</t>
  </si>
  <si>
    <t>5.3</t>
  </si>
  <si>
    <t>Проведение предпроектных изысканий</t>
  </si>
  <si>
    <t>5.4</t>
  </si>
  <si>
    <t>5.5</t>
  </si>
  <si>
    <t>5.6</t>
  </si>
  <si>
    <t>5.7</t>
  </si>
  <si>
    <t>5.8</t>
  </si>
  <si>
    <t>5.9</t>
  </si>
  <si>
    <t>5.10</t>
  </si>
  <si>
    <t>5.11</t>
  </si>
  <si>
    <t>5.12</t>
  </si>
  <si>
    <t>5.13</t>
  </si>
  <si>
    <t>5.14</t>
  </si>
  <si>
    <t>5.15</t>
  </si>
  <si>
    <t>50% от стоимости монтажа</t>
  </si>
  <si>
    <t>ПИР, СМР. Применяется при необходимости монтажа ЩРЗ, ЩГ и ЩК с автоматами. С учетом стоимости оборудования и материалов.  Включает установку автоматов, прокладку силового кабеля длиной 20 м и кабеля заземления, установку ЩРЗ, подключение, измерения, стоимость оборудования ЩРЗ, ЩГ и ЩК с автоматами и прочих материалов для подключения.</t>
  </si>
  <si>
    <t>ПИР, ПНР, СМР включая устройство фундамента, установку металлоконструкций, VSAT,  монтаж систем электропитания, заземления,  и включение в транспортную сеть с учетом стоимости материалов (без учета стоимости оборудования). Оформление разрешительных документов с собственником здания на размещение оборудования.</t>
  </si>
  <si>
    <t>ПИР, СМР (включая стоимость патч-панели, сопутствующих работ). Установка, монтаж и расшивка патч-панели 24 порта.</t>
  </si>
  <si>
    <t>м2</t>
  </si>
  <si>
    <t>м</t>
  </si>
  <si>
    <t>Итого</t>
  </si>
  <si>
    <t>ёмкостью менее 256 портов</t>
  </si>
  <si>
    <t>ёмкостью от 256-1028 портов</t>
  </si>
  <si>
    <t>ёмкостью от 1028 до 2048</t>
  </si>
  <si>
    <t>ПИР</t>
  </si>
  <si>
    <t>ВОК ёмкостью  до 8 волокон включительно</t>
  </si>
  <si>
    <t>СМР, включая (но не ограничиваясь) стоимость оконечных кабельных устройств, кроссировочного провода  и материалов, органайзеров (при необходимости),  установку боксов в распределительных шкафах. Проведение  всех измерений. Оформление исполнительной документации.</t>
  </si>
  <si>
    <t>3.4.1</t>
  </si>
  <si>
    <t>3.4.2</t>
  </si>
  <si>
    <t>ВОК ёмкостью более  8 до 16 волокон включительно</t>
  </si>
  <si>
    <t>ВОК ёмкостью  более 16 до 24 волокон включительно</t>
  </si>
  <si>
    <t>ВОК ёмкостью  более 24 до 32 волокон включительно</t>
  </si>
  <si>
    <t>ВОК ёмкостью более 32 до 48 волокон включительно</t>
  </si>
  <si>
    <t>ВОК ёмкостью более  48 волокон до 96 включительно</t>
  </si>
  <si>
    <t xml:space="preserve">ёмкостью 10 пар </t>
  </si>
  <si>
    <t xml:space="preserve">ёмкостью  50 пар </t>
  </si>
  <si>
    <t>ёмкостью  100 пар</t>
  </si>
  <si>
    <t>ёмкостью  200 пар</t>
  </si>
  <si>
    <t>ёмкостью 300 пар</t>
  </si>
  <si>
    <t>ёмкостью  400 пар</t>
  </si>
  <si>
    <t>ёмкостью более 400 пар до 600 пар</t>
  </si>
  <si>
    <t>для ж/б опор</t>
  </si>
  <si>
    <t xml:space="preserve">ПИР, СМР, включая: стоимость колодца ККС-4,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</si>
  <si>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 xml:space="preserve">ПИР, СМР, включая: стоимость колодца ККС-5,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</si>
  <si>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ПИР, СМР, включая: разработка грунта; стоимость колодца ККТМ-1  и других необходимых материалов,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t>
  </si>
  <si>
    <t>Выполнение кроссировочных работ</t>
  </si>
  <si>
    <t>СМР, включая (но не ограничиваясь)  кроссировочного провода  и материалов. Проведение  всех измерений. Оформление исполнительной документации.</t>
  </si>
  <si>
    <t>Расшивка кабеля с медными жилами на кроссе.</t>
  </si>
  <si>
    <t xml:space="preserve">Монтаж оптического кросса  (ШКОН, ШКОС) </t>
  </si>
  <si>
    <t>ёмкостью до 8 портов включительно</t>
  </si>
  <si>
    <t>ёмкостью более 8 до 16 портов включительно</t>
  </si>
  <si>
    <t>ёмкостью более 32 до 48 портов включительно</t>
  </si>
  <si>
    <t>ёмкостью более 48 до 96 портов включительно</t>
  </si>
  <si>
    <t>ёмкостью более 16 до 24 портов включительно</t>
  </si>
  <si>
    <t>ёмкостью более 24 до 32 портов включительно</t>
  </si>
  <si>
    <t>ПИР, СМР (включая стоимость патч-панели, сопутствующих работ). Установка, монтаж и расшивка патч-панели 12  портов.</t>
  </si>
  <si>
    <t>3.5.1</t>
  </si>
  <si>
    <t>3.5.2</t>
  </si>
  <si>
    <t>в грунтах групп 4-6</t>
  </si>
  <si>
    <t>в грунтах групп 1-3</t>
  </si>
  <si>
    <t>Примечания:</t>
  </si>
  <si>
    <t>3.6.1</t>
  </si>
  <si>
    <t>3.6.2</t>
  </si>
  <si>
    <t>3.6.3</t>
  </si>
  <si>
    <t>Приложение №1</t>
  </si>
  <si>
    <t xml:space="preserve">ПИР, СМР, включая: демонтаж ранее установленного колодца и его утилизация; стоимость нового колодца,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</si>
  <si>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в том числе стоимость ПИР</t>
  </si>
  <si>
    <t>ВОК ёмкостью 144 волокна</t>
  </si>
  <si>
    <t xml:space="preserve">ёмкостью 20 пар </t>
  </si>
  <si>
    <t xml:space="preserve">ёмкостью 30 пар </t>
  </si>
  <si>
    <t xml:space="preserve">ПИР, СМР, включая: стоимость колодца ККС-2,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</si>
  <si>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 xml:space="preserve">ПИР, СМР, включая: стоимость колодца ККС-3,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</si>
  <si>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Восстановление асфальтобетонных покрытий проезжей части</t>
  </si>
  <si>
    <t>Докладка каждого дополнительного канала кабельной канализации.</t>
  </si>
  <si>
    <t>Разработка основных предпроектных решений (включая перечень и стоимость работ).  Согласование предпроектных решений с Заказчиком. Согласование с Арендодателем и Клиентом: 
- размещения антенн и оборудования ; 
- трасс прокладки кабелей;
- схемы электроснабжения оборудования;
- Технических условий на электроснабжение.</t>
  </si>
  <si>
    <t xml:space="preserve">Настройка пролета РРС (юстировка антенн)
</t>
  </si>
  <si>
    <t xml:space="preserve">СМР, в том числе и не ограничиваясь перечисленным: демонтаж опор, транспортировка демонтированных опор на свалку или на склад Заказчика.  </t>
  </si>
  <si>
    <t>Проектно-изыскательские работы, получение разрешений, согласований, проведение экспертиз</t>
  </si>
  <si>
    <t>Изыскание потенциальных объектов, определение технической возможности для размещения оборудования</t>
  </si>
  <si>
    <t>объект</t>
  </si>
  <si>
    <t xml:space="preserve">Заключение договора аренды на объект для размещения оборудования (тех сопровождение). </t>
  </si>
  <si>
    <t xml:space="preserve"> Оформление по форме Заказчика, в соответствии с нормами действующего законодательства РФ, договора на размещение БС (аренды, услуг, иных форм договоров):
-сбор у арендодателя и предоставление Заказчику пакета документов для заключения договора, согласно требований Заказчика;
-подписание договора у всех заинтересованных сторон;
-сдача подписанного договора Заказчику. 
Письменное согласование от собственника возможности проведения работ по гарантийному письму до подписания договора.</t>
  </si>
  <si>
    <t xml:space="preserve">С оформлением Протокола лабораторных испытаний интенсивности электромагнитного поля и получение санитарно-эпидемиологических Заключений, в соответствии с результатами проведения экспертизы (оценки), на размещение РРЛ.
Разрабатывается с учетом расчета СИВ (суммарной интенсивности взаимодействия) от всех источников электромагнитных излучений радиочастотных устройств). 
Включает передачу материалов Рабочего проекта на строительство РЭС в управление Роспотребнадзора. Получение Санитарно-эпидемиологического и экспертного заключения территориального управления Роспотребнадзора по материалам проектной документации (форма Р1) с разрешением проектируемых решений.
В цену включены услуги подрядной организации по получению положительного Заключения, включая обязательные платежи.
</t>
  </si>
  <si>
    <r>
      <t>Проведение измерений
электромагнитного излучения от
РЭС Заказчика. Получение Санитарно-эпидемиологического и экспертного заключения тер.управления (ТУ) Роспотребнадзора с разрешением</t>
    </r>
    <r>
      <rPr>
        <b/>
        <sz val="12"/>
        <rFont val="Calibri"/>
        <family val="2"/>
        <charset val="204"/>
        <scheme val="minor"/>
      </rPr>
      <t xml:space="preserve"> эксплуатировать РЭС (форма  Р2)</t>
    </r>
  </si>
  <si>
    <r>
      <t xml:space="preserve">Выполнение работ по измерению электромагнитного излучения (ЭМИ) антенн РЭС Заказчика: 
-организация выезда представителей ТУ Роспотребнадзора для  измерения ЭМИ; 
-получение в Роспотребнадзоре разрешения на эксплуатацию (форма Р2);
-получение протокола измерений, заключения и </t>
    </r>
    <r>
      <rPr>
        <b/>
        <sz val="12"/>
        <rFont val="Calibri"/>
        <family val="2"/>
        <charset val="204"/>
        <scheme val="minor"/>
      </rPr>
      <t>разрешения на эксплуатацию</t>
    </r>
    <r>
      <rPr>
        <sz val="12"/>
        <rFont val="Calibri"/>
        <family val="2"/>
        <charset val="204"/>
        <scheme val="minor"/>
      </rPr>
      <t>. 
Расчет стоимости производится за объект в целом. В стоимость работ входят услуги по получению положительного Заключения на объект в целом, включая стоимость протокола измерений, содержащего результаты измерений ЭМИ по каждой антенне, экспертизу измерений и  разрешение на эксплуатацию.</t>
    </r>
  </si>
  <si>
    <t>Заключение разрабатывается специализированной организацией, имеющей разрешительную документацию на проведение данных работ. Позиция предусматривает: 
-сбор исходных данных для проведения поверочного расчета; 
-проведение поверочного расчета с целью определения возможности размещения дополнительных конструкций/оборудования Заказчика; 
- оформление и передачу Заказчику заключения о возможности размещения дополнительных конструкций/оборудования</t>
  </si>
  <si>
    <t>Расчет несущей способности антенной опоры с учетом доустанавливаемого оборудования и предоставление  заключения о несущей способности АМС, включая необходимые согласования</t>
  </si>
  <si>
    <t>Выполняется силами подрядчика, при условии наличия у него разрешительных документов на проведения данного вида работ, либо привлечение специализированной организации для проведения обследования и выпуска экспертного заключения, включая: 
- обследование технического состояния антенной опоры на предмет возможности размещения на ней дополнительных конструкций/оборудования Заказчика;
- проведение поверочного расчета с целью определения возможности размещения дополнительных конструкций/оборудования Заказчика;   
 проведение всех необходимых прочностных расчетов с выводами о возможности/не возможности использования обследуемого сооружения для нужд Заказчика
- оформление и передача Заказчику заключения о возможности размещения дополнительных конструкций/оборудования.   
-предоставление  Отчета с заключением и рекомендациями (в том числе отчет о вертикальности АМС).</t>
  </si>
  <si>
    <t>Строительно-монтажные и пуско-наладочные работы</t>
  </si>
  <si>
    <t>для объектов РРС (в том числе e-band)</t>
  </si>
  <si>
    <t>Может применяться  при наличии отдельного требования Заказчика</t>
  </si>
  <si>
    <t>Применяется только при наличии отдельного требования Заказчика</t>
  </si>
  <si>
    <t xml:space="preserve">Сборка и монтаж узла РРС на объекте с  антенной  Ø 0,3-0,6 м </t>
  </si>
  <si>
    <t>Монтаж на существующих конструкциях, включая затраты на доставку и все необходимые материалы (кабели питания, заземления, патч-корды, гофра и другие расходные материалы).
Монтаж  и ПНР  ODU, IDU, прокладка АФУ, кабелей питания, заземления, кроссировочных и коммутационных работ
Стоимость оборудования РРС не входит в данную расценку.</t>
  </si>
  <si>
    <t xml:space="preserve">Сборка и монтаж узла РРС на объекты с  антенной Ø 0,3-0,6 м </t>
  </si>
  <si>
    <t>Монтаж на проектируемых конструкциях включая (Цена включает затраты на монтажные материалы и доставку):
- Создание места для размещения антенны Радиорелейной станции на крыше, стене или парапете  стандартным креплением (включая доставку и монтаж,  стоимость трубостойки и всех сопутствующих материалов).
- Монтаж провода заземления либо заземление на существующий контур молниезащиты
Монтаж  и ПНР  ODU, IDU, прокладка АФУ, кабелей питания, заземления, кроссировочных и коммутационных работ
Стоимость оборудования РРС не входит в данную расценку.</t>
  </si>
  <si>
    <t xml:space="preserve">Сборка и монтаж узла РРС на объекте с  антенной  Ø 0,9-1,2 м </t>
  </si>
  <si>
    <t xml:space="preserve">Сборка и монтаж узла РРС на объекте с  антенной Ø 0,9-1,2 м </t>
  </si>
  <si>
    <t>Позиция предусматривает:
 - настройку пролета (юстировка антенн), тестирование оборудования и каналов в соответствии с рекомендациями фирмы-производителя и требованиями Заказчика;
- подготовку комплекта документов по результатам настройки и тестирования (Акт).</t>
  </si>
  <si>
    <t>Применяется в случае заказа комплекса работ на станционной стороне.
 Состав работ в соответствии с рабочей документацией. 
Позиция предусматривает: 
- установку и крепление оборудования БС; 
- заземление оборудования БС (включая, при необходимости, изготовление кабелей); 
- разделку и подключение (при необходимости изготовление) проводов и кабелей к оборудованию БС; 
- прокладку и крепление проводов и кабелей, используемых при монтаже оборудования БС; 
- разделку и подключение проводов и кабелей к системе электропитания; 
- разделку и подключение проводов и кабелей на кроссе (включая монтаж плинтов); 
- маркировку оборудования БС (согласно требованиям Заказчика); 
- маркировку автоматов защиты оборудования БС (согласно требованиям Заказчика); 
- маркировку проводов и кабелей (согласно требованиям Заказчика); 
- маркировку кроссового оборудования (согласно требованиям Заказчика); 
- включение электропитания и тестирование согласно требованиям производителя оборудования, указанным в инструкции по монтажу; 
- загрузку конфигурационных файлов на сетевой элемент; 
 -подготовку исполнительной документации; 
- тестирование и сдача-приемка сетевого элемента по утверждённой Заказчиком процедуре Сдачи-Приёмки; Результат работы: 
- новый сетевой элемент полностью подготовлен к интеграции в сетевое окружение и сдан Заказчику по утвержденной процедуре.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</si>
  <si>
    <t>Позиция предусматривает: 
- установку и крепление оборудования; 
- прокладку и крепление проводов и кабелей, используемых при монтаже оборудования БС; 
- разделку и подключение проводов и кабелей к системе электропитания; 
- маркировку оборудования (согласно требованиям Заказчика); 
- юстировка абонентского блока; 
- включение электропитания и тестирование согласно требованиям производителя оборудования, указанным в инструкции по монтажу,
 -подготовку исполнительной документации.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</si>
  <si>
    <t>5.16</t>
  </si>
  <si>
    <t>5.17</t>
  </si>
  <si>
    <t>для работ по созданию инфраструктуры</t>
  </si>
  <si>
    <t>5.18</t>
  </si>
  <si>
    <t>Монтаж АМС, в т.ч. металлоконструкция  (включая лестницу, заспинное ограждение, молниезащиту, светоограждение)</t>
  </si>
  <si>
    <t>Комплекс работ по изготовлению объекта, включая:
Приобретение. Доставка на площадку строительства БС. Сборка. Монтаж на фундаменте  или с использованием трубостоек, Подключение к системе молниезащиты и заземления БС. (включая все расходные материалы). Предоставление исполнительной документации, согласно требований Заказчика.</t>
  </si>
  <si>
    <t xml:space="preserve"> высотой 11-21 м</t>
  </si>
  <si>
    <t xml:space="preserve"> высотой 22- 26 м</t>
  </si>
  <si>
    <t>высотой 27 -30 м</t>
  </si>
  <si>
    <t>высотой 31 -40 м</t>
  </si>
  <si>
    <t>5.19</t>
  </si>
  <si>
    <t>Строительство контура заземления</t>
  </si>
  <si>
    <t>Прочие работы</t>
  </si>
  <si>
    <t>5.20</t>
  </si>
  <si>
    <t>5.21</t>
  </si>
  <si>
    <t>Компенсация за использование автовышки для необслуживаемых АМС.</t>
  </si>
  <si>
    <t xml:space="preserve"> для АМС высотой до 30 м</t>
  </si>
  <si>
    <t xml:space="preserve"> для АМС высотой  от 30 до 40 м</t>
  </si>
  <si>
    <t xml:space="preserve"> для АМС высотой более 40 м</t>
  </si>
  <si>
    <t>5.22</t>
  </si>
  <si>
    <t>Использование альпиниста</t>
  </si>
  <si>
    <t>Оплата за манипулятор и организацию "заставки" для проведения работ автовышки (мигающая стрелка, знаки, конуса, машина сопровождения и т.д.), оплата производится за одну смену по факту выполнения работ. Позиция применяется только для необслуживаемых АМС</t>
  </si>
  <si>
    <t>смена</t>
  </si>
  <si>
    <t xml:space="preserve">Предусмотрено использование альпиниста одну рабочую смену (8 часов) без учета времени в пути. </t>
  </si>
  <si>
    <t>Применяется при наличии обоснования для использования</t>
  </si>
  <si>
    <t>Монтаж телекоммуникационного  шкафа, телекоммуникационной стойки любой ёмкости</t>
  </si>
  <si>
    <t>ПИР, СМР, прочие, не ограничиваясь перечисленным:  устройство, при необходимости, отверстия в стене с  заделкой (с установкой гильз),  устройство гнезд для подрозетников с восстановлением отделки стен, с учетом стоимости  материалов. Проверка. Оформление исполнительной документации.</t>
  </si>
  <si>
    <t>для объектов УЦН и спутниковой связи</t>
  </si>
  <si>
    <t>Установка, монтаж, ПНР точки доступа УЦН ( Wi-Fi)</t>
  </si>
  <si>
    <t>5.23</t>
  </si>
  <si>
    <t>Стоимость с учетом определения технологических решений монтажа на ответной части (существующей станции привязки)</t>
  </si>
  <si>
    <t>п.м. перехода</t>
  </si>
  <si>
    <t>Проектно-изыскательские работы (ПИР)</t>
  </si>
  <si>
    <t xml:space="preserve">ПИР'СКС </t>
  </si>
  <si>
    <t>ПИР: Разработка проектной документации, получение необходимых ТУ, согласований, разработка исполнительной документации.</t>
  </si>
  <si>
    <t>1 порт</t>
  </si>
  <si>
    <t>Обследование объекта</t>
  </si>
  <si>
    <t>Отчёт о выполнении ППР (включая эскизный проект, схему прокладки кабельных линий, перечень объемов работ), определение технической возможности и стоимости. Определение перечня необходимых согласующих организаций.</t>
  </si>
  <si>
    <t>1 объект</t>
  </si>
  <si>
    <t xml:space="preserve"> Монтаж кабельных трасс</t>
  </si>
  <si>
    <t>Прокладка и монтаж  кабель каналов, коробов ПВХ по конструкциям размером  100Х60</t>
  </si>
  <si>
    <t xml:space="preserve">Демонтаж кабель каналов, коробов ПВХ </t>
  </si>
  <si>
    <t>СМР, демонтаж (разборка/сборка) кабель каналов, комплектующих (крышки, разделительные перегородки), включая сопутствующие работы.</t>
  </si>
  <si>
    <t>Прокладка и монтаж трубы (жесткая оцинкованная) по конструкциям Д до 50 мм</t>
  </si>
  <si>
    <t xml:space="preserve">Прокладка и монтаж гофры, по конструкциям Д до 50 мм </t>
  </si>
  <si>
    <t xml:space="preserve">Демонтаж труб, гофры </t>
  </si>
  <si>
    <t>СМР, демонтаж, включая сопутствующие работы.</t>
  </si>
  <si>
    <t>Прокладка и монтаж кабельных ( в т.ч. перфорированных, металлических) лотков до 200 мм, со всеми комплектующими (крышка, заглушки, повороты, соединительные элементы и прочее)</t>
  </si>
  <si>
    <t>Прокладка и монтаж кабельных ( в т.ч.  перфорированных, металлических) лотков до 400 мм, со всеми комплектующими (крышка, заглушки, повороты, соединительные элементы и прочее)</t>
  </si>
  <si>
    <t>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стоимость основных и  крепежных материалов.</t>
  </si>
  <si>
    <t>Прокладка и монтаж кабельных ( в т.ч.  перфорированных, металлических) лотков до 600 мм, со всеми комплектующими (крышка, заглушки, повороты, соединительные элементы и прочее)</t>
  </si>
  <si>
    <t xml:space="preserve">Прокладка кабеля </t>
  </si>
  <si>
    <t>Демонтаж кабеля витая пара из короба, лотка, кабельного канала, гофры и т.д.</t>
  </si>
  <si>
    <t xml:space="preserve">Демонтаж силового кабеля (провода)  из короба, лотка, кабельного канала, гофры и т.д. </t>
  </si>
  <si>
    <t>Штробление стен и заделка борозды</t>
  </si>
  <si>
    <t>СМР, независимо от материалов поверхности, включая сопутствующие работы</t>
  </si>
  <si>
    <t>1м борозды</t>
  </si>
  <si>
    <t>м.</t>
  </si>
  <si>
    <t>Монтаж информационных розеток</t>
  </si>
  <si>
    <t xml:space="preserve"> Установка, монтаж, подключение  розеток RJ45, RJ12, RG11 (скрытый монтаж)</t>
  </si>
  <si>
    <t xml:space="preserve"> СМР, установка, монтаж информационной розетки в стену, независимо от материалов поверхности, включая и не ограничиваясь перечисленным:  устройство  отверстия в стене с  заделкой,  устройство гнезд для подрозетников с восстановлением отделки стен, установкой розетки, стоимость основных и  крепежных материалов.</t>
  </si>
  <si>
    <t>Установка, монтаж, подключение  розеток RJ45, RJ12, RG11 (открытый монтаж)</t>
  </si>
  <si>
    <t>Установка, монтаж, подключение  розеток RJ45, RJ12, RG11 в/на короб/кабель канал</t>
  </si>
  <si>
    <t xml:space="preserve"> СМР, включая и не ограничиваясь перечисленным: установка, монтаж информационной розетки в/на короб/кабель-канал (мини колонна), стоимость основных и крепежных материалов.</t>
  </si>
  <si>
    <t>Демонтаж и отключение розетки</t>
  </si>
  <si>
    <t>СМР, демонтаж и отключение информационной розетки</t>
  </si>
  <si>
    <t>Обжим коннектора RJ11, RJ45</t>
  </si>
  <si>
    <t>СМР монтаж коннектора RJ11, RJ45, включая стоимость основных материалов (коннектор, колпачок).</t>
  </si>
  <si>
    <t>Обжим коннектора BNC</t>
  </si>
  <si>
    <t>СМР монтаж коннектора BNC, включая стоимость основных и крепежных материалов.</t>
  </si>
  <si>
    <t xml:space="preserve"> Монтаж силового оборудования</t>
  </si>
  <si>
    <t>Установка автоматического выключателя</t>
  </si>
  <si>
    <t>Установка и подключение автоматического  выключателя (220В,50Гц), с номинальным током до 63 А во вводно-распределительном устройстве здания, включая стоимость основных и крепежных материалов.</t>
  </si>
  <si>
    <t>СМР, сборка монтаж навесного бокса (щита) не укомплектованного автоматическими выключателями, независимо от материала поверхности, включая  стоимость основных и крепежных материалов.</t>
  </si>
  <si>
    <t>Установка, монтаж, подключение розетки, выключателя (скрытый монтаж)</t>
  </si>
  <si>
    <t xml:space="preserve"> СМР, Установка, монтаж розетки, выключателя в стену, независимо от материалов поверхности, включая и не ограничиваясь перечисленным: устройство  отверстия в стене с  заделкой,  устройство гнезд для подрозетников с восстановлением отделки стен, стоимость основных и  крепежных материалов.</t>
  </si>
  <si>
    <t xml:space="preserve"> Установка, монтаж , подключение розетки, выключателя (открытый монтаж)</t>
  </si>
  <si>
    <t>Устанвока,монтаж, подключение розетки, выключателя в/на короб/кабель канал</t>
  </si>
  <si>
    <t>СМР, включая и не ограничиваясь перечисленным: установка, монтаж розетки, выключателя в/на коробе/кабель-канале (мини колонне), стоимость основных и крепежных материалов.</t>
  </si>
  <si>
    <t xml:space="preserve">Демонтаж розетки/выключателя </t>
  </si>
  <si>
    <t>СМР, демонтаж и отключение розетки/выключателя</t>
  </si>
  <si>
    <t>Установка Разветвительной коробки</t>
  </si>
  <si>
    <t>СМР: Монтаж и расключение разветвительной коробки, включая стоимость основных и  крепежных материалов.</t>
  </si>
  <si>
    <t>Монтаж электрического счетчика</t>
  </si>
  <si>
    <t>Монтаж электрического счетчика, включая стоимость основных и  крепежных материалов.</t>
  </si>
  <si>
    <t xml:space="preserve">Монтаж шины заземления  </t>
  </si>
  <si>
    <t>СМР, монтаж шины заземления (ГЗШ), подключение к контору заземления, маркировка, с учетом стоимости крепежных изделий.</t>
  </si>
  <si>
    <t>Монтаж патч-панели 24 портов /кросс-панели в телекоммуникационный шкаф (стойку)</t>
  </si>
  <si>
    <t xml:space="preserve"> СМР,  установка, монтаж патч-панели 24 портов/кросс-панели  в телекоммуникационный шкаф (стойку), включая стоимость основных и  крепежных материалов.</t>
  </si>
  <si>
    <t>Монтаж патч-панели 48 порта /кросс-панели в телекоммуникационный шкаф (стойку)</t>
  </si>
  <si>
    <t xml:space="preserve"> СМР,  установка, монтаж патч-панели 48 порта /кросс-панели телекоммуникационный шкаф (стойку), включая стоимость основных и  крепежных материалов.</t>
  </si>
  <si>
    <t>Монтаж оборудования в существующий телекоммуникационный шкаф/стойку *</t>
  </si>
  <si>
    <t xml:space="preserve">СМР. Установка коммутатора  доступа, VoIP шлюза до 48 портов FXO/ FXS, платы расширения, коммутатора агрегации, оптического мультиплексора (4хЕ1, 2хFE), медиаконвертера, ИБП. СМР, ПНР, включая  монтаж SFP и стоимость материалов и кабеля, без учета стоимости оборудования. Монтаж оборудования   в существующую стойку (шкаф), подключение  электропитания от существующего источника питания; подключение к каналообразующему оборудованию, преднастройка/настройка.  </t>
  </si>
  <si>
    <t>1-я 'ед. оборудования</t>
  </si>
  <si>
    <t xml:space="preserve">пара </t>
  </si>
  <si>
    <t>Монтаж медножильных  патч-кордов</t>
  </si>
  <si>
    <t>Монтаж, коммутация, медножильных  патч-кордов до 5 м., включая стоимость основных и крепежных материалов.</t>
  </si>
  <si>
    <t>Маркировка розетки и порта на патч панели</t>
  </si>
  <si>
    <t>Сертификация и тестирование</t>
  </si>
  <si>
    <t xml:space="preserve">Тестирование соединений UTP, STP на соответствие категории 5e,6e </t>
  </si>
  <si>
    <t xml:space="preserve"> СМР, с учетом сопутствующих работ измерительными приборами, составление отчета измерений и сертификации,
Внесение данных в исполнительную документацию.</t>
  </si>
  <si>
    <t xml:space="preserve">порт /направление </t>
  </si>
  <si>
    <t>Пусконаладочные работы  по электромонтажным работам</t>
  </si>
  <si>
    <t xml:space="preserve"> Укладка антистатического  линолеума </t>
  </si>
  <si>
    <t>СМР, Укладка антистатического, токопроводящего линолеума с проваркой швов, медной лентой, устройством заземления, включая подготовку поверхности к производству работ, стоимость основных и  расходных материалов.</t>
  </si>
  <si>
    <t xml:space="preserve">Монтаж фальшпола </t>
  </si>
  <si>
    <t>СМР, устройство, монтаж фальшпола, подготовка поверхности, установка конструкций основания, укладка плит, включая стоимость основных и расходных материалов.</t>
  </si>
  <si>
    <t>Демонтаж/монтаж плит фальшпола</t>
  </si>
  <si>
    <t>Демонтаж/монтаж плит фальш пола,  частичная разборка и сборка устроенных конструкций</t>
  </si>
  <si>
    <t>Демонтаж/монтаж фальшпотолка (Реечного типа/Амстронг)</t>
  </si>
  <si>
    <t xml:space="preserve">СМР, частичная разборка и сборка устроенных конструкций, включая сопутствующие работы. </t>
  </si>
  <si>
    <t>Только плитки</t>
  </si>
  <si>
    <t>Монтаж оптических  патч-кордов</t>
  </si>
  <si>
    <t xml:space="preserve">Организация АРМ </t>
  </si>
  <si>
    <t>Монтаж/установка автоматизированного рабочего места (АРМ) (без учета настройки и тестирования)</t>
  </si>
  <si>
    <t xml:space="preserve">СМР: Монтаж АРМ  в составе:  монитор, системный блок,/моноблок, блок бесперебойного питания, клавиатура и/или мышь, включая их установку, подключение к сети электропитания, сети ЛВС. С учетом стоимости работ, стоимости крепежных  материалов и патч-корда. </t>
  </si>
  <si>
    <t>1 АРМ</t>
  </si>
  <si>
    <t>Установка/замена блока бесперебойного источника питания под автоматизированное рабочее место (АРМ)</t>
  </si>
  <si>
    <t>СМР: Установка/замена блока бесперебойного источника питания под автоматизированное рабочее место (АРМ), подключение к сети электропитания.</t>
  </si>
  <si>
    <t>1 устройство</t>
  </si>
  <si>
    <t>Монтаж/установка периферийного устройства (с учетом настройки и тестирования)</t>
  </si>
  <si>
    <t xml:space="preserve">СМР: Монтаж периферийного устройства (Сканер, принтер, копир, плоттер, МФУ),  подключение к сети электропитания, сети ЛВС, настройка, тестирование.  С учетом стоимости работ по прокладке патч-корда,  стоимости крепежных  материалов и патч-корда. </t>
  </si>
  <si>
    <t xml:space="preserve">Демонтаж АРМ/периферийного устройства </t>
  </si>
  <si>
    <t xml:space="preserve">Настройка и тестирование автоматизированного рабочего места (АРМ). </t>
  </si>
  <si>
    <t>Монтаж/установка телевизионной панели до 55 дюймов</t>
  </si>
  <si>
    <t xml:space="preserve">СМР: В том числе включая и не ограничиваясь перечисленным: монтаж/установка телевизионной панели размером диагонали до 55 дюймов, разметка и сверление отверстий, установка кронштейна, завинчивание винтов до проектного усилия, коммутация, подключение к сети электропитания. </t>
  </si>
  <si>
    <t>Монтаж/установка телевизионной панели свыше 55 дюймов</t>
  </si>
  <si>
    <t>СМР: В том числе включая и не ограничиваясь перечисленным: монтаж/установка телевизионной панели размером диагонали свыше 55 дюймов, разметка и сверление отверстий, установка кронштейна, завинчивание винтов до проектного усилия, коммутация, подключение к сети электропитания.</t>
  </si>
  <si>
    <t>Установка/подключение телефонного аппарата</t>
  </si>
  <si>
    <t>в том числе стоимость кабеля/основных материалов (с учётом ТЗР)</t>
  </si>
  <si>
    <t>Предустановка/установка программного обеспечения Заказчика, 'проверка наличия физического соединения; настройка сетевых параметров; заведение в домен (например, посредством запуска заранее подготовленного скрипта);
 проверка связности со шлюзом по умолчанию (пинг из «черного окна», cmd);
проверка доступа в локальным ресурсам Заказчика (по инструкции);
 проверка доступа в внешним ресурсам Интернет (по инструкции);
 настройка подключения к сетевым принтерам (или по инструкции или посредством запуска скрипта);
 проверка сетевой печати;
 настройка почтового клиента (по инструкции или посредством запуска скрипта);
 проверка работы электронной почты – отправка/ получение тестового сообщения по инструкции.</t>
  </si>
  <si>
    <t>1.1.1</t>
  </si>
  <si>
    <t>порт</t>
  </si>
  <si>
    <t>1.1.2</t>
  </si>
  <si>
    <t>1.1.3</t>
  </si>
  <si>
    <t>1.2</t>
  </si>
  <si>
    <t>1.2.1</t>
  </si>
  <si>
    <t>1.3</t>
  </si>
  <si>
    <t>1.3.1</t>
  </si>
  <si>
    <t>1.3.2</t>
  </si>
  <si>
    <t>Строительство широкополосных (СКТВ) ДРС (с учётом полного перечня расходных и монтажных материалов, за исключением работ по установке и шкафов)</t>
  </si>
  <si>
    <t>Получение акта разграничения балансовой принадлежности</t>
  </si>
  <si>
    <t>Получение акта разграничения балансовой принадлежности и эксплуатационной ответственности сторон.
Позиция предусматривает:
- оформление (по форме электроснабжающей организации или Заказчика) акта разграничения балансовой принадлежности и эксплуатационной ответственности сторон;
 - оплата за подготовку и выдачу акта разграничения балансовой принадлежности и эксплуатационной ответственности сторон сетевой организации;
- предоставление акта Заказчику.</t>
  </si>
  <si>
    <t>акт</t>
  </si>
  <si>
    <t>Максимальная стоимость работ для закупки, определяется на уровне МРФ</t>
  </si>
  <si>
    <t>Получение ТУ на электроснабжение</t>
  </si>
  <si>
    <t>Получение ТУ на электроснабжение. Позиция предусматривает обследование площадки под монтаж и определение возможности технологического присоединения, точки подключения, получение ТУ у Арендодателя и передачу его Заказчику для подписания, подписание ТУ  у Арендодателя (в срок до  5 дней), включая оплату услуг по получению  ТУ.</t>
  </si>
  <si>
    <t>ТУ</t>
  </si>
  <si>
    <t>Проведение приемо-сдаточных испытаний электроустановок</t>
  </si>
  <si>
    <t>Проведение приемо-сдаточных испытаний электроустановок объекта сети радиодоступа с оформлением технического отчета установленной формы. Позиция предусматривает организацию приемо-сдаточных испытаний, проведение всех необходимых измерений, оформление протоколов измерений для подготовки и передачи Заказчику отчета установленной органами Ростехнадзора формы.
Цена указывается за отчет установленной формы, включает затраты на организацию и проведение измерений, оформление комплекта необходимых документов.</t>
  </si>
  <si>
    <t>отчёт</t>
  </si>
  <si>
    <t>Проведение измерений сопротивления изоляции электрических кабелей и сопротивление переходных контактов связей с заземлителями подъездных усилителей</t>
  </si>
  <si>
    <t>Проведение измерений сопротивления изоляции электрических кабелей и сопротивление переходных контактов связей с заземлителями подъездных усилителей с оформлением протоколов на здание.</t>
  </si>
  <si>
    <t>Обновление программного обеспечения оборудования</t>
  </si>
  <si>
    <t>Монтаж оптических кроссовых шкафов</t>
  </si>
  <si>
    <t>Монтаж оптических  патч-кордов (включая стоимость патч-корда, монтаж, с учётом расходных и монтажных материалов) до 50 м.</t>
  </si>
  <si>
    <t>Прокладка и монтаж силового кабеля ёмкостью до 5х16 мм² по опорам/конструкциям/стенам, включая внутриобъектовую прокладку для различных подключений</t>
  </si>
  <si>
    <t>Прокладка и монтаж силового кабеля ёмкостью до 4х6 мм² по опорам/конструкциям/стенам, включая внутриобъектовую прокладку для различных подключений</t>
  </si>
  <si>
    <t>порт 1-го каскада</t>
  </si>
  <si>
    <t xml:space="preserve"> Прокладка и монтаж ВОК в кабельной канализации, включая установку консолей в колодцах  (при необходимости), внутриобъектовые работы, монтаж кабельростов, стоек, оптических кроссов</t>
  </si>
  <si>
    <t>3.1.1</t>
  </si>
  <si>
    <t>ВОК 4 -16 волокон</t>
  </si>
  <si>
    <t>3.1.2</t>
  </si>
  <si>
    <t>ВОК 24- 48 волокон</t>
  </si>
  <si>
    <t>3.1.3</t>
  </si>
  <si>
    <t>ВОК более 48 волокон</t>
  </si>
  <si>
    <t>3.2.1</t>
  </si>
  <si>
    <t>3.2.2</t>
  </si>
  <si>
    <t>3.2.3</t>
  </si>
  <si>
    <t xml:space="preserve"> Прокладка и монтаж ВОК по существующим опорам (трубостойкам, между зданиями)</t>
  </si>
  <si>
    <t>3.3.1</t>
  </si>
  <si>
    <t>3.3.2</t>
  </si>
  <si>
    <t>3.3.3</t>
  </si>
  <si>
    <t>ПИР, СМР: оборудования OLT, коммутатора концентрации, подключение к питанию, кроссировка на оптический кросс, включая стоимость расходных материалов, кабелей и комплектующих, оформление исполнительной документации. (Все работы производятся в существующих стойках и шкафах).</t>
  </si>
  <si>
    <t>Организация оптической абонентской линии в кабельной канализации</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</si>
  <si>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50м</t>
  </si>
  <si>
    <t>1 линия</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</si>
  <si>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100м</t>
  </si>
  <si>
    <t>3.5.3</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</si>
  <si>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150м</t>
  </si>
  <si>
    <t>3.5.4</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</si>
  <si>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200м</t>
  </si>
  <si>
    <t>3.5.5</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</si>
  <si>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250м</t>
  </si>
  <si>
    <t>3.5.6</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</si>
  <si>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300м</t>
  </si>
  <si>
    <t>3.5.7</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</si>
  <si>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350м</t>
  </si>
  <si>
    <t>3.5.8</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</si>
  <si>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400м</t>
  </si>
  <si>
    <t>Организация оптической абонентской линии в грунте</t>
  </si>
  <si>
    <t>3.6.4</t>
  </si>
  <si>
    <t>3.6.5</t>
  </si>
  <si>
    <t>3.6.6</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</si>
  <si>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300м</t>
  </si>
  <si>
    <t>3.6.7</t>
  </si>
  <si>
    <t>3.6.8</t>
  </si>
  <si>
    <t>Организация оптической абонентской линии по воздушным линиям связи (ВЛС)</t>
  </si>
  <si>
    <t>1 ед. оборудования</t>
  </si>
  <si>
    <t>1 га</t>
  </si>
  <si>
    <t>км</t>
  </si>
  <si>
    <t>4.1.1</t>
  </si>
  <si>
    <t>4.1.2</t>
  </si>
  <si>
    <t>4.1.3</t>
  </si>
  <si>
    <t>4.1.4</t>
  </si>
  <si>
    <t>4.1.5</t>
  </si>
  <si>
    <t>4.1.6</t>
  </si>
  <si>
    <t>4.2.1</t>
  </si>
  <si>
    <t>4.2.2</t>
  </si>
  <si>
    <t>4.2.3</t>
  </si>
  <si>
    <t>4.2.4</t>
  </si>
  <si>
    <t>4.2.5</t>
  </si>
  <si>
    <t>4.2.6</t>
  </si>
  <si>
    <t>4.2.7</t>
  </si>
  <si>
    <t>4.3.1</t>
  </si>
  <si>
    <t>4.3.2</t>
  </si>
  <si>
    <t>4.3.3</t>
  </si>
  <si>
    <t>4.3.4</t>
  </si>
  <si>
    <t>4.3.5</t>
  </si>
  <si>
    <t>4.3.6</t>
  </si>
  <si>
    <t>4.3.7</t>
  </si>
  <si>
    <t xml:space="preserve">Монтаж шкафа, стойки </t>
  </si>
  <si>
    <t>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t>
  </si>
  <si>
    <t>Монтаж/Замена патч-корда с монтажом/заменой SFP модуля (при необходимости) при длине патч-корда свыше 3 м до 10 м включительно</t>
  </si>
  <si>
    <t>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t>
  </si>
  <si>
    <t>СМР, Прочие затраты:  сварка одного волокна (точка сварки), все виды измерений, тестирований, паспортизация (не ограничиваясь перечисленным: в электронном виде, Excel-формат для рефлектограмм, протоколы, схемы разварки), монтаж/перемонтаж муфты/кросса для переварки волокон, включая стоимость основных и расходных материалов, в том числе для герметизации муфты (при необходимости),  стоимость переездов из точки измерений 1 (откуда ведется измерение) в точку измерений 2 (где находится источник), другие транспортные и все прочие расходы.</t>
  </si>
  <si>
    <t>5.5.1</t>
  </si>
  <si>
    <t>5.5.2</t>
  </si>
  <si>
    <t>Монтаж уличного шкафа распределительного (ШР)</t>
  </si>
  <si>
    <t>6.1</t>
  </si>
  <si>
    <t>6.2</t>
  </si>
  <si>
    <t>6.3</t>
  </si>
  <si>
    <t>6.4</t>
  </si>
  <si>
    <t>6.5</t>
  </si>
  <si>
    <t>6.6</t>
  </si>
  <si>
    <t>6.7</t>
  </si>
  <si>
    <t>6.8</t>
  </si>
  <si>
    <t>6.9</t>
  </si>
  <si>
    <t>1 коммутатор</t>
  </si>
  <si>
    <t>6.10</t>
  </si>
  <si>
    <t>6.11</t>
  </si>
  <si>
    <t>6.12</t>
  </si>
  <si>
    <t>6.13</t>
  </si>
  <si>
    <t>6.14</t>
  </si>
  <si>
    <t>6.15</t>
  </si>
  <si>
    <t>6.16</t>
  </si>
  <si>
    <t>6.17</t>
  </si>
  <si>
    <t>6.18</t>
  </si>
  <si>
    <t>6.19</t>
  </si>
  <si>
    <t>6.20</t>
  </si>
  <si>
    <t>ПИР, СМР, Прочие затраты, не ограничиваясь перечисленным: прокладка и монтаж кабеля по трубе/коробу/гофре/металлорукаве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</si>
  <si>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6.21</t>
  </si>
  <si>
    <t>ПИР, СМР, Прочие затраты, не ограничиваясь перечисленным: прокладка трубы/короба/гофры, прокладка и монтаж кабеля по трубе/коробу/гофре с устройством, при необходимости, отверстий в стенах  с заделкой (с установкой гильз), с учетом стоимости трубы/короба/гофры,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</si>
  <si>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6.22</t>
  </si>
  <si>
    <t>ПИР, СМР, Прочие затраты, не ограничиваясь перечисленным: прокладка металлорукава, прокладка и монтаж кабеля по металлорукаву с устройством, при необходимости, отверстий в стенах  (с установкой гильз),  с заделкой,  с учетом стоимости металлорукава,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</si>
  <si>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6.23</t>
  </si>
  <si>
    <t>ПИР, СМР, Прочие затраты, не ограничиваясь перечисленным: прокладка и монтаж кабеля скобами по стене,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</si>
  <si>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6.24</t>
  </si>
  <si>
    <t>ПИР, СМР, Прочие затраты, не ограничиваясь перечисленным: прокладка и монтаж кабеля по борозде с креплением скобами, с устройством и заделкой борозды с финишной отделкой,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</si>
  <si>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6.25</t>
  </si>
  <si>
    <t>6.26</t>
  </si>
  <si>
    <t>6.27</t>
  </si>
  <si>
    <t>6.28</t>
  </si>
  <si>
    <t>6.29</t>
  </si>
  <si>
    <t>6.30</t>
  </si>
  <si>
    <t xml:space="preserve">Прокладка и монтаж кабеля типа UTP/FTP методом воздушного перехода с оконцовкой коннектором типа RJ </t>
  </si>
  <si>
    <t>ПИР, СМР, Прочие затраты, не ограничиваясь перечисленным: прокладка и монтаж кабеля методом ВП с учетом разделок, оконцовки с устройством, при необходимости, отверстий в конструкциях  с заделкой (с установкой гильз), с учетом стоимости  кабеля,  коннектора, прочих материалов.   Оформление исполнительной документации.</t>
  </si>
  <si>
    <t>6.31</t>
  </si>
  <si>
    <t xml:space="preserve">Сборка и монтаж базовой радиостанции на проектируемых конструкциях с их монтажом  </t>
  </si>
  <si>
    <t xml:space="preserve">СМР, ПИР, Прочие затраты, в том числе ПНР, не ограничиваясь перечисленным: установка опорных конструкций (мачта) на крыше, стене или парапете(включая стоимость мачты с креплениями), монтаж антенны на мачте с юстировкой, монтаж выносного приемника, заземление, монтаж, настройка базовой станции, прокладка коаксиального кабеля от антенны до выносного приемника, включая стоимость основных и вспомогательных материалов. 
Стоимость оборудования данной расценкой не учтена. Прокладка и монтаж кабелей типа ВВГ и типа UTP/FTP данной расценкой не учтены. </t>
  </si>
  <si>
    <t>6.32</t>
  </si>
  <si>
    <t>Сборка и монтаж базовой радиостанции на существующих конструкциях</t>
  </si>
  <si>
    <t xml:space="preserve">СМР, ПИР, Прочие затраты, в том числе ПНР, не ограничиваясь перечисленным:  монтаж антенны на существующей мачте/стойке с юстировкой, монтаж выносного приемника, заземление, монтаж, настройка базовой станции, прокладка коаксиального кабеля от антенны до выносного приемника, включая стоимость основных и вспомогательных материалов. 
Стоимость оборудования данной расценкой не учтена. Прокладка и монтаж кабелей типа ВВГ и типа UTP/FTP данной расценкой не учтены. </t>
  </si>
  <si>
    <t>6.33</t>
  </si>
  <si>
    <t xml:space="preserve">Монтаж оборудования Wi-Fi внешнего размещения (Outdoor) 
</t>
  </si>
  <si>
    <t>6.34</t>
  </si>
  <si>
    <t>6.35</t>
  </si>
  <si>
    <t>6.36</t>
  </si>
  <si>
    <t>6.37</t>
  </si>
  <si>
    <t>Радиофикация подъездов в случае более 1-ого подъезда в доме</t>
  </si>
  <si>
    <t>ПИР, СМР, прочие, не ограничиваясь перечисленным: прокладка и монтаж кабеля по трубе/коробу/гофре от установленного оборудования,  с учетом стоимости разделки,  с устройством, при необходимости, отверстий в стенах  с заделкой (с установкой гильз),  с учетом стоимости кабеля, прочих материалов.  Оформление исполнительной документации.</t>
  </si>
  <si>
    <t>подъезд</t>
  </si>
  <si>
    <t>6.38</t>
  </si>
  <si>
    <t>6.39</t>
  </si>
  <si>
    <t>6.40</t>
  </si>
  <si>
    <t>6.41</t>
  </si>
  <si>
    <t>Организация БС телеметрии</t>
  </si>
  <si>
    <t>одна БС</t>
  </si>
  <si>
    <t>6.42</t>
  </si>
  <si>
    <t>6.43</t>
  </si>
  <si>
    <t>6.44</t>
  </si>
  <si>
    <t>Прокладка и монтаж коаксиального кабеля по установленным конструкциям (трубам, коробам и т.д.)</t>
  </si>
  <si>
    <t>СМР, ПИР включая, не ограничиваясь перечисленным:  установку делителей, ответвителей, с учетом стоимости всех материалов (включая стоимость коаксиального кабеля любого типа), прочие, оформление разрешительных документов, исполнительной документации.</t>
  </si>
  <si>
    <t>6.45</t>
  </si>
  <si>
    <t>Прокладка и монтаж коаксиального кабеля с установкой конструкций (труб, коробов и т.д.)</t>
  </si>
  <si>
    <t>СМР, ПИР включая, не ограничиваясь перечисленным:  установку делителей, ответвителей, труб, коробов, кабель-каналов и др., с учетом стоимости всех материалов (включая стоимость коаксиального кабеля любого типа), прочие, оформление разрешительных документов, исполнительной документации.</t>
  </si>
  <si>
    <t>6.46</t>
  </si>
  <si>
    <t>6.47</t>
  </si>
  <si>
    <t>Монтаж этажного оповещателя 30В</t>
  </si>
  <si>
    <t>СМР, ПИР, прочие затраты, не ограничиваясь перечисленным: Монтаж этажного оповещателя 30В, без стоимости оборудования, с учетом материалов.</t>
  </si>
  <si>
    <t>6.48</t>
  </si>
  <si>
    <t>Монтаж рупорного громкоговорителя 100В</t>
  </si>
  <si>
    <t>СМР, ПИР, прочие затраты, не ограничиваясь перечисленным: Монтаж рупорного громкоговорителя 100В, без стоимости оборудования, с учётом материалов.</t>
  </si>
  <si>
    <t>6.49</t>
  </si>
  <si>
    <t>Монтаж оборудования ГО и ЧС</t>
  </si>
  <si>
    <t>ПИР, СМР: Позиция предусматривает: 
- установку и крепление оборудования; 
- прокладку и крепление проводов и кабелей, используемых при монтаже оборудования; 
- разделку и подключение проводов и кабелей к системе электропитания; 
- маркировку оборудования (согласно требованиям Заказчика); 
- включение электропитания и тестирование согласно требованиям производителя оборудования, указанным в инструкции по монтажу; 
-пуско-наладочные работы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</si>
  <si>
    <t>6.50</t>
  </si>
  <si>
    <t>6.51</t>
  </si>
  <si>
    <t>6.52</t>
  </si>
  <si>
    <t>6.53</t>
  </si>
  <si>
    <t xml:space="preserve">Прокладка ПВХ трубы D25 в грунте </t>
  </si>
  <si>
    <t>ПИР, СМР, Прочие затраты, не ограничиваясь перечисленным: Разработка грунта, прокладка ПВХ трубки в грунт, засыпка, трамбовка, с учетом стоимости материалов, с восстановлением благоустройства.</t>
  </si>
  <si>
    <t>6.54</t>
  </si>
  <si>
    <t>ПНР на систему домофонии</t>
  </si>
  <si>
    <t>ПНР на вызывную панель.</t>
  </si>
  <si>
    <t>6.55</t>
  </si>
  <si>
    <t>Прокладка распределительного радиофидера</t>
  </si>
  <si>
    <t>ПИР, СМР: Монтаж медножильной фидерной линии 240В методом подвеса на трубостойки, включая кабель, трубостойки, анкера и расходные материалы.</t>
  </si>
  <si>
    <t>6.56</t>
  </si>
  <si>
    <t>ПИР, СМР:  Включено, не ограничиваясь перечисленным:  прокладка и монтаж провода с устройством и заделкой борозды с финишной отделкой, с учетом стоимости всех материалов, прочие, оформление разрешительных документов, исполнительной документации.</t>
  </si>
  <si>
    <t>6.57</t>
  </si>
  <si>
    <t>ПИР, СМР: Монтаж и расключение разветвительной коробки, с учетом стоимости материалов.</t>
  </si>
  <si>
    <t>6.58</t>
  </si>
  <si>
    <t>Установка абонентской розетки (наружная, встроенная)</t>
  </si>
  <si>
    <t>ПИР, СМР: Монтаж наружной абонентской розетки, с учетом стоимости материалов.</t>
  </si>
  <si>
    <t>6.59</t>
  </si>
  <si>
    <t>Установка ТАМУ (Трансформатор абонентский унифицированный)</t>
  </si>
  <si>
    <t>6.60</t>
  </si>
  <si>
    <t>Монтаж электросчетчика с радиомодулем</t>
  </si>
  <si>
    <t>6.62</t>
  </si>
  <si>
    <t>СМР: Включая весь перечень работ но настройке оборудования.</t>
  </si>
  <si>
    <t>6.63</t>
  </si>
  <si>
    <t>1 ДХ</t>
  </si>
  <si>
    <t>6.64</t>
  </si>
  <si>
    <t>6.65</t>
  </si>
  <si>
    <t>Основная расценка при организации абонентской линии от ШАН/КРТ в ДХ абонента!</t>
  </si>
  <si>
    <t>Основная расценка при организации абонентской линии от ОРК в ДХ абонента!</t>
  </si>
  <si>
    <t>4.4.5</t>
  </si>
  <si>
    <t xml:space="preserve"> Строительство ЛКСС</t>
  </si>
  <si>
    <t>4.4.3</t>
  </si>
  <si>
    <t>4.4.4</t>
  </si>
  <si>
    <t>4.4.6</t>
  </si>
  <si>
    <t>4.4.7</t>
  </si>
  <si>
    <t>4.6.1</t>
  </si>
  <si>
    <t>4.6.2</t>
  </si>
  <si>
    <t>4.6.3</t>
  </si>
  <si>
    <t>4.6.4</t>
  </si>
  <si>
    <t>4.6.5</t>
  </si>
  <si>
    <t>4.7.1</t>
  </si>
  <si>
    <t>4.7.2</t>
  </si>
  <si>
    <t>4.7.3</t>
  </si>
  <si>
    <t>4.7.4</t>
  </si>
  <si>
    <t>4.7.5</t>
  </si>
  <si>
    <t>4.7.6</t>
  </si>
  <si>
    <t>4.7.7</t>
  </si>
  <si>
    <t>4.7.8</t>
  </si>
  <si>
    <t>4.7.9</t>
  </si>
  <si>
    <t>4.8.4</t>
  </si>
  <si>
    <t>4.8.5</t>
  </si>
  <si>
    <t>4.8.6</t>
  </si>
  <si>
    <t>4.8.7</t>
  </si>
  <si>
    <t>4.8.8</t>
  </si>
  <si>
    <t>4.8.9</t>
  </si>
  <si>
    <t>Основная расценка при организации абонентской линии  от ШАН/КРТ в ДХ абонента!</t>
  </si>
  <si>
    <t>Комплексные услуги (домофония/радиофикация/видеонаблюдение/беспроводной доступ/телеметрия)</t>
  </si>
  <si>
    <t>Прокладка и монтаж кабеля  внутри лифтовой камеры в шахте лифта</t>
  </si>
  <si>
    <t>Устройство линий связи</t>
  </si>
  <si>
    <t>Устройство линий электропитания</t>
  </si>
  <si>
    <t>ПИР, СМР, Прочие затраты, не ограничиваясь перечисленным: прокладка и монтаж кабеля по стене (в т.ч. по фасаду) от установленных ШАН и патч-панелей,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Оформление исполнительной документации.</t>
  </si>
  <si>
    <r>
      <rPr>
        <b/>
        <sz val="12"/>
        <color rgb="FFFF0000"/>
        <rFont val="Calibri"/>
        <family val="2"/>
        <charset val="204"/>
        <scheme val="minor"/>
      </rPr>
      <t>НЕ ПРИМЕНЯТЬ</t>
    </r>
    <r>
      <rPr>
        <sz val="12"/>
        <rFont val="Calibri"/>
        <family val="2"/>
        <charset val="204"/>
        <scheme val="minor"/>
      </rPr>
      <t xml:space="preserve"> данную расценку для организации абонентской линии в ДХ абонента!</t>
    </r>
  </si>
  <si>
    <r>
      <t>ПИР, СМР, Прочие затраты, не ограничиваясь перечисленным: прокладка и монтаж кабеля по трубе/коробу/гофре</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r>
  </si>
  <si>
    <r>
      <t>ПИР, СМР, Прочие затраты, не ограничиваясь перечисленным: прокладка трубы/короба/гофры, прокладка и монтаж кабеля по трубе/коробу/гофре</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Оформление исполнительной документации.</t>
    </r>
  </si>
  <si>
    <r>
      <t xml:space="preserve">ПИР, СМР, прочие, не ограничиваясь перечисленным: прокладка и монтаж кабеля по стене (в т.ч. по фасаду) </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Оформление исполнительной документации.</t>
    </r>
  </si>
  <si>
    <r>
      <t>ПИР, СМР, прочие, не ограничиваясь перечисленным: прокладка и монтаж кабеля по борозде скобами с устройством и заделкой борозды с финишной отделкой</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r>
  </si>
  <si>
    <r>
      <t>ПИР, СМР, прочие, не ограничиваясь перечисленным: прокладка и монтаж кабеля по трубе/коробу/гофре</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r>
  </si>
  <si>
    <r>
      <t>ПИР, СМР, прочие, не ограничиваясь перечисленным: прокладка трубы/короба/гофры, прокладка и монтаж кабеля по трубе/коробу/гофре</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Оформление исполнительной документации.</t>
    </r>
  </si>
  <si>
    <r>
      <t>ПИР, СМР,</t>
    </r>
    <r>
      <rPr>
        <b/>
        <sz val="12"/>
        <rFont val="Calibri"/>
        <family val="2"/>
        <charset val="204"/>
        <scheme val="minor"/>
      </rPr>
      <t xml:space="preserve"> </t>
    </r>
    <r>
      <rPr>
        <sz val="12"/>
        <rFont val="Calibri"/>
        <family val="2"/>
        <charset val="204"/>
        <scheme val="minor"/>
      </rPr>
      <t xml:space="preserve"> с учетом стоимости  материалов.  Включает прокладку силового кабеля  по существующим конструкциям и измерения, оформление разрешительных документов, исполнительной документации.</t>
    </r>
  </si>
  <si>
    <r>
      <t>ПИР, СМР,</t>
    </r>
    <r>
      <rPr>
        <b/>
        <sz val="12"/>
        <rFont val="Calibri"/>
        <family val="2"/>
        <charset val="204"/>
        <scheme val="minor"/>
      </rPr>
      <t xml:space="preserve"> </t>
    </r>
    <r>
      <rPr>
        <sz val="12"/>
        <rFont val="Calibri"/>
        <family val="2"/>
        <charset val="204"/>
        <scheme val="minor"/>
      </rPr>
      <t xml:space="preserve"> с учетом расходных и монтажных материалов, стоимости кабеля и трубы ПВХ.  Включает прокладку силового кабеля  по существующим конструкциям и измерения, оформление разрешительных документов, исполнительной документации.</t>
    </r>
  </si>
  <si>
    <t>Не применимо совместно с расценками пп. 4.2÷4.4</t>
  </si>
  <si>
    <r>
      <t xml:space="preserve">Устройство линии кабелем типа UTP/FTP Cat 5 </t>
    </r>
    <r>
      <rPr>
        <sz val="12"/>
        <rFont val="Calibri"/>
        <family val="2"/>
        <charset val="204"/>
        <scheme val="minor"/>
      </rPr>
      <t>(св. 4 до 8 пар</t>
    </r>
    <r>
      <rPr>
        <sz val="12"/>
        <color indexed="8"/>
        <rFont val="Calibri"/>
        <family val="2"/>
        <charset val="204"/>
        <scheme val="minor"/>
      </rPr>
      <t>)</t>
    </r>
    <r>
      <rPr>
        <sz val="12"/>
        <rFont val="Calibri"/>
        <family val="2"/>
        <charset val="204"/>
        <scheme val="minor"/>
      </rPr>
      <t xml:space="preserve">  по стене с креплением скобами (открытая проводка) с оконцовкой коннектором типа RJ или розеткой типа RJ</t>
    </r>
  </si>
  <si>
    <r>
      <t>Устройство линии кабелем типа UTP/F</t>
    </r>
    <r>
      <rPr>
        <sz val="12"/>
        <rFont val="Calibri"/>
        <family val="2"/>
        <charset val="204"/>
        <scheme val="minor"/>
      </rPr>
      <t>TP Cat 5 (св.4 до 8 пар</t>
    </r>
    <r>
      <rPr>
        <sz val="12"/>
        <color indexed="8"/>
        <rFont val="Calibri"/>
        <family val="2"/>
        <charset val="204"/>
        <scheme val="minor"/>
      </rPr>
      <t>)</t>
    </r>
    <r>
      <rPr>
        <sz val="12"/>
        <rFont val="Calibri"/>
        <family val="2"/>
        <charset val="204"/>
        <scheme val="minor"/>
      </rPr>
      <t xml:space="preserve">  по стене с устройством и заделкой борозды с креплением  скобами (скрытая проводка) с оконцовкой коннектором типа RJ или розеткой типа RJ</t>
    </r>
  </si>
  <si>
    <t>4.5.1</t>
  </si>
  <si>
    <t>4.5.2</t>
  </si>
  <si>
    <t>4.5.3</t>
  </si>
  <si>
    <t>4.5.4</t>
  </si>
  <si>
    <t>4.5.5</t>
  </si>
  <si>
    <t>4.5.6</t>
  </si>
  <si>
    <r>
      <t>ПИР, СМР, Прочие затраты, не ограничиваясь перечисленным: прокладка и монтаж кабеля по борозде скобами с устройством и заделкой борозды с финишной отделкой</t>
    </r>
    <r>
      <rPr>
        <b/>
        <sz val="12"/>
        <color theme="1"/>
        <rFont val="Calibri"/>
        <family val="2"/>
        <charset val="204"/>
        <scheme val="minor"/>
      </rPr>
      <t xml:space="preserve"> </t>
    </r>
    <r>
      <rPr>
        <sz val="12"/>
        <color theme="1"/>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r>
  </si>
  <si>
    <t>Устройство оптической линии/прокладка оптического патчкорда (duplex/simpex, любой разъем, любая полировка) внутри здания по стенам/ существующим установленным конструкциям (трубам/коробам/кабель-каналам)</t>
  </si>
  <si>
    <t>Работы и Услуги. Включено, не ограничиваясь перечисленным: прокладка и монтаж кабеля по стене или по существующим конструкциям от кроссового устройства (ОРШ/ОРК) до оптической розетки (с её стоимостью и установкой), с устройством отверстий в стенах, (с установкой гильз) с заделкой, с учетом стоимости кабеля, всех материалов и оптической розетки. С учетом стоимости разделки. Оформление исполнительной документации.</t>
  </si>
  <si>
    <t>Устройство оптической линии/прокладка оптического патчкорда (duplex/simpex, любой разъем, любая полировка) внутри здания с установкой конструкций (труб/коробов/кабель-каналов)</t>
  </si>
  <si>
    <t>Работы и Услуги. Включено, не ограничиваясь перечисленным: прокладка и монтаж кабеля по стене или по конструкциям (с их установкой) от кроссового устройства (ОРШ/ОРК) до оптической розетки (с её стоимостью и установкой), с устройством отверстий в стенах,  (с установкой гильз) с заделкой, с учетом стоимости кабеля, всех материалов, конструкций и оптической розетки. С учетом стоимости разделки. Оформление исполнительной документации.</t>
  </si>
  <si>
    <t>6.66</t>
  </si>
  <si>
    <t>6.67</t>
  </si>
  <si>
    <t>6.68</t>
  </si>
  <si>
    <t>6.69</t>
  </si>
  <si>
    <t>6.70</t>
  </si>
  <si>
    <t>6.71</t>
  </si>
  <si>
    <t>6.72</t>
  </si>
  <si>
    <t>6.73</t>
  </si>
  <si>
    <t>6.74</t>
  </si>
  <si>
    <t>6.75</t>
  </si>
  <si>
    <t>6.76</t>
  </si>
  <si>
    <t>6.77</t>
  </si>
  <si>
    <t>6.78</t>
  </si>
  <si>
    <t>6.79</t>
  </si>
  <si>
    <t>6.80</t>
  </si>
  <si>
    <t>6.83</t>
  </si>
  <si>
    <t>6.84</t>
  </si>
  <si>
    <t>6.85</t>
  </si>
  <si>
    <t>6.86</t>
  </si>
  <si>
    <t>6.87</t>
  </si>
  <si>
    <t>6.88</t>
  </si>
  <si>
    <t>6.90</t>
  </si>
  <si>
    <t>6.92</t>
  </si>
  <si>
    <t>6.93</t>
  </si>
  <si>
    <t>6.94</t>
  </si>
  <si>
    <t>6.95</t>
  </si>
  <si>
    <t>6.96</t>
  </si>
  <si>
    <t>6.97</t>
  </si>
  <si>
    <t>6.98</t>
  </si>
  <si>
    <t>6.99</t>
  </si>
  <si>
    <t>6.100</t>
  </si>
  <si>
    <t>6.101</t>
  </si>
  <si>
    <t>6.102</t>
  </si>
  <si>
    <t>Раздел 7. Беспроводный доступ</t>
  </si>
  <si>
    <t>7.1</t>
  </si>
  <si>
    <t>7.2</t>
  </si>
  <si>
    <t>7.3</t>
  </si>
  <si>
    <t>7.4</t>
  </si>
  <si>
    <t>7.5</t>
  </si>
  <si>
    <t>7.6</t>
  </si>
  <si>
    <t>7.7</t>
  </si>
  <si>
    <t>7.8</t>
  </si>
  <si>
    <t>7.9</t>
  </si>
  <si>
    <t>7.10</t>
  </si>
  <si>
    <t>7.11</t>
  </si>
  <si>
    <t>7.12</t>
  </si>
  <si>
    <t>7.13</t>
  </si>
  <si>
    <t>7.14</t>
  </si>
  <si>
    <t>7.15</t>
  </si>
  <si>
    <t>7.16</t>
  </si>
  <si>
    <t>7.17</t>
  </si>
  <si>
    <t>7.18</t>
  </si>
  <si>
    <t>7.19</t>
  </si>
  <si>
    <t>7.20</t>
  </si>
  <si>
    <t>7.21</t>
  </si>
  <si>
    <t>7.22</t>
  </si>
  <si>
    <t>8.0.1</t>
  </si>
  <si>
    <t>8.0.2</t>
  </si>
  <si>
    <t>8.5.4.</t>
  </si>
  <si>
    <t>8.4.4</t>
  </si>
  <si>
    <t>8.4.5</t>
  </si>
  <si>
    <t>8.4.6</t>
  </si>
  <si>
    <t>8.4.7</t>
  </si>
  <si>
    <t>8.5.1</t>
  </si>
  <si>
    <t>8.5.2</t>
  </si>
  <si>
    <t>8.5.6</t>
  </si>
  <si>
    <t>8.5.7</t>
  </si>
  <si>
    <t>8.5.8</t>
  </si>
  <si>
    <t>8.5.9</t>
  </si>
  <si>
    <t>8.6.1</t>
  </si>
  <si>
    <t>8.6.2</t>
  </si>
  <si>
    <t>8.7.1</t>
  </si>
  <si>
    <t>8.7.2</t>
  </si>
  <si>
    <t>8.7.3</t>
  </si>
  <si>
    <t>8.7.4</t>
  </si>
  <si>
    <t>8.7.5</t>
  </si>
  <si>
    <t>8.7.6</t>
  </si>
  <si>
    <t>8.7.7</t>
  </si>
  <si>
    <t>8.7.8</t>
  </si>
  <si>
    <t xml:space="preserve"> </t>
  </si>
  <si>
    <r>
      <rPr>
        <b/>
        <sz val="14"/>
        <color rgb="FFFF0000"/>
        <rFont val="Calibri"/>
        <family val="2"/>
        <charset val="204"/>
        <scheme val="minor"/>
      </rPr>
      <t>Примечание:</t>
    </r>
    <r>
      <rPr>
        <sz val="12"/>
        <color rgb="FF000000"/>
        <rFont val="Calibri"/>
        <family val="2"/>
        <charset val="204"/>
        <scheme val="minor"/>
      </rPr>
      <t xml:space="preserve">
</t>
    </r>
    <r>
      <rPr>
        <b/>
        <sz val="12"/>
        <color theme="1"/>
        <rFont val="Calibri"/>
        <family val="2"/>
        <charset val="204"/>
        <scheme val="minor"/>
      </rPr>
      <t>В каждый из указанных выше видов Работ в т.ч. входят: 
1. затраты на согласования, оплату ТУ;
2. затраты на ПИР;
3. затраты на оформление согласований, разрешений на производство работ;
4.  затраты на оформление исполнительной документации (ИД).</t>
    </r>
    <r>
      <rPr>
        <sz val="12"/>
        <color rgb="FF0000FF"/>
        <rFont val="Calibri"/>
        <family val="2"/>
        <charset val="204"/>
        <scheme val="minor"/>
      </rPr>
      <t xml:space="preserve">
</t>
    </r>
  </si>
  <si>
    <t>Не применяется совместно с Работами раздела с 1 по 3 включительно</t>
  </si>
  <si>
    <t>Не применяется совместно с Работами раздела с 1÷2 включительно</t>
  </si>
  <si>
    <t>Не применяется совместно с Работами раздела 1 включительно</t>
  </si>
  <si>
    <t>Не применяется совместно с Работами раздела с 1 по 2 включительно</t>
  </si>
  <si>
    <t>Линия</t>
  </si>
  <si>
    <t xml:space="preserve">СМР </t>
  </si>
  <si>
    <t xml:space="preserve"> Домовая распределительная сеть (ДРС)</t>
  </si>
  <si>
    <t>Компенсация затрат по заключению договоров, получению и оплате счетов за инженерно-геодезические изыскания, нанесение красных линий, счетов за приёмку исполнительной документации с проведением контрольно-геодезической съёмки подземных коммуникаций</t>
  </si>
  <si>
    <t>ПИР, СМР: демонтаж шкафа, транспортировка демонтированного оборудования другое место установки или на склад заказчика, оформление разрешительных документов; оформление акта сдачи-приемки заказчику.</t>
  </si>
  <si>
    <t>1шт</t>
  </si>
  <si>
    <t xml:space="preserve">Демонтаж оборудования из телекоммуникационного шкафа/стойки </t>
  </si>
  <si>
    <t xml:space="preserve">Демонтаж/монтаж фасадной керамической плитки, алюкобонд и пр. </t>
  </si>
  <si>
    <t>до 10x2</t>
  </si>
  <si>
    <t>1 муфта</t>
  </si>
  <si>
    <t>до 20x2</t>
  </si>
  <si>
    <t>до 30x2</t>
  </si>
  <si>
    <t>до 50x2</t>
  </si>
  <si>
    <t>до 100x2</t>
  </si>
  <si>
    <t>до 200x2</t>
  </si>
  <si>
    <t>до 300x2</t>
  </si>
  <si>
    <t>до 400x2</t>
  </si>
  <si>
    <t>до 600x2</t>
  </si>
  <si>
    <t>до 800x2</t>
  </si>
  <si>
    <t>Строительство сетей FTTB в Комплексных Новостройках:</t>
  </si>
  <si>
    <t xml:space="preserve">Монтаж оборудования </t>
  </si>
  <si>
    <t>Установка поземных смотровых устройств типа КОТ-1/КОТ-2</t>
  </si>
  <si>
    <t xml:space="preserve">Прокладка и монтаж многопарного передаточного кабеля "витая пара" Cat 5е до 50 пар включительно </t>
  </si>
  <si>
    <t>Прокладка и монтаж многопарного передаточного кабеля "витая пара" Cat 5е ёмкостью до 25 пар от существующего УД до подъезда</t>
  </si>
  <si>
    <r>
      <t xml:space="preserve"> Прокладка и монтаж многопарного передаточного кабеля "витая пара"Cat 5е ёмкостью до 10 пар от существующего УД до подъезда</t>
    </r>
    <r>
      <rPr>
        <sz val="12"/>
        <color rgb="FF0000FF"/>
        <rFont val="Calibri"/>
        <family val="2"/>
        <charset val="204"/>
        <scheme val="minor"/>
      </rPr>
      <t xml:space="preserve"> </t>
    </r>
  </si>
  <si>
    <t>СМР, ПИР, Прочие затраты, не ограничиваясь перечисленным  (включая стоимость кабеля и прочих материалов): Прокладка кабеля по шахте лифта,  с учетом стоимости разделки,  устройства отверстий в стенах  (с установкой гильз),  заделки,  стоимости кабеля, патчкорда, всех материалов. Проверка состояния изоляции кабеля до и после прокладки. Маркировка. Без стоимости оборудования. Оформление разрешительных документов, исполнительной документации.</t>
  </si>
  <si>
    <t>Установка доводчика</t>
  </si>
  <si>
    <r>
      <t>ПИР, СМР: Монтаж понижающего абонентского трансформатора (ТАМУ) с учетом стоимости материалов.</t>
    </r>
    <r>
      <rPr>
        <b/>
        <sz val="12"/>
        <color rgb="FF0000FF"/>
        <rFont val="Calibri"/>
        <family val="2"/>
        <charset val="204"/>
        <scheme val="minor"/>
      </rPr>
      <t>Без учета стоимости трансформатора.</t>
    </r>
  </si>
  <si>
    <t>Комплекс работ по установке БС сбора телеметрических показаний, исключая оконечное оборудование. Включая стоимость оборудования, материалов и работ «под ключ» стоимость. Комплекс работ по регистрации РЭС планировать отдельно.</t>
  </si>
  <si>
    <t>до 9 U включительно</t>
  </si>
  <si>
    <r>
      <t xml:space="preserve">Монтаж оптических кроссовых шкафов (включая монтаж пигтейлов и с учётом расходных и монтажных материалов). </t>
    </r>
    <r>
      <rPr>
        <b/>
        <sz val="12"/>
        <color rgb="FFFF0000"/>
        <rFont val="Calibri"/>
        <family val="2"/>
        <charset val="204"/>
        <scheme val="minor"/>
      </rPr>
      <t>Без учета стоимости шкафа</t>
    </r>
    <r>
      <rPr>
        <sz val="12"/>
        <color theme="1"/>
        <rFont val="Calibri"/>
        <family val="2"/>
        <charset val="204"/>
        <scheme val="minor"/>
      </rPr>
      <t>.</t>
    </r>
  </si>
  <si>
    <t>УКВ FTTB в стандартной застройке</t>
  </si>
  <si>
    <t>Структура удельных затрат на д/х для бюджетирования, с ДРС до подъезда</t>
  </si>
  <si>
    <t>Структура удельных затрат на порт, с ДРС до подъезда</t>
  </si>
  <si>
    <t>Проникновение</t>
  </si>
  <si>
    <t>&lt;= 30%</t>
  </si>
  <si>
    <t>30% &lt; &lt;= 50%</t>
  </si>
  <si>
    <t>50% &lt; &lt;= 80%</t>
  </si>
  <si>
    <t>80% &lt; &lt;= 100%</t>
  </si>
  <si>
    <t xml:space="preserve">Станция </t>
  </si>
  <si>
    <t>руб. без НДС</t>
  </si>
  <si>
    <t>Коммутатор агрегации</t>
  </si>
  <si>
    <t>СМР, ПНР</t>
  </si>
  <si>
    <t>Вспомогательное оборудование (ЭПУ, АКБ, патч-корды, перекидные ВОК, кросс)</t>
  </si>
  <si>
    <t>ИТОГО станция</t>
  </si>
  <si>
    <t>СМР</t>
  </si>
  <si>
    <t>ВОК</t>
  </si>
  <si>
    <t>Узел доступа FTTB</t>
  </si>
  <si>
    <t>Шкаф FTTB (в комплекте)</t>
  </si>
  <si>
    <t>Коммутатор доступа</t>
  </si>
  <si>
    <t>ДРС до подъезда</t>
  </si>
  <si>
    <t>ПИР и согласование ТСЖ</t>
  </si>
  <si>
    <t>СМР шкафа</t>
  </si>
  <si>
    <t>ИТОГО Узел доступа FTTB</t>
  </si>
  <si>
    <t>ИТОГО УКВ руб. на д.х., без НДС</t>
  </si>
  <si>
    <t xml:space="preserve">Структура удельных затрат на д/х для бюджетирования, с ДРС </t>
  </si>
  <si>
    <t>&lt;= 50%</t>
  </si>
  <si>
    <t xml:space="preserve">ДРС </t>
  </si>
  <si>
    <t>УКВ FTTB в малоэтажной застройке</t>
  </si>
  <si>
    <t>50% &lt; &lt;= 100%</t>
  </si>
  <si>
    <t>FE</t>
  </si>
  <si>
    <t>GE</t>
  </si>
  <si>
    <t> НМЦ доумощнение FTTB в стандартной застройке</t>
  </si>
  <si>
    <t>Структура затрат на порт доумощнение (установка коммутатора ), без строительства ДРС</t>
  </si>
  <si>
    <t>Структура затрат на порт доумощнение (строительство ДРС)</t>
  </si>
  <si>
    <t>с 30% до 50% </t>
  </si>
  <si>
    <t>с 50% до 80% </t>
  </si>
  <si>
    <t>с 80% до 100% </t>
  </si>
  <si>
    <t xml:space="preserve">ПИР </t>
  </si>
  <si>
    <t>ИТОГО: НМЦ на порт руб., без НДС</t>
  </si>
  <si>
    <t xml:space="preserve"> УКВ GPON </t>
  </si>
  <si>
    <t>Структура удельных затрат на д/х для бюджетирования (стандартная застройка)</t>
  </si>
  <si>
    <t>Структура удельных затрат на порт 1-ого каскада (стандартная застройка)</t>
  </si>
  <si>
    <t>Структура удельных затрат на д/х для бюджетирования (малоэтажка)</t>
  </si>
  <si>
    <t>Структура удельных затрат на порт 1-ого каскада (малоэтажка)</t>
  </si>
  <si>
    <t>OLT</t>
  </si>
  <si>
    <t>Вспомогательное оборудование (ЭПУ, АКБ, шкаф, патч-корды, кросс ODF, перекидные ВОК)</t>
  </si>
  <si>
    <t>ДРС</t>
  </si>
  <si>
    <t>ОРК</t>
  </si>
  <si>
    <t>Сплиттер 2-ого каскада</t>
  </si>
  <si>
    <t>ОРШ + сплиттер 1-ого каскада</t>
  </si>
  <si>
    <t>ИТОГО ДРС</t>
  </si>
  <si>
    <t>ИТОГО УКВ руб, на д.х., без НДС</t>
  </si>
  <si>
    <t> УКВ в комплексных новостройках FTTB</t>
  </si>
  <si>
    <t xml:space="preserve">Структура удельных затрат на порт, с ДРС </t>
  </si>
  <si>
    <t>Узел доступа FTTB/ДРС</t>
  </si>
  <si>
    <t>Сплиттер второго каскада для ОРК</t>
  </si>
  <si>
    <t>ОРШ + сплиттер первого каскада</t>
  </si>
  <si>
    <t>СМР ВОК , ОРК, ОРШ</t>
  </si>
  <si>
    <t>Организация ввода в ДХ</t>
  </si>
  <si>
    <t xml:space="preserve">Организация дополнительных 2-х медных пар ДРС в новостройках </t>
  </si>
  <si>
    <t>Структура удельных затрат на д/х и порт для бюджетирования 4-х пар</t>
  </si>
  <si>
    <t>Структура удельных затрат на д/х и порт для бюджетирования 2-х пар</t>
  </si>
  <si>
    <t>Узел доступа, ДРС</t>
  </si>
  <si>
    <t>Шкаф в комплекте</t>
  </si>
  <si>
    <t>ИТОГО Узел доступа, ДРС</t>
  </si>
  <si>
    <t>Ввод в ДХ</t>
  </si>
  <si>
    <t>ИТОГО ввод в ДХ</t>
  </si>
  <si>
    <t>ИТОГО на объект, Руб. без НДС</t>
  </si>
  <si>
    <t>Строительство сетей абонентского доступа по технологии GPON Комплексных Новостройках:</t>
  </si>
  <si>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</si>
  <si>
    <t>4.9.1</t>
  </si>
  <si>
    <t>4.9.2</t>
  </si>
  <si>
    <t>4.9.3</t>
  </si>
  <si>
    <t>4.9.5</t>
  </si>
  <si>
    <t>4.9.4</t>
  </si>
  <si>
    <t>4.9.6</t>
  </si>
  <si>
    <t>4.9.8</t>
  </si>
  <si>
    <t>4.9.7</t>
  </si>
  <si>
    <t>4.9.9</t>
  </si>
  <si>
    <t xml:space="preserve">Монтаж муфты прямой/разветвительной  на  медном кабеле </t>
  </si>
  <si>
    <t>Землеустроительное дело</t>
  </si>
  <si>
    <t xml:space="preserve">Демонтаж  кабеля </t>
  </si>
  <si>
    <t>Демонтаж медного кабеля всех типов из кабельной канализации,   включая демонтаж внутри объекта (до кросса включительно), емкость кабеля (включительно):</t>
  </si>
  <si>
    <t xml:space="preserve">Демонтаж медного кабеля всех типов из грунта, включая демонтаж внутри объекта (до кросса включительно), емкость кабеля (включительно): </t>
  </si>
  <si>
    <t>Демонтаж медного кабеля  всех типов с опор,  включая демонтаж внутри объекта (до кросса включительно), емкость кабеля (включительно):</t>
  </si>
  <si>
    <t xml:space="preserve"> Демонтаж ВОК любой емкости из кабельной канализации, включая демонтаж внутри объекта (до кросса включительно):</t>
  </si>
  <si>
    <t xml:space="preserve"> Демонтаж ВОК любой емкости с опор,  включая демонтаж внутри объекта (до кросса включительно):</t>
  </si>
  <si>
    <t>ёмкостью 10 - 100 пар</t>
  </si>
  <si>
    <t>ёмкостью 200 - 300 пар</t>
  </si>
  <si>
    <t>ёмкостью 400 - 600 пар</t>
  </si>
  <si>
    <t>1 шт</t>
  </si>
  <si>
    <t>ПИР, СМР. Демонтаж оборудования размером 1-4 U (включительно), оформление акта сдачи-приемки заказчику.</t>
  </si>
  <si>
    <t>Демонтаж телекоммуникационного  шкафа, телекоммуникационной стойки: до 24 U включительно</t>
  </si>
  <si>
    <t>Демонтаж телекоммуникационного  шкафа, телекоммуникационной стойки: до 48 U включительно</t>
  </si>
  <si>
    <t>ВОК до 8 волокон включительно</t>
  </si>
  <si>
    <t>ВОК от 8 до 12 волокон включительно</t>
  </si>
  <si>
    <t>ВОК от 12 до 16 волокон включительно</t>
  </si>
  <si>
    <t>ВОК от 16 до 24 волокон включительно</t>
  </si>
  <si>
    <t>ВОК от 24 до 32 волокон включительно</t>
  </si>
  <si>
    <t>ПИР, СМР, с учетом  стоимости монтажа, расключения, вспомогательных и основных материалов  (включая стоимость сплиттера). Оформлением разрешительных документов и исполнительной документации.</t>
  </si>
  <si>
    <t>8.7.9</t>
  </si>
  <si>
    <t>Демонтаж/монтаж облицовочной фасадной плитки (вентилируемый фасад)</t>
  </si>
  <si>
    <t>ПИР, СМР, без учёта стоимости сплиттера 2-го каскада (УСМ). Оформление разрешительных документов и исполнительной документации.</t>
  </si>
  <si>
    <t>Докладка каждого дополнительного канала кабельной канализации в период строительства</t>
  </si>
  <si>
    <t>ПИР, СМР, включая: разработка грунта; стоимость КОТ-1/КОТ-2, плиты ПАКС  и других необходимых материалов,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t>
  </si>
  <si>
    <t>Подъём горловин колодцев</t>
  </si>
  <si>
    <t>Организация каждого дополнительного канала методом горизонтально-направленного бурения</t>
  </si>
  <si>
    <t>5.24</t>
  </si>
  <si>
    <t>5.25</t>
  </si>
  <si>
    <t>5.26</t>
  </si>
  <si>
    <t>При необходимости, применяется совместно с Работами 1.1; 1.2; 2.1; 2.3.</t>
  </si>
  <si>
    <r>
      <t>ПИР, СМР (включая стоимость материалов, сопутствующих работ,</t>
    </r>
    <r>
      <rPr>
        <b/>
        <sz val="12"/>
        <color theme="1"/>
        <rFont val="Calibri"/>
        <family val="2"/>
        <charset val="204"/>
        <scheme val="minor"/>
      </rPr>
      <t xml:space="preserve"> </t>
    </r>
    <r>
      <rPr>
        <sz val="12"/>
        <color theme="1"/>
        <rFont val="Calibri"/>
        <family val="2"/>
        <charset val="204"/>
        <scheme val="minor"/>
      </rPr>
      <t xml:space="preserve">герметизация стоп-огонь). Оформление исполнительной документации. </t>
    </r>
  </si>
  <si>
    <t xml:space="preserve">ПИР, СМР, обследование конструкций, не ограничиваясь перечисленным (включая стоимость материалов, конструкций, трубостойки): разборка покрытия кровли, крепление трубостойки, оттяжек (при необходимости) к существующим конструкциям здания, антикоррозионная обработка конструкций, гидроизоляция кровли, восстановление покрытия кровли. Оформление  разрешительных документов и исполнительной документации.   </t>
  </si>
  <si>
    <r>
      <t xml:space="preserve">Прокладка внутриобъектового ВОК,  со свободными модулями (ДРС GPON) </t>
    </r>
    <r>
      <rPr>
        <b/>
        <sz val="12"/>
        <color rgb="FF0000FF"/>
        <rFont val="Calibri"/>
        <family val="2"/>
        <charset val="204"/>
        <scheme val="minor"/>
      </rPr>
      <t/>
    </r>
  </si>
  <si>
    <r>
      <t xml:space="preserve">ПИР, СМР,  с учетом  стоимости кабеля и материалов, стоек, кабельканалов, кроссов; установки муфт со сваркой волокон (включая стоимость ВОК, муфт); прокладки по стене; устройство отверстий в стенах, защиту кабеля в опасных местах, внутриобъектовые работ; монтажа кабельканалов, кроссов и стоек для их крепления; оконечивания кабеля;  проведение  всех измерений ВОК. Включая входной контроль кабеля. Оформлением разрешительных документов и исполнительной документации. </t>
    </r>
    <r>
      <rPr>
        <b/>
        <sz val="12"/>
        <color rgb="FFFF0000"/>
        <rFont val="Calibri"/>
        <family val="2"/>
        <charset val="204"/>
        <scheme val="minor"/>
      </rPr>
      <t xml:space="preserve">Не включает стоимость ОРК. </t>
    </r>
  </si>
  <si>
    <t>СМР, Прочие затраты:  сварка одного волокна (точка сварки), все виды измерений, тестирований, паспортизация (не ограничиваясь перечисленным: в электронном виде, Excel-формат для рефлектограмм, протоколы, схемы разварки), и все прочие расходы.</t>
  </si>
  <si>
    <t>Сварка волокон (применяется только при установке/замене ОРК на существующей кабельной линии)</t>
  </si>
  <si>
    <r>
      <t xml:space="preserve">ПИР, СМР,  с учетом  стоимости вспомогательных материалов </t>
    </r>
    <r>
      <rPr>
        <b/>
        <sz val="12"/>
        <color rgb="FFFF0000"/>
        <rFont val="Calibri"/>
        <family val="2"/>
        <charset val="204"/>
        <scheme val="minor"/>
      </rPr>
      <t>(без учёта стоимости ОРК)</t>
    </r>
    <r>
      <rPr>
        <sz val="12"/>
        <color theme="1"/>
        <rFont val="Calibri"/>
        <family val="2"/>
        <charset val="204"/>
        <scheme val="minor"/>
      </rPr>
      <t>. Оформлением разрешительных документов и исполнительной документации.</t>
    </r>
  </si>
  <si>
    <t>Установка/замена шкафа  ОРШ от 64 до 128 абонентов PON (включительно)</t>
  </si>
  <si>
    <t>Установка/замена шкафа  ОРШ от 128 до 256 абонентов PON (включительно)</t>
  </si>
  <si>
    <t>- для Домохозяйств, охваченных по технологии FTTB с проникновением 100 %</t>
  </si>
  <si>
    <t>6.25.1</t>
  </si>
  <si>
    <t>6.25.2</t>
  </si>
  <si>
    <t>6.25.3</t>
  </si>
  <si>
    <t>6.25.4</t>
  </si>
  <si>
    <t>6.32.1</t>
  </si>
  <si>
    <t>6.32.2</t>
  </si>
  <si>
    <t>6.32.3</t>
  </si>
  <si>
    <t>Не применяется к разделу 2.</t>
  </si>
  <si>
    <t xml:space="preserve"> Не применяется к разделу 1.</t>
  </si>
  <si>
    <t>Монтаж оборудования в существующий телекоммуникационный шкаф/стойку размером свыше 4 U.</t>
  </si>
  <si>
    <t>Монтаж оборудования в существующий телекоммуникационный шкаф/стойку размером
 1-4U включительно.</t>
  </si>
  <si>
    <t>Монтаж второго и каждого последующего коммутатора доступа/ СПВ-конвертера  в существующий телекоммуникационный шкаф в узле доступа</t>
  </si>
  <si>
    <t>Не применяется совместно с Работами раздела 1; 2 включительно</t>
  </si>
  <si>
    <t>6.103</t>
  </si>
  <si>
    <t>6.104</t>
  </si>
  <si>
    <t>6.105</t>
  </si>
  <si>
    <t>6.106</t>
  </si>
  <si>
    <t>6.107</t>
  </si>
  <si>
    <t>6.108</t>
  </si>
  <si>
    <t>6.109</t>
  </si>
  <si>
    <t>6.110</t>
  </si>
  <si>
    <t>6.111</t>
  </si>
  <si>
    <t>6.112</t>
  </si>
  <si>
    <t>6.113</t>
  </si>
  <si>
    <t>6.114</t>
  </si>
  <si>
    <t>6.115</t>
  </si>
  <si>
    <t>Уличная камера на столбовой опоре</t>
  </si>
  <si>
    <r>
      <t>ПИР, СМР: с учетом стоимости материалов.</t>
    </r>
    <r>
      <rPr>
        <b/>
        <sz val="12"/>
        <color rgb="FFFF0000"/>
        <rFont val="Calibri"/>
        <family val="2"/>
        <charset val="204"/>
        <scheme val="minor"/>
      </rPr>
      <t xml:space="preserve"> Без учета стоимости счетчика.</t>
    </r>
  </si>
  <si>
    <t>5.6.1</t>
  </si>
  <si>
    <t>5.6.2</t>
  </si>
  <si>
    <t>Расценка применяется, при необходимости, дополнительно к расценке 5.1</t>
  </si>
  <si>
    <t>Расценка применяется при докладке канала к существующей трассе кабельной канализации.</t>
  </si>
  <si>
    <t>Установка/замена ОРК на существующей ДРС</t>
  </si>
  <si>
    <t>8.1.2</t>
  </si>
  <si>
    <t>8.1.3</t>
  </si>
  <si>
    <t>8.1.4</t>
  </si>
  <si>
    <t>8.1.5</t>
  </si>
  <si>
    <t>8.1.6</t>
  </si>
  <si>
    <t>8.1.7</t>
  </si>
  <si>
    <t>8.1.8</t>
  </si>
  <si>
    <t>8.1.9</t>
  </si>
  <si>
    <t>8.2.1</t>
  </si>
  <si>
    <t>8.2.2</t>
  </si>
  <si>
    <t>8.2.3</t>
  </si>
  <si>
    <t>8.2.4</t>
  </si>
  <si>
    <t>8.2.5</t>
  </si>
  <si>
    <t>8.2.6</t>
  </si>
  <si>
    <t>8.2.7</t>
  </si>
  <si>
    <t>8.2.8</t>
  </si>
  <si>
    <t>8.2.9</t>
  </si>
  <si>
    <t>8.3.1</t>
  </si>
  <si>
    <t>8.3.2</t>
  </si>
  <si>
    <t>8.3.3</t>
  </si>
  <si>
    <t>8.3.4</t>
  </si>
  <si>
    <t>1. FTTB cтандартная застройка (дома от 3-х этажей и выше)</t>
  </si>
  <si>
    <t xml:space="preserve">2. FTTB малоэтажная застройка </t>
  </si>
  <si>
    <t xml:space="preserve">3. Модернизация FTTB </t>
  </si>
  <si>
    <t>4. GPON</t>
  </si>
  <si>
    <t>5.  Комплексная Новостройка</t>
  </si>
  <si>
    <t xml:space="preserve"> -Поиск площадки-кандидата в соответствии с требованиями Заказчика, обследование на предмет наличия прямой видимости (без переприема) и (или) возможности организации транспортной сети (ВОЛС, аренда)
- Подготовка, по результатам поиска, и передача Заказчику отчетов (по установленной Заказчиком форме) для выбора и утверждения площадки размещения.
 -Проведение предварительных переговоров с собственником (Арендодателем) и представителями третьей стороны. 
 -Представление правоустанавливающих документов (свидетельство о праве собственности, технический паспорт сооружения, изготовленный учреждением технической инвентаризации) на здание (сооружение). После согласования отчета, предоставить подписанный вариант Заказчику. Получение письменного согласия Арендодателя на размещение объекта и оформление договорных отношений.
- Разработка планов размещения антенн и оборудования, трасс прокладки кабелей, схем электроснабжения  оборудования
-Определение условий подключения к сети электропитания и категории надежности электроснабжения 
-Определение расстояния от площадки до других сооружений (БС), точек присутствия (ТП) с наличием активного оборудования РТК (оптическая позиция), подземных и наземных коммуникаций и др. для организации транспортной сети
В стоимость работ входят услуги по поиску площадки и сведения по потенциальным площадкам, отраженные в отчете. Составление плана размещения оборудования Заказчика на выбранном объекте. Разработка рабочего проекта на строительство объекта связи - не предусмотрена.</t>
  </si>
  <si>
    <t>Проведение инструментального контроля уровня электромагнитного поля радиочастотных излучений и Разработка приложения к санитарно-эпидемиологическому заключению ( форма Р1)</t>
  </si>
  <si>
    <r>
      <t xml:space="preserve">Получение </t>
    </r>
    <r>
      <rPr>
        <b/>
        <sz val="12"/>
        <rFont val="Calibri"/>
        <family val="2"/>
        <charset val="204"/>
        <scheme val="minor"/>
      </rPr>
      <t>заключения промбезопастности (ЭПБ)</t>
    </r>
    <r>
      <rPr>
        <sz val="12"/>
        <rFont val="Calibri"/>
        <family val="2"/>
        <charset val="204"/>
        <scheme val="minor"/>
      </rPr>
      <t xml:space="preserve"> для вновь устанавливаемого оборудования, включая необходимые согласования, в том числе и в Ростехнадзоре, а так же </t>
    </r>
    <r>
      <rPr>
        <b/>
        <sz val="12"/>
        <rFont val="Calibri"/>
        <family val="2"/>
        <charset val="204"/>
        <scheme val="minor"/>
      </rPr>
      <t xml:space="preserve">заключение о несущей способности </t>
    </r>
    <r>
      <rPr>
        <sz val="12"/>
        <rFont val="Calibri"/>
        <family val="2"/>
        <charset val="204"/>
        <scheme val="minor"/>
      </rPr>
      <t>для труб и других промышленно-опасных объектов</t>
    </r>
  </si>
  <si>
    <t>Применяется при наличии соответствующих требований в ТУ владельцев инфраструктуры/эксплуатирующей организации</t>
  </si>
  <si>
    <t>Альбом марки РРС (Радиорелейная связь) разрабатывается в соответствии с требованиями нормативных документов Российской Федерации, действующих стандартов Заказчика, а также рекомендациями изготовителей изделий. В альбоме  отражаются технологические решения, применяемые для размещения и монтажа радиорелейного оборудования на ответной части - станции привязки. Альбом должен содержать:
- решения по размещению оборудования РРС и АФТ РРС, по соединению оборудования РРС, по заземлению и молниезащите оборудования РРС. 
В альбоме марки РРС должны быть приведены следующие документы: 
-общие данные (номер объекта, ведомость ссылочных и прилагаемых документов, ведомость рабочих чертежей марки РРС, общие указания по монтажу оборудования и АФТ РРС);
- план расположения оборудования и кабельных трасс в аппаратной;
- план расположения АФТ и аппаратной, схему соединений оборудования РРС, таблицу соединений, спецификации оборудования, изделий и материалов, чертеж металлоконструкций для установки антенн РРС.</t>
  </si>
  <si>
    <t>ПИР и СМР на узел на существующей Ж/Б опоре , включая:
1. Монтаж шкафа климатического (в сборе с ODF, шины заземления, DIN рейки, датчики), включая: 
 -монтаж системы электропитания (в том числе ВРУ, вводные автоматы, автоматы приоритетной/неприоритетной нагрузки), группы АКБ;
- монтаж коммутатора доступа;
- подключение к сети электроснабжения с использованием существующей точки присоединения и счетчика электроснабжения;
 - присоединение к системе заземления.
2. Монтаж точки доступа Wi-Fi  (в сборе с установкой внешнего блока и антенн),  присоединение к системе заземления; 
3. Монтаж, укладка и закрепление кабелей, оптических патч-кордов, FTP между шкафом УЦН, точкой доступа Wi-Fi и шкафом энергетиков, включая стоимость расходных материалов (не входящих в комплект поставки заказчика).
ПНР на узел, включая:
1. Включение, настройка ТД WI FI, проведение ПСИ.
2. Включение, настройка оборудования ПД, проведение ПСИ УУЦН.</t>
  </si>
  <si>
    <t xml:space="preserve">Пусконаладочные работы по электромонтажным  работам,
 замер полного сопротивления цепи "фаза-нуль", проверка наличия цепи между заземлителями и заземленными элементами, прогрузка автомата, составление протокола, внесение в исполнительную документацию. (Линия, цепь) </t>
  </si>
  <si>
    <t xml:space="preserve">Не применяется совместно с Работами пунктов с 6.1÷6.3; 6.5÷ 6.8; 6.21÷6.24 </t>
  </si>
  <si>
    <t xml:space="preserve">Не применяется совместно с Работами пунктов с  6.5÷ 6.15; 6.21÷ 6.24 </t>
  </si>
  <si>
    <t>4.1 Предпроектные/проектно-изыскательские работы</t>
  </si>
  <si>
    <t>5.27</t>
  </si>
  <si>
    <t>Монтаж контейнера (уличного) площадью от 3,45 м2</t>
  </si>
  <si>
    <t>При организации дополнительных услуг "Умный дом", возможно применение совместно с работами пункта 1.2</t>
  </si>
  <si>
    <t>Восстановление асфальтобетонного покрытия тротуаров</t>
  </si>
  <si>
    <t>Восстановление покрытия из брусчатки</t>
  </si>
  <si>
    <t>Укрепление существующих опор разных видов</t>
  </si>
  <si>
    <t xml:space="preserve">Работы с привлечением специальных подъёмных устройств, манипулятора на базе грузового а/м. Монтаж/демонтаж запорного устройства по завершении СМР в ТК. </t>
  </si>
  <si>
    <t>Расценка только для Московского региона. Количество запорных устройств определяется согласованным рабочим проектом владельца ЛКС с отметкой о их наличии, либо иным документом.</t>
  </si>
  <si>
    <t>Подъём железобетонных/металлических запорных устройств большого веса на колодцах кабельной канализации сторонних владельцев</t>
  </si>
  <si>
    <r>
      <t>ПИР, СМР, Прочие затраты, включая стоимость материалов, в том числе и не ограничиваясь перечисленным: перевозка шкафа; монтаж шкафа; устройство заземления, электроснабжения, присоединение к электрической сети (прокладка силового кабеля длиной до 20м). Оформление разрешительных документов и исполнительной документации.</t>
    </r>
    <r>
      <rPr>
        <b/>
        <sz val="12"/>
        <rFont val="Calibri"/>
        <family val="2"/>
        <charset val="204"/>
        <scheme val="minor"/>
      </rPr>
      <t xml:space="preserve"> </t>
    </r>
    <r>
      <rPr>
        <b/>
        <sz val="12"/>
        <color rgb="FFFF0000"/>
        <rFont val="Calibri"/>
        <family val="2"/>
        <charset val="204"/>
        <scheme val="minor"/>
      </rPr>
      <t xml:space="preserve"> Не включает</t>
    </r>
    <r>
      <rPr>
        <sz val="12"/>
        <color rgb="FFFF0000"/>
        <rFont val="Calibri"/>
        <family val="2"/>
        <charset val="204"/>
        <scheme val="minor"/>
      </rPr>
      <t>:</t>
    </r>
    <r>
      <rPr>
        <sz val="12"/>
        <rFont val="Calibri"/>
        <family val="2"/>
        <charset val="204"/>
        <scheme val="minor"/>
      </rPr>
      <t xml:space="preserve"> стоимость установки опоры, стоимость климатического шкафа в комплекте.</t>
    </r>
  </si>
  <si>
    <t xml:space="preserve">Прокладка и монтаж кабеля силового ВБбШв (или аналог)  емкостью от 2х16 до 5х16 мм2 в грунте </t>
  </si>
  <si>
    <t>Монтаж блока коммутации теплосчетчиков</t>
  </si>
  <si>
    <t>ПИР, СМР, включая стоимость материалов (трубы, гофры, короба), крепежа, сопутствующих работ, пробивки отверстий в стенах и перекрытиях, герметизация стоп-огонь. Оформление исполнительной документации.</t>
  </si>
  <si>
    <t xml:space="preserve">ПИР, СМР, включая стоимость материалов (трубы, гофры, короба), крепежа, сопутствующих работ, пробивки отверстий в стенах и перекрытиях, герметизация стоп-огонь. Оформление исполнительной документации.
</t>
  </si>
  <si>
    <t>ПИР, СМР, прочие, не ограничиваясь перечисленным: прокладка металлорукава, с устройством, при необходимости, отверстий в стенах с заделкой (с установкой гильз) герметизация стоп-огонь, с учетом стоимости металлорукава, прочих материалов.  Оформление исполнительной документации.</t>
  </si>
  <si>
    <t>Расценка применяется при выполнении комплекса работ по СКС на одном объекте</t>
  </si>
  <si>
    <t>Расценка применяется при выполнении комплекса работ по СКС на одном объекте
Применяется совместно с расценкой 8.5.6.</t>
  </si>
  <si>
    <t xml:space="preserve">Расценка применяется при выполнении комплекса работ по СКС на одном объекте
* При единовременном монтаже применять  понижающий коэффициент (К):  
- 2-я ед. оборудования  * К 0,7;
- 3-я ед. оборудования * К 0,6;
- 4-я ед. оборудования * К 0,5;
- 5-я ед. оборудования * К 0,4;
-6-я ед. оборудования - ∞ * К 0,3. </t>
  </si>
  <si>
    <t>5.28</t>
  </si>
  <si>
    <t>5.29</t>
  </si>
  <si>
    <t>5.30</t>
  </si>
  <si>
    <r>
      <t xml:space="preserve">СМР, независимо от материалов поверхности, включая сопутствующие работы: подгонка длин, сборка и установка комплектующих, </t>
    </r>
    <r>
      <rPr>
        <b/>
        <sz val="12"/>
        <color theme="1"/>
        <rFont val="Calibri"/>
        <family val="2"/>
        <charset val="204"/>
        <scheme val="minor"/>
      </rPr>
      <t>стоимость основных и крепежных материалов</t>
    </r>
    <r>
      <rPr>
        <sz val="12"/>
        <color theme="1"/>
        <rFont val="Calibri"/>
        <family val="2"/>
        <charset val="204"/>
        <scheme val="minor"/>
      </rPr>
      <t>.</t>
    </r>
  </si>
  <si>
    <r>
      <t xml:space="preserve">СМР, независимо от материалов поверхности, включая сопутствующие работы: подгонка длин, сборка и установка комплектующих, </t>
    </r>
    <r>
      <rPr>
        <b/>
        <sz val="12"/>
        <color theme="1"/>
        <rFont val="Calibri"/>
        <family val="2"/>
        <charset val="204"/>
        <scheme val="minor"/>
      </rPr>
      <t>стоимость основных и крепежных материалов.</t>
    </r>
  </si>
  <si>
    <r>
      <t>СМР, независимо от материалов поверхности, включая сопутствующие работы: подгонка длин,</t>
    </r>
    <r>
      <rPr>
        <b/>
        <sz val="12"/>
        <color theme="1"/>
        <rFont val="Calibri"/>
        <family val="2"/>
        <charset val="204"/>
        <scheme val="minor"/>
      </rPr>
      <t xml:space="preserve"> стоимость основных и  крепежных материалов.</t>
    </r>
  </si>
  <si>
    <r>
      <t xml:space="preserve">СМР, независимо от материалов поверхности, включая сопутствующие работы: подгонка длин, </t>
    </r>
    <r>
      <rPr>
        <b/>
        <sz val="12"/>
        <color theme="1"/>
        <rFont val="Calibri"/>
        <family val="2"/>
        <charset val="204"/>
        <scheme val="minor"/>
      </rPr>
      <t>стоимость основных и  крепежных материалов.</t>
    </r>
  </si>
  <si>
    <r>
      <t>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t>
    </r>
    <r>
      <rPr>
        <b/>
        <sz val="12"/>
        <color theme="1"/>
        <rFont val="Calibri"/>
        <family val="2"/>
        <charset val="204"/>
        <scheme val="minor"/>
      </rPr>
      <t xml:space="preserve"> стоимость основных и  крепежных материалов. </t>
    </r>
  </si>
  <si>
    <r>
      <t xml:space="preserve">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t>
    </r>
    <r>
      <rPr>
        <b/>
        <sz val="12"/>
        <color theme="1"/>
        <rFont val="Calibri"/>
        <family val="2"/>
        <charset val="204"/>
        <scheme val="minor"/>
      </rPr>
      <t>стоимость основных и  крепежных материалов.</t>
    </r>
  </si>
  <si>
    <t>Монтаж автоматизированного рабочего места оператора видеонаблюдения (АРМ)</t>
  </si>
  <si>
    <t>6.89</t>
  </si>
  <si>
    <t>Установка автоматического выключателя (220В,50Гц), с номинальным током до 32 А во вводно-распределительном устройстве здания с подключением до счетчика общедомового учёта (с учётом стоимости автоматического выключателя).</t>
  </si>
  <si>
    <t>Для определения количества построенных портов FTTB считается кол-во портов
коммутаторов доступа, подключенных медным патч-кордами в ТШ к
многопарному кабелю UTP построенной ДРС.</t>
  </si>
  <si>
    <t>Строительство сетей абонентского доступа по технологии FTTb (ДРС FTTb FE -2 пары на 1 ДХ) в домах малоэтажной застройки</t>
  </si>
  <si>
    <t xml:space="preserve">
Не применяется совместно с Работами пунктов 6.3; 6.5÷ 6.7; 6.21÷6.24</t>
  </si>
  <si>
    <t xml:space="preserve">Не применяется совместно с Работами пунктов с  6.5÷6.7; 6.9÷6.15; 6.21÷ 6.24 </t>
  </si>
  <si>
    <t>ПИР, СМР, Прочие затраты, включая: установку муфт и кроссов, (включая стоимость оптического кабеля и муфт, кроссов, стоек и кабельростов),защиту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прокладка по стене и существующей инфраструктуре, ввод кабеля в здание с пробивкой и заделкой отверстий при необходимости, внутриобъектовые работы, монтаж кабельростов, стоек, оптических кроссов, оконечивание кабеля с обеих сторон, проведение всех  измерений ВОК, монтаж сплиттеров, дроп муфт, ОРК, ОРШ (включая стоимость сплиттеров, ОРК, ОРШ), оформление разрешительных документов, в том числе согласование с УК и ТСЖ, исполнительной документации.  Протяженность трассы  - длина прокладываемого кабеля до оптического кросса.</t>
  </si>
  <si>
    <t>Не применимо совместно с расценками пп. 4.2÷4.4; 6.56÷6.58</t>
  </si>
  <si>
    <t>Не применимо совместно с расценками пп. 4.6.÷ 4.8.</t>
  </si>
  <si>
    <t>Не применимо совместно с расценками пп. 4.6.÷4.8.</t>
  </si>
  <si>
    <r>
      <t xml:space="preserve">ПИР, СМР: разработка грунта в траншее, отвозка лишнего грунта, доставка песка, устройство постели из песка, прокладка и монтаж кабеля (включая вывод кабеля на стену/опору, ввод кабеля в здание по существующему каналу с пробивкой и заделкой герметизации, внутриобъектовые работы), покрытие кабеля кирпичом/плитами, засыпка траншеи песком,  стоимость кабеля, прокладка и стоимость опознавательной ленты, оплата подключений к существующим сетям, согласования, оформление договоров аренды на период строительства, рекультивация земель. </t>
    </r>
    <r>
      <rPr>
        <b/>
        <sz val="12"/>
        <color theme="1"/>
        <rFont val="Calibri"/>
        <family val="2"/>
        <charset val="204"/>
        <scheme val="minor"/>
      </rPr>
      <t>Проведение всех измерений, оформление исполнительной документации.</t>
    </r>
    <r>
      <rPr>
        <sz val="12"/>
        <color theme="1"/>
        <rFont val="Calibri"/>
        <family val="2"/>
        <charset val="204"/>
        <scheme val="minor"/>
      </rPr>
      <t xml:space="preserve">
</t>
    </r>
  </si>
  <si>
    <t xml:space="preserve">Прокладка и монтаж силового кабеля типа ВВГ/ПВС емкостью до 3х2,5  мм² по установленным конструкциям (труба/короб/гофра/металлорукав) с разводкой жил по приборам </t>
  </si>
  <si>
    <t xml:space="preserve">Прокладка и монтаж силового кабеля типа ВВГ/ПВС емкостью до 3х2,5  мм² по проектируемым конструкциям: трубе/коробу/гофре с их установкой </t>
  </si>
  <si>
    <t xml:space="preserve">Прокладка и монтаж силового кабеля типа ВВГ емкостью до 3х2,5  мм² по проектируемому металлорукаву с его установкой </t>
  </si>
  <si>
    <t xml:space="preserve">Прокладка и монтаж силового кабеля типа ВВГ/ПВС емкостью до 3х2,5  мм² по стене с креплением  скобами (открытая проводка)  </t>
  </si>
  <si>
    <t xml:space="preserve">Прокладка и монтаж силового кабеля типа ВВГ/ПВС емкостью до 3х2,5  мм²  по стене с устройством и заделкой борозды  (скрытая проводка)  </t>
  </si>
  <si>
    <t>Расценка применяется при выполнении комплекса работ по СКС на одном объекте.
Не применимо совместно с расценками 8.3.1.</t>
  </si>
  <si>
    <t>8.7.10</t>
  </si>
  <si>
    <t>Включает оплату всех счетов, визирование актов и прочей документации. Затраты компенсируются в рамках данного пункта по действующим тарифам владельцев ЛКС, но не превышая 100 т.р.</t>
  </si>
  <si>
    <t>Компенсация затрат по получению и оплате счетов за выдачу Технических Условий сторонних владельцев ЛКС, счетов за сопровождение работ с технической документацией сторонних владельцев ЛКС, счетов за услуги по экспертизе/согласованию проекта и ИД с владельцем сторонних ЛКС.</t>
  </si>
  <si>
    <t>5.31</t>
  </si>
  <si>
    <t>ПИР, СМР,  включая затраты на материалы, демонтаж/ вывоз существующего асфальтобетонного покрытия, получение необходимых согласований и разрешений на производство работ</t>
  </si>
  <si>
    <t>ПИР, СМР,  включая затраты на материалы, демонтаж/ вывоз существующего асфальтобетонного покрытия и бордюрного камня, получение необходимых согласований и разрешений на производство работ</t>
  </si>
  <si>
    <t xml:space="preserve">Восстановление газонного покрытия </t>
  </si>
  <si>
    <t>ПИР, СМР, включая подготовку почвы для устройства партерного и обыкновенного газона с внесением растительной земли слоем 15 см, планировку участка, посев газонов партерных, мавританских и обыкновенных.</t>
  </si>
  <si>
    <t>Применяется дополнительно к расценке 5.1; 5.3-5.4.</t>
  </si>
  <si>
    <t xml:space="preserve"> ПИР, СМР, включая стоимость материалов, установки колодцев ККС под требуемое количество каналов (с учетом стоимости колодцев, оснастки, труб и комплектующих).</t>
  </si>
  <si>
    <t>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Устройство переходов подземных методом ГНБ. Оформление исполнительной документации.</t>
  </si>
  <si>
    <t>СМР, включая и не ограничиваясь перечисленным: установка, монтаж розетки, выключателя на стену, независимо от материалов поверхности, стоимость основных (каркас, суппорт-рамка, розетка) и  крепежных материалов.</t>
  </si>
  <si>
    <t>СМР, включая и не ограничиваясь перечисленным: монтаж информационной розетки на стену, независимо от материалов поверхности, стоимость основных  (каркас, суппорт-рамка, модуль розетки) и крепежных материалов.</t>
  </si>
  <si>
    <t>Коэффициент при проведении работ на высоте свыше 4 метров (при выполнении внутренних работ)</t>
  </si>
  <si>
    <t>Коэф.</t>
  </si>
  <si>
    <t>Комплекс</t>
  </si>
  <si>
    <t xml:space="preserve">Расценка только для Московского региона. </t>
  </si>
  <si>
    <t>Компенсация затрат на оплату счетов Подрядчиком от лица Заказчика  за выдачу Технических Условий и согласований проектных решений при пересечении коммуникаций сторонних собственников  и прохождении по ним:  Газопроводы, Теплотрассы, Железные дороги, Автомобильные дороги федерального значения, Мосты и Путепроводы.</t>
  </si>
  <si>
    <t>Включает оплату счетов за выдачу Технических Условий, согласований Проектных решений, визирование актов и прочей документации. Подтверждается предоставлением договора, счетов, п/п и актов оказанных услуг. Затраты компенсируются в рамках данного пункта по действующим тарифам сторонних собственников коммуникаций: Газопроводы, Теплотрассы, Железные дороги, Автомобильные дороги федерального значения, Мосты и Путепроводы.</t>
  </si>
  <si>
    <t>руб/га</t>
  </si>
  <si>
    <t>Включает оплату всех счетов, визирование актов и прочей документации. Подтверждается предоставлением договора, счетов, п/п и актов оказанных услуг. Затраты компенсируются в рамках данного пункта по действующим тарифам Мосгоргеотрест/Мособлгеотрест, но не превышая 150 т.р./га., ширина полосы для заказа изысканий 50 метров. В случае, если заказываемый к изысканиям участок имеет площадь менее 0,25 га, стоимость приравнивается к удельной стоимости участка = 0,25 га, независимо от фактической площади.</t>
  </si>
  <si>
    <t>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Устройство переходов подземных методом ГНБ, рекультивации земель.  Оформление разрешительных документов и исполнительной документации (в том числе топографо-геодезические работы, с нанесением на городской планшет исполнительной сьёмки, землеустроительные работы).</t>
  </si>
  <si>
    <t xml:space="preserve">Топографо-геодезические работы </t>
  </si>
  <si>
    <t xml:space="preserve">Топографо-геодезические работы, включая и не ограничиваясь: создание опорных геодезических, межевых сетей для целей проведения инженерных изысканий, инвентаризации и межевания земель, кадастровых съемок, топографических съемок и иных работ; топографические съемки в масштабах 1:500, 1:5000; съемку подземных и наземных сооружений (инженерных коммуникаций).
</t>
  </si>
  <si>
    <t xml:space="preserve"> Прокладка и монтаж ВОК в грунте, включая землеустроительное дело, топографо-геодезические работы, согласования</t>
  </si>
  <si>
    <t>Монтаж климатического шкафа (Indoor) 
размером от (750х350х1500)</t>
  </si>
  <si>
    <t>Монтаж климатического шкафа (Outdoor) размером от (750х350х1500)</t>
  </si>
  <si>
    <t xml:space="preserve">Монтаж телекоммуникационного климатического шкафа на опоре/стене размером от (650х350Х650) </t>
  </si>
  <si>
    <t>5.32</t>
  </si>
  <si>
    <t>Применяется  только на работы раздела №8 "Строительство структурированных кабельных сетей (СКС)", которые выполнены в соответствующих условиях.</t>
  </si>
  <si>
    <t>Установка колодца типа ККС-2, в том числе при организации участка ГНБ и на существующей кабельной канализации</t>
  </si>
  <si>
    <t>Установка колодца типа ККС-3,  в том числе при организации участка ГНБ и на существующей кабельной канализации</t>
  </si>
  <si>
    <t>Установка колодца типа ККС-4, в том числе при организации участка ГНБ и на существующей кабельной канализации</t>
  </si>
  <si>
    <t>Установка колодца типа ККС-5,  в том числе при организации участка ГНБ и на существующей кабельной канализации</t>
  </si>
  <si>
    <t>Установка колодца типа ККТМ-1,  в том числе при организации участка ГНБ и на существующей кабельной канализации в сегменте малоэтажной застройки, коттеджных посёлках</t>
  </si>
  <si>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длинами не более чем по 2 м. в 1 пучок с маркировкой данного пучка в соответствии с маркой демонтированного однородного кабеля связи (применимо для медножильных кабелей, общий вес и количество пучков определяет Исполнитель), или намоткой на барабан (с учетом стоимости барабана), погрузкой, перевозкой, разгрузкой и взвешиванием демонтированного кабеля связи на складе филиала, его приемом-передачей на склад филиала. Оформление исполнительной документации.</t>
  </si>
  <si>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строительными длинами  в 1 бухту/барабан (с учетом стоимости барабана) с маркировкой  в соответствии с маркой длиной демонтированного однородного кабеля связи, погрузкой, перевозкой, разгрузкой  демонтированного кабеля связи на складе филиала, его приемом-передачей на склад филиала. Оформление исполнительной документации.</t>
  </si>
  <si>
    <t>ПИР,СМР: Монтаж АРМ  в составе, не ограничиваясь перечисленным: видеорегистратор, монитор/мониторы, блок бесперебойного питания, клавиатура и/или мышь, включая их установку, подключение, настройку, тестирование; установку дополнительных жестких дисков в видеорегистратор; установку видеоразветвителей, видеоусилителей, квадраторов, подключение электропитания оборудования. Без учета стоимости основных материалов.</t>
  </si>
  <si>
    <t>Вертикальный участок, для организации распределительной сети домофонии, организуется по расценки п. 6.1 -6.3</t>
  </si>
  <si>
    <t>Комплекс работ по установке 1-го шлагбаума</t>
  </si>
  <si>
    <t>Строительно-монтажные работы</t>
  </si>
  <si>
    <t>1 шлагбаум</t>
  </si>
  <si>
    <t>ПИР: Разработка проектной документации по установке шлагбаума, получение необходимых согласований, разработка исполнительной документации.</t>
  </si>
  <si>
    <t>Проектно-изыскательские работы по установке шлагбаума</t>
  </si>
  <si>
    <t>Выполнение работ по программированию ключа/ метки NFS</t>
  </si>
  <si>
    <t>Может применятся с работами других разделов, при наличии обоснования для использования</t>
  </si>
  <si>
    <t>7.16.1</t>
  </si>
  <si>
    <t>7.16.2</t>
  </si>
  <si>
    <t>7.18.1</t>
  </si>
  <si>
    <t>7.18.2</t>
  </si>
  <si>
    <t>7.18.3</t>
  </si>
  <si>
    <t>7.18.4</t>
  </si>
  <si>
    <t>7.21.1</t>
  </si>
  <si>
    <t>7.21.2</t>
  </si>
  <si>
    <t>7.21.3</t>
  </si>
  <si>
    <t>5.21.1</t>
  </si>
  <si>
    <t>5.21.2</t>
  </si>
  <si>
    <t>5.21.3</t>
  </si>
  <si>
    <t>5.33</t>
  </si>
  <si>
    <t>6.8.1</t>
  </si>
  <si>
    <t>6.8.2</t>
  </si>
  <si>
    <t>6.8.3</t>
  </si>
  <si>
    <t>6.8.4</t>
  </si>
  <si>
    <t>6.8.5</t>
  </si>
  <si>
    <t>6.81</t>
  </si>
  <si>
    <t>6.82</t>
  </si>
  <si>
    <t>СМР, ПИР, прочие, не  ограничиваясь перечисленным (включая стоимость доводчика и  материалов): Установка и монтаж доводчика. Оформление исполнительной документации.</t>
  </si>
  <si>
    <t xml:space="preserve">СМР, прокладка кабеля, включая работы по трассировке кабеля  (размотка , маркировка , замер длины , растяжка , нарезка , жгутирование), с учетом стоимости кабеля и крепежных материалов, другие сопутствующие работы. </t>
  </si>
  <si>
    <t>Прокладка, монтаж, трассировка  силового кабеля (провода) емкостью до  3х2,5 мм2, в коробе, в лотке, кабельном канале, трубе, гофре, металлорукаве  и т.д.</t>
  </si>
  <si>
    <t>Прокладка, монтаж, трассировка силового кабеля (провода) емкостью до  5х4 мм2, в коробе, в лотке, кабельном канале, трубе, гофре,металлорукаве  и т.д.</t>
  </si>
  <si>
    <t>Прокладка, монтаж, трассировка кабеля UTP  cat 5e до 4 пар в штробе или открытым способом креплением  накладными скобами</t>
  </si>
  <si>
    <t>Прокладка, монтаж, трассировка силового кабеля (провода) в штробе или открытым способом креплением  накладными скобами, независимо от сечения и количества жил кабеля</t>
  </si>
  <si>
    <t xml:space="preserve">СМР, включая прокладку, монтаж кабеля, работы по трассировке кабеля (размотка, маркировка , замер длины , растяжка , нарезка , жгутирование), с учетом стоимости кабеля и крепежных материалов, другие сопутствующие работы. </t>
  </si>
  <si>
    <t>СМР, включая прокладку, монтаж силового кабеля, провода заземления, работы по трассировке кабеля (размотка, маркировка , замер длины , растяжка , нарезка , жгутирование), с учетом стоимости кабеля и крепежных материалов, проверку состояния изоляции кабеля до и после прокладки и другие сопутствующие работы, присоединение к зажимам жил и проводов.</t>
  </si>
  <si>
    <t>СМР, включая прокладку, монтаж, силового кабеля, провода заземления, работы по трассировке кабеля (размотка, маркировка , замер длины , растяжка , нарезка , жгутирование),  с учетом стоимости кабеля и крепежных материалов, проверку состояния изоляции кабеля до и после прокладки и другие сопутствующие работы, присоединение к зажимам жил и проводов.</t>
  </si>
  <si>
    <t>СМР , включая прокладку, монтаж силового кабеля, провода заземления (независимо от сечения и количества жил кабеля), работы по трассировке кабеля (размотка , маркировка , замер длины , растяжка , нарезка , жгутирование),  проверку состояния изоляции кабеля до и после прокладки и другие сопутствующие работы, присоединение к зажимам жил и проводов. Включает стоимость крепежных материалов, без учета стоимости кабеля.</t>
  </si>
  <si>
    <t>Прокладка, монтаж, трассировка коаксиального кабеля  в коробе, в лотке, кабельном канале, трубе, гофре и т.д.</t>
  </si>
  <si>
    <t xml:space="preserve">СМР, включая прокладку, монтаж, роботы по трассировке кабеля (размотка , маркировка , замер длины , растяжка , нарезка , жгутирование) установке разветвителей, делителей, стоимость основных и  крепежных материалов, другие сопутствующие работы. </t>
  </si>
  <si>
    <t>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Устройство переходов подземных методом ГНБ / ГНП, рекультивации земель.  Оформление разрешительных документов и исполнительной документации (в том числе топографо-геодезические работы, с нанесением на городской планшет исполнительной сьёмки, землеустроительные работы).</t>
  </si>
  <si>
    <t>30 % от стоимости  монтажа</t>
  </si>
  <si>
    <t>Может применятся с работами других разделов</t>
  </si>
  <si>
    <t>Выполнение предпроектных обследований кабельных линий/ трасы РРЛ, от существующей инфраструктуры ПАО "Ростелеком" до объекта строительства</t>
  </si>
  <si>
    <t>ПИР, СМР, Прочие затраты (в том числе стоимость кабеля), включая строительство горизонтальных кабельных каналов/труб между подъездами, установку ШАН/КРТ и патч-панелей/плинтов, с учетом стоимости всех материалов, в том числе ШАН/КРТ и патч-панелей/плинтов, прочие, исполнительная документация.</t>
  </si>
  <si>
    <r>
      <rPr>
        <b/>
        <sz val="14"/>
        <color rgb="FFFF0000"/>
        <rFont val="Calibri"/>
        <family val="2"/>
        <charset val="204"/>
        <scheme val="minor"/>
      </rPr>
      <t>Примечание:</t>
    </r>
    <r>
      <rPr>
        <sz val="12"/>
        <color theme="1"/>
        <rFont val="Calibri"/>
        <family val="2"/>
        <charset val="204"/>
        <scheme val="minor"/>
      </rPr>
      <t xml:space="preserve">
</t>
    </r>
    <r>
      <rPr>
        <b/>
        <sz val="12"/>
        <color theme="1"/>
        <rFont val="Calibri"/>
        <family val="2"/>
        <charset val="204"/>
        <scheme val="minor"/>
      </rPr>
      <t>Настоящие удельные расценки предназначены для формирования бюджета или начальной, максимальной цены (НМЦ) конкурса. 
Настоящие удельные расценки являются максимальными и могут быть изменены в сторону уменьшения на стадии формирования НМЦ или в результате проведения конкурентных процедур.
Величина стоимости кабеля с учётом ТЗР носит справочный характер и используется для исключения из Удельной стоимости за единицу в случае принятия решения об использовании давальческого кабеля РФ/МРФ.</t>
    </r>
  </si>
  <si>
    <r>
      <t xml:space="preserve">ПИР,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контейнера; монтаж контейнера; монтаж ВРУ; устройство заземления; электроснабжение; установка сплит-системы; присоединение к электрической сети (прокладка силового кабеля длиной до 50м, включая работы по прокладке в грунте). Выполнение топографо-геодезических работ при необходимости, оформление разрешительных документов и исполнительной документации  (в том числе топографо-геодезические работы, землеустроительные работы). </t>
    </r>
    <r>
      <rPr>
        <b/>
        <sz val="12"/>
        <color rgb="FFFF0000"/>
        <rFont val="Calibri"/>
        <family val="2"/>
        <charset val="204"/>
        <scheme val="minor"/>
      </rPr>
      <t>Не включает</t>
    </r>
    <r>
      <rPr>
        <sz val="12"/>
        <color rgb="FFFF0000"/>
        <rFont val="Calibri"/>
        <family val="2"/>
        <charset val="204"/>
        <scheme val="minor"/>
      </rPr>
      <t>:</t>
    </r>
    <r>
      <rPr>
        <sz val="12"/>
        <rFont val="Calibri"/>
        <family val="2"/>
        <charset val="204"/>
        <scheme val="minor"/>
      </rPr>
      <t xml:space="preserve"> стоимость контейнера в комплекте.</t>
    </r>
  </si>
  <si>
    <t xml:space="preserve">Землеустроительное дело, включая и не ограничиваясь: разработку и согласование схем расположения земельного участка на кадастровом плане территории; выполнение комплекса работ по межеванию земель и формированию межевых планов, включая все необходимые согласования;
вынос границ участков в натуру (подготовка разбивочного чертежа, вынос и закрепление межевых знаков на местности); постановку земельных участков на государственный кадастровый учет в кадастровой палате; инвентаризацию земель всех категорий; раздел земельного участка (размежевание участка на два и более).
</t>
  </si>
  <si>
    <t>Не применимо совместно с расценками раздела 3; 4.2.÷4.4.</t>
  </si>
  <si>
    <r>
      <t>ПИР, СМР, включая стоимость материалов, засыпки и выравнивание грунта. Оформление разрешительных документов и исполнительной документации (в том числе топографо-геодезические работы, с нанесением на городской планшет исполнительной сьёмки, землеустроительные работы).  Без учёта стоимости монтажа/перебивки колодцев.</t>
    </r>
    <r>
      <rPr>
        <sz val="12"/>
        <color rgb="FFFF0000"/>
        <rFont val="Calibri"/>
        <family val="2"/>
        <charset val="204"/>
        <scheme val="minor"/>
      </rPr>
      <t xml:space="preserve"> Работы по восстановлению газонных покрытий, тротуаров, брусчатки, проезжей части, производятся отдельно по расценкам 5.15-5.18.</t>
    </r>
  </si>
  <si>
    <r>
      <t>ПИР, СМР, включая стоимость материалов, засыпки и выравнивание грунта, оформление разрешительных документов и исполнительной документации. Без учёта стоимости монтажа/перебивки колодцев.</t>
    </r>
    <r>
      <rPr>
        <sz val="12"/>
        <color rgb="FFFF0000"/>
        <rFont val="Calibri"/>
        <family val="2"/>
        <charset val="204"/>
        <scheme val="minor"/>
      </rPr>
      <t xml:space="preserve"> Работы по восстановлению газонных покрытий, тротуаров, брусчатки, проезжей части, производятся отдельно по расценкам 5.15-5.18.</t>
    </r>
  </si>
  <si>
    <r>
      <t xml:space="preserve">ПИР, СМР включая стоимость материалов, установки колодцев ККС (с учетом стоимости колодца, из расчета 1 колодец  на 0,08 км. трассы, оснастки, люков, труб и комплектующих), засыпки и выравнивание грунта. Оформление разрешительных документов и исполнительной документации (в том числе топографо-геодезические работы, с нанесением на городской планшет исполнительной сьёмки, землеустроительные работы). </t>
    </r>
    <r>
      <rPr>
        <sz val="12"/>
        <color rgb="FFFF0000"/>
        <rFont val="Calibri"/>
        <family val="2"/>
        <charset val="204"/>
        <scheme val="minor"/>
      </rPr>
      <t>Работы по восстановлению газонных покрытий, тротуаров, брусчатки, проезжей части, производятся отдельно по расценкам 5.15-5.18</t>
    </r>
    <r>
      <rPr>
        <sz val="12"/>
        <rFont val="Calibri"/>
        <family val="2"/>
        <charset val="204"/>
        <scheme val="minor"/>
      </rPr>
      <t>.</t>
    </r>
  </si>
  <si>
    <t xml:space="preserve">
Не применяется совместно с п. 5.1; 5.8-5.14</t>
  </si>
  <si>
    <t>Не применимо совместно с расценкой 5.21; 5.22.</t>
  </si>
  <si>
    <t>Прокладка и монтаж силового кабеля ёмкостью до 5х16мм2 по опорам/конструкциям/стенам, включая внутриобъектовую прокладку для различных подключений сверх 20/50 м</t>
  </si>
  <si>
    <t>Прокладка и монтаж силового кабеля ёмкостью до 4х2,5мм2 по опорам/конструкциям/стенам, включая внутриобъектовую прокладку для различных подключений сверх 20/50 м</t>
  </si>
  <si>
    <t>Прокладка и монтаж силового кабеля ёмкостью до 3х2,5мм2 для различных подключений сверх 20/50 м</t>
  </si>
  <si>
    <t>Монтаж технологического проходного отверстия в стене 50 мм</t>
  </si>
  <si>
    <t>Монтаж технологического проходного отверстия в стене  100 мм</t>
  </si>
  <si>
    <t>Монтаж технологического проходного отверстия в стене 300 мм</t>
  </si>
  <si>
    <t>СМР, монтаж технологического отверстия 100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</si>
  <si>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СМР, монтаж технологического отверстия 50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</si>
  <si>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СМР, монтаж технологического отверстия 300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</si>
  <si>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Строительство сетей FTTB малоэтажная застройка (дома до 3-х этажей, включительно)</t>
  </si>
  <si>
    <t>Строительство сетей абонентского доступа по технологии GPON в сегменте малоэтажной застройки (дома до 3-х этажей, включительно):</t>
  </si>
  <si>
    <t>Строительство сетей FTTB стандартная застройка (дома выше 3-х этажей)</t>
  </si>
  <si>
    <t>СМР: Организация оптической абонентской линии в кабельной канализации, прокладка Drop кабеля (с учетом технологических, монтажных запасов кабеля, стоимость предтерминированного кабеля), включая прокладку и переход по участкам существующей инфраструктуры, устройство абонентского кабельного ввода в здание, защита кабеля металлическими желобами на стене, герметизация каналов, при необходимости установка оптического сплиттера (без учёта стоимости), установка абонентской оптической розетки, маркировки (бирки), проведение всех измерений ВОК, включая входной контроль кабеля, оформление исполнительной документации.</t>
  </si>
  <si>
    <t>СМР: Организация оптической абонентской линии в грунте, прокладка Drop кабеля (с учетом технологических, монтажных запасов кабеля, стоимость предтерминированного кабеля), включая прокладку и переход по участкам существующей инфраструктуры, устройство абонентского кабельного ввода в здание, защита кабеля металлическими желобами на стене, при необходимости установка оптического сплиттера (без учёта стоимости), установка абонентской оптической розетки, герметизация каналов, маркировки (бирки), проведение всех измерений ВОК, включая входной контроль кабеля, оформление исполнительной документации.</t>
  </si>
  <si>
    <t>СМР: Организация оптической абонентской линии по воздушным линиям связи (ВЛС), прокладка Drop кабеля (с учетом технологических, монтажных запасов кабеля, стоимость предтерминированного кабеля), включая прокладку и переход по участкам существующей инфраструктуре, устройство абонентского кабельного ввода в здание, защита кабеля металлическими желобами на стене, при необходимости установка оптического сплиттера (без учёта стоимости), установка абонентской оптической розетки, герметизация каналов, маркировки (бирки), проведение всех измерений ВОК, включая входной контроль кабеля, оформление исполнительной документации.</t>
  </si>
  <si>
    <t xml:space="preserve">1 шт. </t>
  </si>
  <si>
    <t>ПИР, СМР:  Включено, не ограничиваясь перечисленным:  прокладка и монтаж провода, с учетом стоимости всех материалов, прочие, оформление разрешительных документов, исполнительной документации.</t>
  </si>
  <si>
    <t>ПИР, СМР: Включено, не ограничиваясь перечисленным: прокладка и монтаж провода, труб, коробов, кабель-каналов и др., с учетом стоимости всех материалов, прочие, оформление разрешительных документов, исполнительной документации.</t>
  </si>
  <si>
    <t>Установка регистратора (теплосчетчиков)</t>
  </si>
  <si>
    <r>
      <t>СМР, ПИР, Прочие затраты, не ограничиваясь перечисленным  (крепежные материалы и изделия): Установка видеокамеры в кожух. Разметка и сверление отверстий. Установка кронштейна для монтажа камеры видеонаблюдения, включая завинчивание винтов до проектного усилия. Крепление камеры видеонаблюдения к кронштейну. Настройка изображения и фокуса. Подключение.</t>
    </r>
    <r>
      <rPr>
        <b/>
        <sz val="12"/>
        <color rgb="FFFF0000"/>
        <rFont val="Calibri"/>
        <family val="2"/>
        <charset val="204"/>
        <scheme val="minor"/>
      </rPr>
      <t xml:space="preserve"> Без прокладки и стоимости кабеля. Без стоимости оборудования</t>
    </r>
    <r>
      <rPr>
        <b/>
        <sz val="12"/>
        <rFont val="Calibri"/>
        <family val="2"/>
        <charset val="204"/>
        <scheme val="minor"/>
      </rPr>
      <t>.</t>
    </r>
    <r>
      <rPr>
        <sz val="12"/>
        <rFont val="Calibri"/>
        <family val="2"/>
        <charset val="204"/>
        <scheme val="minor"/>
      </rPr>
      <t xml:space="preserve"> Оформление разрешительных документов, исполнительной документации.</t>
    </r>
  </si>
  <si>
    <t>Прокладка и монтаж  кабель каналов, коробов ПВХ по конструкциям размером более 100Х60</t>
  </si>
  <si>
    <t>Установка автоматического выключателя 3- полюсного (до 25А включительно)</t>
  </si>
  <si>
    <t>Установка и подключение автоматического  выключателя трех полюсного, с номинальным током до 25 А во вводно-распределительном устройстве здания, включая стоимость основных и крепежных материалов.</t>
  </si>
  <si>
    <t>Установка автоматического выключателя 3- полюсного (от 25А до 63А включительно)</t>
  </si>
  <si>
    <t>Установка и подключение автоматического  выключателя трех полюсного, с номинальным током от 25 до 63 А во вводно-распределительном устройстве здания, включая стоимость основных и крепежных материалов.</t>
  </si>
  <si>
    <t>Установка выключателя нагрузки (до  40А включительно)</t>
  </si>
  <si>
    <t>Установка и подключение выключателя нагрузки, с номинальным током до  40 А во вводно-распределительном устройстве здания, включая стоимость основных и крепежных материалов.</t>
  </si>
  <si>
    <t>Установка выключателя нагрузки (более  40А)</t>
  </si>
  <si>
    <t>Установка и подключение выключателя нагрузки, с номинальным током более  40 А во вводно-распределительном устройстве здания, включая стоимость основных и крепежных материалов.</t>
  </si>
  <si>
    <t>Монтаж бокса (щита) распределительного  более 24 модулей</t>
  </si>
  <si>
    <t>СМР, сборка монтаж  бокса (щита) не укомплектованного автоматическими выключателями, независимо от материала поверхности, включая  стоимость основных и крепежных материалов.</t>
  </si>
  <si>
    <t>Прокладка, монтаж, трассировка силового кабеля (провода) емкостью до  5х10мм2, в коробе, в лотке, кабельном канале, трубе, гофре,металлорукаве  и т.д.</t>
  </si>
  <si>
    <t>Прокладка, монтаж, трассировка силового кабеля (провода) емкостью до  5х16 мм2, в коробе, в лотке, кабельном канале, трубе, гофре,металлорукаве  и т.д.</t>
  </si>
  <si>
    <t>Прокладка, монтаж, трассировка силового кабеля (провода) емкостью до  5х35 мм2, в коробе, в лотке, кабельном канале, трубе, гофре,металлорукаве  и т.д.</t>
  </si>
  <si>
    <t>Прокладка, монтаж, трассировка силового кабеля (провода) емкостью до  5х70 мм2, в коробе, в лотке, кабельном канале, трубе, гофре,металлорукаве  и т.д.</t>
  </si>
  <si>
    <t>Прокладка, монтаж, трассировка силового кабеля (провода) емкостью до  5х95 мм2, в коробе, в лотке, кабельном канале, трубе, гофре,металлорукаве  и т.д.</t>
  </si>
  <si>
    <t>п/э  труба диаметром 63 мм</t>
  </si>
  <si>
    <t>п/э  труба диаметром 110 мм</t>
  </si>
  <si>
    <t xml:space="preserve">Выполнение переходов методом горизонтального направленного бурения (ГНБ) / горизонтально направленного прокола (ГНП) с прокладкой 1-й  п/э  трубы </t>
  </si>
  <si>
    <t>5.7.1</t>
  </si>
  <si>
    <t>5.7.2</t>
  </si>
  <si>
    <t>Прокладка и монтаж кабель каналов, коробов ПВХ по конструкциям размером  80х60мм</t>
  </si>
  <si>
    <t>Монтаж навесного бокса (щита) распределительного  до 24 модулей (включительно)</t>
  </si>
  <si>
    <t>8.1.10</t>
  </si>
  <si>
    <t>8.2.10</t>
  </si>
  <si>
    <t>8.2.11</t>
  </si>
  <si>
    <t>8.2.12</t>
  </si>
  <si>
    <t>8.2.13</t>
  </si>
  <si>
    <t>8.2.14</t>
  </si>
  <si>
    <t>8.4.1</t>
  </si>
  <si>
    <t>8.4.2</t>
  </si>
  <si>
    <t>8.4.3</t>
  </si>
  <si>
    <t>8.4.8</t>
  </si>
  <si>
    <t>8.4.9</t>
  </si>
  <si>
    <t>8.4.10</t>
  </si>
  <si>
    <t>8.4.11</t>
  </si>
  <si>
    <t>8.4.12</t>
  </si>
  <si>
    <t xml:space="preserve">СМР, включая (но не ограничиваясь) , разделку и расшивка, укладка крепление  кабеля </t>
  </si>
  <si>
    <t>Расшивка и разделка медножильного кабеля на порт патч-панели/кросс-панели</t>
  </si>
  <si>
    <t>Применятся с работами  6.19; 8.1.9-8.1.10  при наличии обоснования для использования</t>
  </si>
  <si>
    <t>Установка контроллера (теплосчетчиков)</t>
  </si>
  <si>
    <r>
      <t xml:space="preserve">СМР, ПИР:  прочее не ограничиваясь перечисленным:
- установку и крепление оборудования; 
- маркировку оборудования (согласно требованиям Заказчика); 
- юстировка направленной антенны; 
- включение тестирование согласно требованиям производителя оборудования, указанным в инструкции по монтажу; 
-пуско-наладочные работы, включая программирование точки;
</t>
    </r>
    <r>
      <rPr>
        <b/>
        <sz val="12"/>
        <color rgb="FFFF0000"/>
        <rFont val="Calibri"/>
        <family val="2"/>
        <charset val="204"/>
        <scheme val="minor"/>
      </rPr>
      <t xml:space="preserve"> Без прокладки и стоимости кабеля. Без стоимости оборудования.</t>
    </r>
    <r>
      <rPr>
        <sz val="12"/>
        <rFont val="Calibri"/>
        <family val="2"/>
        <charset val="204"/>
        <scheme val="minor"/>
      </rPr>
      <t xml:space="preserve"> Оформление разрешительных документов, исполнительной документации.</t>
    </r>
  </si>
  <si>
    <r>
      <t xml:space="preserve">СМР, ПИР:  прочее не ограничиваясь перечисленным:
- установку и крепление оборудования; 
- маркировку оборудования (согласно требованиям Заказчика); 
- юстировка направленной антенны; 
- включение тестирование согласно требованиям производителя оборудования, указанным в инструкции по монтажу; 
-пуско-наладочные работы, включая программирование точки;
 </t>
    </r>
    <r>
      <rPr>
        <b/>
        <sz val="12"/>
        <color rgb="FFFF0000"/>
        <rFont val="Calibri"/>
        <family val="2"/>
        <charset val="204"/>
        <scheme val="minor"/>
      </rPr>
      <t>Без прокладки и стоимости кабеля. Без стоимости оборудования.</t>
    </r>
    <r>
      <rPr>
        <sz val="12"/>
        <rFont val="Calibri"/>
        <family val="2"/>
        <charset val="204"/>
        <scheme val="minor"/>
      </rPr>
      <t xml:space="preserve"> Оформление разрешительных документов, исполнительной документации.</t>
    </r>
  </si>
  <si>
    <t>Установка камеры подъездного/внутриподъездного видеонаблюдения (ПВН)  (в т.ч системы городского видеонаблюдения)</t>
  </si>
  <si>
    <t>Установка и монтаж вызывной панели домофона</t>
  </si>
  <si>
    <t xml:space="preserve">СМР, ПИР, не ограничиваясь перечисленным; подготовка места установки, установка и монтаж вызывной панели (включая крепежные материалы и изделия), включение электропитания. Оформление разрешительных документов, исполнительной документации. Без стоимости оборудования. Прокладка и монтаж кабелей данной расценкой не учитываются.   </t>
  </si>
  <si>
    <t>Монтаж блока питания (домофон)</t>
  </si>
  <si>
    <t xml:space="preserve">СМР, ПИР,  не ограничиваясь перечисленным; установка и монтаж блока питания (включая крепежные материалы и изделия), включение электропитания. Оформление разрешительных документов, исполнительной документации. Без стоимости оборудования. Прокладка и монтаж кабелей данной расценкой не учитываются.   </t>
  </si>
  <si>
    <t>Монтаж контроллера (домофон)</t>
  </si>
  <si>
    <t xml:space="preserve">СМР, ПИР,  не ограничиваясь перечисленным;  установка и монтаж контроллера (включая крепежные материалы и изделия). Оформление разрешительных документов, исполнительной документации. Без стоимости оборудования. </t>
  </si>
  <si>
    <t>Установка блока сопряжения (домофон /видеодомофон)</t>
  </si>
  <si>
    <t xml:space="preserve">СМР, ПИР,  не ограничиваясь перечисленным; установка и монтаж блока сопряжения (включая крепежные материалы и изделия).  Оформление разрешительных документов, исполнительной документации. Без стоимости оборудования. </t>
  </si>
  <si>
    <t xml:space="preserve">Установка и монтаж кнопки выхода/считывателя  </t>
  </si>
  <si>
    <t xml:space="preserve">СМР, ПИР,  не ограничиваясь перечисленным; подготовка места установки, установка и монтаж кнопки выхода/считывателя (включая крепежные материалы и изделия). Оформление разрешительных документов, исполнительной документации. Без стоимости оборудования. Прокладка и монтаж кабелей данной расценкой не учитываются.   </t>
  </si>
  <si>
    <t>СМР, ПИР, не ограничиваясь перечисленным; подготовка места установки, установка и монтаж электромагнитного замка с кнопкой аварийного выхода (включая кабель,  крепежные материалы и изделия). Оформление разрешительных документов, исполнительной документации. Без стоимости оборудования.</t>
  </si>
  <si>
    <t>Комплекс работ по монтажу систем  домофонии (ЗУ)</t>
  </si>
  <si>
    <t xml:space="preserve">1 км трассы кабеля </t>
  </si>
  <si>
    <t>Основная расценка при организации  услуг в Комплексных Новостройках</t>
  </si>
  <si>
    <r>
      <t>ПИР, СМР, Прочие затраты, не ограничиваясь перечисленным: прокладка и монтаж кабеля по стене/ существующим конструкциям (трубе/коробу/кабель-каналу)</t>
    </r>
    <r>
      <rPr>
        <b/>
        <sz val="12"/>
        <color theme="1"/>
        <rFont val="Calibri"/>
        <family val="2"/>
        <charset val="204"/>
        <scheme val="minor"/>
      </rPr>
      <t xml:space="preserve"> </t>
    </r>
    <r>
      <rPr>
        <sz val="12"/>
        <color theme="1"/>
        <rFont val="Calibri"/>
        <family val="2"/>
        <charset val="204"/>
        <scheme val="minor"/>
      </rPr>
      <t>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кабеля, розетки RJ, прочих материалов.</t>
    </r>
    <r>
      <rPr>
        <sz val="12"/>
        <color rgb="FFFF0000"/>
        <rFont val="Calibri"/>
        <family val="2"/>
        <charset val="204"/>
        <scheme val="minor"/>
      </rPr>
      <t xml:space="preserve"> </t>
    </r>
    <r>
      <rPr>
        <b/>
        <sz val="12"/>
        <color rgb="FFFF0000"/>
        <rFont val="Calibri"/>
        <family val="2"/>
        <charset val="204"/>
        <scheme val="minor"/>
      </rPr>
      <t>При выводе линии на абонентскую коробку, коробка предоставляется Заказчиком.</t>
    </r>
    <r>
      <rPr>
        <sz val="12"/>
        <color theme="1"/>
        <rFont val="Calibri"/>
        <family val="2"/>
        <charset val="204"/>
        <scheme val="minor"/>
      </rPr>
      <t xml:space="preserve">  Оформление исполнительной документации.</t>
    </r>
  </si>
  <si>
    <r>
      <t xml:space="preserve">ПИР, СМР, Прочие затраты, не ограничиваясь перечисленным: монтаж конструкций (трубы/короба/кабель-канала), прокладка и монтаж кабеля 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трубы/короба/кабель-канала, кабеля, розетки RJ, прочих материалов.  </t>
    </r>
    <r>
      <rPr>
        <b/>
        <sz val="12"/>
        <color rgb="FFFF0000"/>
        <rFont val="Calibri"/>
        <family val="2"/>
        <charset val="204"/>
        <scheme val="minor"/>
      </rPr>
      <t xml:space="preserve">При выводе линии на абонентскую коробку, коробка предоставляется Заказчиком. </t>
    </r>
    <r>
      <rPr>
        <sz val="12"/>
        <color theme="1"/>
        <rFont val="Calibri"/>
        <family val="2"/>
        <charset val="204"/>
        <scheme val="minor"/>
      </rPr>
      <t>Оформление исполнительной документации.</t>
    </r>
  </si>
  <si>
    <t>Устройство оптической абонентской линии GPON/P2P в Домохозяйство (ДХ) открытым способом/ по существующим, установленным конструкциям (трубе/коробу/кабель-каналу), с выводом на абонентскую оптическую розетку или на абонентскую коробку не оборудованную розеткой 220 В, включая запас 5 м в ДХ.</t>
  </si>
  <si>
    <r>
      <t>ПИР, СМР, Прочие затраты, не ограничиваясь перечисленным: прокладка и монтаж кабеля по стене/ существующим конструкциям (трубе/коробу/кабель-каналу)</t>
    </r>
    <r>
      <rPr>
        <b/>
        <sz val="12"/>
        <color theme="1"/>
        <rFont val="Calibri"/>
        <family val="2"/>
        <charset val="204"/>
        <scheme val="minor"/>
      </rPr>
      <t xml:space="preserve"> </t>
    </r>
    <r>
      <rPr>
        <sz val="12"/>
        <color theme="1"/>
        <rFont val="Calibri"/>
        <family val="2"/>
        <charset val="204"/>
        <scheme val="minor"/>
      </rPr>
      <t xml:space="preserve">от установленной ОРК на этаже до абонентской оптической розетки в ДХ, с учётом стоимости разделки, устройством отверстий в стенах (с установкой гильз), заделкой, с учётом стоимости кабеля, абонентской оптической розетки, прочих материалов. </t>
    </r>
    <r>
      <rPr>
        <b/>
        <sz val="12"/>
        <color rgb="FFFF0000"/>
        <rFont val="Calibri"/>
        <family val="2"/>
        <charset val="204"/>
        <scheme val="minor"/>
      </rPr>
      <t xml:space="preserve">При выводе линии на абонентскую коробку, коробка предоставляется Заказчиком. </t>
    </r>
    <r>
      <rPr>
        <sz val="12"/>
        <color theme="1"/>
        <rFont val="Calibri"/>
        <family val="2"/>
        <charset val="204"/>
        <scheme val="minor"/>
      </rPr>
      <t>Оформление исполнительной документации.</t>
    </r>
  </si>
  <si>
    <t>Устройство оптической абонентской линии GPON/P2P в Домохозяйство (ДХ) с установкой конструкций (трубы/короба/кабель-канала), с выводом на абонентскую оптическую розетку  или на абонентскую коробку не оборудованную розеткой 220 В, включая запас 5 м в ДХ.</t>
  </si>
  <si>
    <r>
      <t xml:space="preserve">ПИР, СМР, Прочие затраты, не ограничиваясь перечисленным: монтаж конструкций (трубы/короба/кабель-канала), прокладка и монтаж кабеля 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трубы/короба/кабель-канала, кабеля, розетки RJ, прочих материалов. </t>
    </r>
    <r>
      <rPr>
        <b/>
        <sz val="12"/>
        <color rgb="FFFF0000"/>
        <rFont val="Calibri"/>
        <family val="2"/>
        <charset val="204"/>
        <scheme val="minor"/>
      </rPr>
      <t xml:space="preserve">При выводе линии на абонентскую коробку, коробка предоставляется Заказчиком. </t>
    </r>
    <r>
      <rPr>
        <sz val="12"/>
        <color theme="1"/>
        <rFont val="Calibri"/>
        <family val="2"/>
        <charset val="204"/>
        <scheme val="minor"/>
      </rPr>
      <t>Оформление исполнительной документации.</t>
    </r>
  </si>
  <si>
    <r>
      <t>ПИР, СМР, Прочие затраты, не ограничиваясь перечисленным: прокладка и монтаж кабеля по стене/ существующим конструкциям (трубе/коробу/кабель-каналу)</t>
    </r>
    <r>
      <rPr>
        <b/>
        <sz val="12"/>
        <color theme="1"/>
        <rFont val="Calibri"/>
        <family val="2"/>
        <charset val="204"/>
        <scheme val="minor"/>
      </rPr>
      <t xml:space="preserve"> </t>
    </r>
    <r>
      <rPr>
        <sz val="12"/>
        <color theme="1"/>
        <rFont val="Calibri"/>
        <family val="2"/>
        <charset val="204"/>
        <scheme val="minor"/>
      </rPr>
      <t xml:space="preserve">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кабеля, розетки RJ, прочих материалов. </t>
    </r>
    <r>
      <rPr>
        <b/>
        <sz val="12"/>
        <color rgb="FFFF0000"/>
        <rFont val="Calibri"/>
        <family val="2"/>
        <charset val="204"/>
        <scheme val="minor"/>
      </rPr>
      <t>При выводе линии на абонентскую коробку, коробка предоставляется Заказчиком.</t>
    </r>
    <r>
      <rPr>
        <sz val="12"/>
        <color theme="1"/>
        <rFont val="Calibri"/>
        <family val="2"/>
        <charset val="204"/>
        <scheme val="minor"/>
      </rPr>
      <t xml:space="preserve"> Оформление исполнительной документации.</t>
    </r>
  </si>
  <si>
    <r>
      <t>ПИР, СМР, Прочие затраты, не ограничиваясь перечисленным: монтаж конструкций (трубы/короба/кабель-канала), прокладка и монтаж кабеля</t>
    </r>
    <r>
      <rPr>
        <b/>
        <sz val="12"/>
        <color theme="1"/>
        <rFont val="Calibri"/>
        <family val="2"/>
        <charset val="204"/>
        <scheme val="minor"/>
      </rPr>
      <t xml:space="preserve"> </t>
    </r>
    <r>
      <rPr>
        <sz val="12"/>
        <color theme="1"/>
        <rFont val="Calibri"/>
        <family val="2"/>
        <charset val="204"/>
        <scheme val="minor"/>
      </rPr>
      <t>от установленной ОРК на этаже до абонентской оптической розетки в ДХ, с учётом стоимости разделки, с устройством отверстий в стенах (с установкой гильз) заделкой, с учётом стоимости трубы/короба/кабель-канала, кабеля, абонентской оптической розетки, прочих материалов.</t>
    </r>
    <r>
      <rPr>
        <b/>
        <sz val="12"/>
        <color rgb="FFFF0000"/>
        <rFont val="Calibri"/>
        <family val="2"/>
        <charset val="204"/>
        <scheme val="minor"/>
      </rPr>
      <t xml:space="preserve"> При выводе линии на абонентскую коробку, коробка предоставляется Заказчиком.</t>
    </r>
    <r>
      <rPr>
        <sz val="12"/>
        <color theme="1"/>
        <rFont val="Calibri"/>
        <family val="2"/>
        <charset val="204"/>
        <scheme val="minor"/>
      </rPr>
      <t xml:space="preserve"> Оформление исполнительной документации.</t>
    </r>
  </si>
  <si>
    <t>Установка и подключение  электромагнитного замка, с кнопкой аварийного выхода.</t>
  </si>
  <si>
    <t>6.91</t>
  </si>
  <si>
    <r>
      <t>СМР, ПИР:  прочее не ограничиваясь перечисленным: установка крепежного кронштейна камеры на столбовой опоре,  установка, юстировка камеры,  заделка разъемов, подключение питания, ПНР (с учетом производства строительных и других работ вблизи объектов, находящихся под высоким напряжением, в том числе  в охранной зоне действующей воздушной линии электропередачи). Включает стоимость крепежных материалов и изделий.</t>
    </r>
    <r>
      <rPr>
        <b/>
        <sz val="12"/>
        <color rgb="FFFF0000"/>
        <rFont val="Calibri"/>
        <family val="2"/>
        <charset val="204"/>
        <scheme val="minor"/>
      </rPr>
      <t xml:space="preserve"> Без прокладки и стоимости кабеля. Без стоимости оборудования.</t>
    </r>
    <r>
      <rPr>
        <sz val="12"/>
        <color theme="1"/>
        <rFont val="Calibri"/>
        <family val="2"/>
        <charset val="204"/>
        <scheme val="minor"/>
      </rPr>
      <t xml:space="preserve"> Оформление разрешительных документов, исполнительной документации.</t>
    </r>
  </si>
  <si>
    <r>
      <t>СМР, ПИР:  прочее не ограничиваясь перечисленным: установка камеры подъездного видеонаблюдения (уличное пространство перед подъездом)/внутриподъездного видеонаблюдения; подготовка поверхности в независимости от материала к монтажу камеры; подключение к комбайнеру; юстировка, при необходимости установка (замена) видеокодера ПВН, установка конвертера, ПНР. Включает стоимость крепежных материалов и изделий.</t>
    </r>
    <r>
      <rPr>
        <b/>
        <sz val="12"/>
        <color rgb="FFFF0000"/>
        <rFont val="Calibri"/>
        <family val="2"/>
        <charset val="204"/>
        <scheme val="minor"/>
      </rPr>
      <t xml:space="preserve"> Без прокладки и стоимости кабеля. Без стоимости оборудования. </t>
    </r>
    <r>
      <rPr>
        <sz val="12"/>
        <color theme="1"/>
        <rFont val="Calibri"/>
        <family val="2"/>
        <charset val="204"/>
        <scheme val="minor"/>
      </rPr>
      <t>Оформление разрешительных документов, исполнительной документации.</t>
    </r>
  </si>
  <si>
    <t xml:space="preserve">Монтаж и ПНР абонентского блока оборудования БШПД,  абонентского блока 3G/4G (outdoor)
</t>
  </si>
  <si>
    <t>Строительство сетей абонентского доступа по технологии FTTb в Cстандартной застройке и в Новостройках  (дома выше 3-х этажей):</t>
  </si>
  <si>
    <t>Строительство сетей абонентского доступа по технологии GPON в сегменте Стандартной застройки и Новостройках (дома выше 3-х этажей):</t>
  </si>
  <si>
    <t xml:space="preserve">1 м  </t>
  </si>
  <si>
    <t xml:space="preserve">1 м </t>
  </si>
  <si>
    <t>Устройство абонентской линии в Домохозяйство (ДХ) кабелем типа UTP/FTP Cat 5е (до 4 пар) открытым способом/ по существующим, установленным конструкциям (трубе/коробу/кабель-каналу), с выводом на абонентскую розетку типа RJ или на абонентскую коробку не оборудованную розеткой 220 В, включая запас 5 м в ДХ.</t>
  </si>
  <si>
    <t>Устройство абонентской линии в Домохозяйство (ДХ) кабелем типа UTP/FTP Cat 5е (до 4 пар) с установкой конструкций (трубы/короба/кабель-канала), с выводом на абонентскую розетку типа RJ или на абонентскую коробку не оборудованную розеткой 220 В, включая запас 5 м в ДХ.</t>
  </si>
  <si>
    <t>Устройство абонентской линии в Домохозяйство (ДХ) кабелем типа UTP/FTP Cat 5е (св. 4 до 8 пар) открытым способом/ по существующим, установленным конструкциям (трубе/коробу/кабель-каналу), с выводом на абонентскую розетку типа RJ  или на абонентскую коробку не оборудованную розеткой 220 В, включая запас 5 м в ДХ.</t>
  </si>
  <si>
    <t>Устройство абонентской линии в Домохозяйство (ДХ) кабелем типа UTP/FTP Cat 5е (св. 4 до 8 пар) с установкой конструкций (трубы/короба/кабель-канала), с выводом на абонентскую розетку типа RJ  или на абонентскую коробку не оборудованную розеткой 220 В, включая запас 5 м в ДХ.</t>
  </si>
  <si>
    <t>Устройство линии кабелем типа UTP/FTP Cat 5е (до 4 пар)  по стене с креплением скобами (открытая проводка) с оконцовкой коннектором типа RJ или розеткой типа RJ</t>
  </si>
  <si>
    <t>Устройство линии кабелем типа UTP/FTP Cat 5е (до 4 пар)  по стене с устройством и заделкой борозды с креплением  скобами (скрытая проводка) с оконцовкой коннектором типа RJ или розеткой типа RJ</t>
  </si>
  <si>
    <r>
      <t>Устройство линии кабелем типа UTP/FTP Cat 5е (до 4 пар)</t>
    </r>
    <r>
      <rPr>
        <sz val="12"/>
        <color indexed="10"/>
        <rFont val="Calibri"/>
        <family val="2"/>
        <charset val="204"/>
        <scheme val="minor"/>
      </rPr>
      <t xml:space="preserve">  </t>
    </r>
    <r>
      <rPr>
        <sz val="12"/>
        <rFont val="Calibri"/>
        <family val="2"/>
        <charset val="204"/>
        <scheme val="minor"/>
      </rPr>
      <t>по установленным конструкциям (труба/канал/гофра) с оконцовкой коннектором типа RJ или розеткой типа RJ</t>
    </r>
  </si>
  <si>
    <r>
      <t>Устройство линии кабелем типа UTP/FTP Cat 5е (до 4 пар)</t>
    </r>
    <r>
      <rPr>
        <sz val="12"/>
        <color indexed="10"/>
        <rFont val="Calibri"/>
        <family val="2"/>
        <charset val="204"/>
        <scheme val="minor"/>
      </rPr>
      <t xml:space="preserve">  </t>
    </r>
    <r>
      <rPr>
        <sz val="12"/>
        <rFont val="Calibri"/>
        <family val="2"/>
        <charset val="204"/>
        <scheme val="minor"/>
      </rPr>
      <t>по конструкциям (труба/короб/гофра) с их установкой, с оконцовкой коннектором типа RJ или розеткой типа RJ</t>
    </r>
  </si>
  <si>
    <r>
      <t>Устройство линии кабелем типа UTP/FTP C</t>
    </r>
    <r>
      <rPr>
        <sz val="12"/>
        <color theme="1"/>
        <rFont val="Calibri"/>
        <family val="2"/>
        <charset val="204"/>
        <scheme val="minor"/>
      </rPr>
      <t>at 5е (св.4 до 8 пар</t>
    </r>
    <r>
      <rPr>
        <sz val="12"/>
        <color indexed="8"/>
        <rFont val="Calibri"/>
        <family val="2"/>
        <charset val="204"/>
        <scheme val="minor"/>
      </rPr>
      <t>)</t>
    </r>
    <r>
      <rPr>
        <sz val="12"/>
        <color theme="1"/>
        <rFont val="Calibri"/>
        <family val="2"/>
        <charset val="204"/>
        <scheme val="minor"/>
      </rPr>
      <t xml:space="preserve"> по установленным конструкциям (труба/канал/го</t>
    </r>
    <r>
      <rPr>
        <sz val="12"/>
        <rFont val="Calibri"/>
        <family val="2"/>
        <charset val="204"/>
        <scheme val="minor"/>
      </rPr>
      <t>фра) с оконцовкой коннектором типа RJ или розеткой типа RJ</t>
    </r>
  </si>
  <si>
    <t>Устройство линии кабелем типа UTP/FTP Cat 5е (св.4 до 8 пар) по конструкциям (труба/короб/гофра) с их установкой, с оконцовкой коннектором типа RJ или розеткой типа RJ</t>
  </si>
  <si>
    <t>ПИР, СМР, Прочие затраты, вертикальных (стояки)  с учетом стоимости труб крепежа, установки проходных коробок, сопутствующих СМР, в том числе пробивка/сверление отверстий, герметизация (включая стоимость материалов), прочие, исполнительная документация.</t>
  </si>
  <si>
    <t>СМР, ПИР, прочие затраты, не ограничиваясь перечисленным: монтаж стальной трубы для трубостойки диаметром 60 мм (включая стоимость металлической трубы и расходных материалов), в том числе пробивка/сверление отверстий, герметизация.</t>
  </si>
  <si>
    <t xml:space="preserve">ПИР, СМР  включая стоимость материалов (с учетом  технологических, монтажных запасов кабеля),  проведение  всех измерений, включая входной контроль кабеля. установку делителей, ответвителей, с учетом стоимости всех материалов, установку и настройку активного оборудования (в т.ч. коммутация на стороне головной станции), прочие, оформление разрешительных документов, исполнительной документации. Не включает стоимость активного оборудования, стоимость и монтаж шкафа. </t>
  </si>
  <si>
    <t>Демонтаж оборудования/патч панели/кросс-панели/кабельного органайзера/полки/оптического кроссового шкафа в телекоммуникационном шкафу/стойке</t>
  </si>
  <si>
    <t xml:space="preserve"> Монтаж оборудования, патч/кросс панелей</t>
  </si>
  <si>
    <t xml:space="preserve">
Не применяется совместно с Работами раздела с 1÷2, по установке оборудования входящего в состав стоимости порта.</t>
  </si>
  <si>
    <r>
      <t xml:space="preserve">ПИР, СМР  включая, но не ограничиваясь: установка телекоммуникационного шкафа узла доступа с подключением его к электропитанию, установка коммутатора доступа, установка коммутатора агрегации/концентрации, прокладка ДРС, патч-кордов, перекидных ВОК; Прочие затраты, включая: стоимость кабеля и материалов, вспомогательное оборудование, оформление разрешительных документов, исполнительной документации. </t>
    </r>
    <r>
      <rPr>
        <b/>
        <sz val="12"/>
        <color rgb="FFFF0000"/>
        <rFont val="Calibri"/>
        <family val="2"/>
        <charset val="204"/>
        <scheme val="minor"/>
      </rPr>
      <t>Не включает:</t>
    </r>
    <r>
      <rPr>
        <sz val="12"/>
        <color theme="1"/>
        <rFont val="Calibri"/>
        <family val="2"/>
        <charset val="204"/>
        <scheme val="minor"/>
      </rPr>
      <t xml:space="preserve">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t>
    </r>
  </si>
  <si>
    <r>
      <t>ПИР, СМР  включая, но не ограничиваясь: установка телекоммуникационного шкафа узла доступа с подключением его к электропитанию, установка коммутатора доступа, установка коммутатора агрегации/концентрации, прокладка ДРС, патч-кордов, перекидных ВОК; Прочие затраты, включая: стоимость кабеля и материалов, вспомогательное оборудование, оформление разрешительных документов, исполнительной документации.</t>
    </r>
    <r>
      <rPr>
        <b/>
        <sz val="12"/>
        <color rgb="FFFF0000"/>
        <rFont val="Calibri"/>
        <family val="2"/>
        <charset val="204"/>
        <scheme val="minor"/>
      </rPr>
      <t xml:space="preserve"> Не включает:</t>
    </r>
    <r>
      <rPr>
        <sz val="12"/>
        <color theme="1"/>
        <rFont val="Calibri"/>
        <family val="2"/>
        <charset val="204"/>
        <scheme val="minor"/>
      </rPr>
      <t xml:space="preserve">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t>
    </r>
  </si>
  <si>
    <t xml:space="preserve">ПИР, СМР, Работы по монтажу муфты прямой/разветлительной на медном кабеле, в том числе и не ограничиваясь перечисленным: соединение и герметизация по технологиям 3М или ТайкоРайхем,  измерения и прозвонка кабеля во время монтажа, комплекс всех измерений смонтированных пар, включая стоимость основных и вспомогательных материалов. </t>
  </si>
  <si>
    <t>СМР: демонтаж, разделка, удаление загрязнений, инвентаризация существующих сварок, разварка волокон (до 16 ОВ), реконфигурация схемы разварки, замена корпуса муфты и комплектующих, сборка, герметизация, включая стоимость основных и расходных материалов, транспортные и все прочие расходы. Паспортизация (не ограничиваясь перечисленным: в электронном виде, Excel-формат для рефлектограмм, протоколы, схемы разварки). При разварке свыше 16 ОВ дополнительно применяется расценка 6.24.</t>
  </si>
  <si>
    <t>ИР, СМР, Прочие затраты, включая стоимость материалов, в том числе и не ограничиваясь перечисленным: в зависимости от места установки осуществляется крепление к стене здания (при необходимости выполняются работы по выравниванию стен), перевозка шкафа; монтаж шкафа; устройство заземления, электроснабжения, присоединение к электрической сети (прокладка силового кабеля длиной до 50м). Оформление разрешительных документов и исполнительной документации. Не включает: стоимость климатического шкафа в комплекте.</t>
  </si>
  <si>
    <t xml:space="preserve">Монтаж оборудования Wi-Fi внутреннего размещения (Indoor) (офисные помещения, места массового скопления, ТЦ/ТРЦ)
</t>
  </si>
  <si>
    <t xml:space="preserve"> СМР, с учетом сопутствующих работ и стоимости материалов.
Внесение данных в исполнительную документацию (в кабельный журнал).</t>
  </si>
  <si>
    <t>для деревянных опор, пропитанных антисептиком</t>
  </si>
  <si>
    <t>Отчёт о выполнении предпроектных работ  (включая ситуационный план, схему прокладки кабельной линии/ трассы РРЛ перечень объемов работ), определение технической возможности и стоимости прокладки кабельной линии/ трасы РРЛ. Определение перечня необходимых согласующих организаций.</t>
  </si>
  <si>
    <t xml:space="preserve">Трасса </t>
  </si>
  <si>
    <r>
      <rPr>
        <b/>
        <sz val="14"/>
        <color rgb="FFFF0000"/>
        <rFont val="Calibri"/>
        <family val="2"/>
        <charset val="204"/>
        <scheme val="minor"/>
      </rPr>
      <t>Примечание:</t>
    </r>
    <r>
      <rPr>
        <b/>
        <sz val="12"/>
        <color rgb="FFFF0000"/>
        <rFont val="Calibri"/>
        <family val="2"/>
        <charset val="204"/>
        <scheme val="minor"/>
      </rPr>
      <t xml:space="preserve">
</t>
    </r>
    <r>
      <rPr>
        <b/>
        <sz val="12"/>
        <color theme="1"/>
        <rFont val="Calibri"/>
        <family val="2"/>
        <charset val="204"/>
        <scheme val="minor"/>
      </rPr>
      <t>В каждый из указанных выше видов Работ в т.ч. входят:
1. Затраты на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и согласование у сторонних организаций комплекта исполнительной документации в соответствии по построенным ЛКС и объектам строительства.</t>
    </r>
  </si>
  <si>
    <r>
      <t xml:space="preserve">Примечание:
</t>
    </r>
    <r>
      <rPr>
        <b/>
        <sz val="12"/>
        <color theme="1"/>
        <rFont val="Calibri"/>
        <family val="2"/>
        <charset val="204"/>
        <scheme val="minor"/>
      </rPr>
      <t>В каждый из указанных выше видов Работ в т.ч. входят:
1. Затраты на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строительству/реконструкции/дооборудованию кабельной инфраструктуры: кабельной канализации, опор, участков ГНБ/ГНП;
2. Затраты на проведение проектно-изыскательских работ и подготовку рабочей документации;
3. затраты на подготовку и согласование у сторонних организаций комплекта исполнительной документации в соответствии по построенным ЛКС и объектам строительства;
4. Протяженность по работам, указанным в пп.5.5-5.7 учитывается  по профилю ГНБ/ГНП перехода.</t>
    </r>
  </si>
  <si>
    <t>6.77.1</t>
  </si>
  <si>
    <t>6.77.2</t>
  </si>
  <si>
    <t>монтаж светофора (шлагбаум)</t>
  </si>
  <si>
    <t>Монтаж обогревателя с термостатом (шлагбаум)</t>
  </si>
  <si>
    <t>Монтаж индукционной петли</t>
  </si>
  <si>
    <t>6.77.3</t>
  </si>
  <si>
    <t>6.77.4</t>
  </si>
  <si>
    <t>6.77.5</t>
  </si>
  <si>
    <t>Монтаж/установка полноростового турникета уличного исполнения</t>
  </si>
  <si>
    <t>Подключение инженерных систем СКУД к контроллеру, программирование, настройка</t>
  </si>
  <si>
    <r>
      <t>ПИР, СМР прочие затраты, не ограничиваясь перечисленным: монтаж контроллера на стену/в щиток,  тестирование производственного монтажа, настройка и тестирование канала, подключение к электропитанию, с учетом стоимости материалов.</t>
    </r>
    <r>
      <rPr>
        <b/>
        <sz val="12"/>
        <color rgb="FFFF0000"/>
        <rFont val="Calibri"/>
        <family val="2"/>
        <charset val="204"/>
      </rPr>
      <t xml:space="preserve"> Без учета стоимости контроллера.</t>
    </r>
  </si>
  <si>
    <t>6.116</t>
  </si>
  <si>
    <t>6.117</t>
  </si>
  <si>
    <t>6.118</t>
  </si>
  <si>
    <r>
      <rPr>
        <b/>
        <sz val="12"/>
        <color rgb="FFFF0000"/>
        <rFont val="Calibri"/>
        <family val="2"/>
        <charset val="204"/>
        <scheme val="minor"/>
      </rPr>
      <t xml:space="preserve">Для объектов, с количеством две и менее квартир на этаже, допускается производить работы по расценкам раздела 3.  </t>
    </r>
    <r>
      <rPr>
        <b/>
        <sz val="12"/>
        <color rgb="FF0000FF"/>
        <rFont val="Calibri"/>
        <family val="2"/>
        <charset val="204"/>
        <scheme val="minor"/>
      </rPr>
      <t xml:space="preserve">
Не применяется совместно с Работами пунктов с  6.5÷ 6.15; 6.21÷ 6.24 </t>
    </r>
  </si>
  <si>
    <t>Допускается применение расценки для объектов Новостройки, с потребностью от Коммерческого блока в  ДРС FTTb GE-4 пары на 1 ДХ под 100% проникновение</t>
  </si>
  <si>
    <t>- для Домохозяйств, охваченных по технологии FTTB с проникновением до 50% включительно, с применением минимального шага проникновения 5%</t>
  </si>
  <si>
    <t>- для Домохозяйств, охваченных по технологии FTTB с проникновением выше 50%,  с применением минимального шага проникновения 5%</t>
  </si>
  <si>
    <t>- для Домохозяйств, охваченных по технологии FTTB с проникновением до 50% включительно,  с применением минимального шага проникновения 5%</t>
  </si>
  <si>
    <t>- для Домохозяйств, охваченных по технологии FTTB с проникновением от 50 % до 80% включительно, с применением минимального шага проникновения 5%</t>
  </si>
  <si>
    <t>- для Домохозяйств, охваченных по технологии FTTB с проникновением выше 80 %,  с применением минимального шага проникновения 5%</t>
  </si>
  <si>
    <t xml:space="preserve">Установка и монтаж турникета внутри помещения (полуростовый, трипод, роторный) </t>
  </si>
  <si>
    <t xml:space="preserve">комплекс </t>
  </si>
  <si>
    <t xml:space="preserve">Установка и монтаж полноростового турникета внутри помещения </t>
  </si>
  <si>
    <t xml:space="preserve">Установка и монтаж турникета уличного исполнения (полуростовый, трипод, роторный) </t>
  </si>
  <si>
    <r>
      <t xml:space="preserve">СМР: Комплекс работ.  Включено, не ограничиваясь перечисленным: устройство бетонного основания, монтаж тумбы шлагбаума, стрелы,  организация трасы электропитания до 20 м и расключение (включая стоимость материалов), восстановление покрытия проезжей части/тротуара/элементов благоустройства; монтаж фотоэлемента безопасности, считывателя, кодовой панели (включая монтаж кронштейнов и стоек); монтаж сигнальной лампы, монтаж антенны радиоканала, опоры под стрелу, настройка, тестирование, стоимость расходных материалов. </t>
    </r>
    <r>
      <rPr>
        <b/>
        <sz val="12"/>
        <color rgb="FFFF0000"/>
        <rFont val="Calibri"/>
        <family val="2"/>
        <charset val="204"/>
        <scheme val="minor"/>
      </rPr>
      <t>Не включает стоимость шлагбаума и абонентские комплекты.</t>
    </r>
  </si>
  <si>
    <t xml:space="preserve">Комплекс               (система) </t>
  </si>
  <si>
    <t>1 светофор</t>
  </si>
  <si>
    <t>3.4.3</t>
  </si>
  <si>
    <t>3.4.4</t>
  </si>
  <si>
    <t>3.4.5</t>
  </si>
  <si>
    <t>3.4.6</t>
  </si>
  <si>
    <t>3.4.7</t>
  </si>
  <si>
    <t>3.4.8</t>
  </si>
  <si>
    <t>Строительство слаботочного кабельного стояка в подъезде с установкой проходных коробок</t>
  </si>
  <si>
    <t>Протяженность по работам, указанным в пп. 4.2-4.3 учитывается  по оптической длине трассы;</t>
  </si>
  <si>
    <t xml:space="preserve"> Протяженность по работам, указанным в пп.5.5-5.7 учитывается  по профилю ГНБ/ГНП перехода;</t>
  </si>
  <si>
    <t>Расценки раздела 7 с ед. измерения - "за один комплект" содержат работы целиком за пролет;</t>
  </si>
  <si>
    <t>Расценка раздела 8.5.4.при использовании на одном объекте, применяется с понижающим коэффициентом (информация в примечании);</t>
  </si>
  <si>
    <t>Демонтаж антенны РРС, оборудования БШПД</t>
  </si>
  <si>
    <t>Применяется дополнительно к расценке 7.18. Включает: ПИР, СМР, включая строительство контура заземления, организация  ГШЗ и ее соединение с контуром заземления, с учетом материалов. Проведение измерения сопротивления заземляющего устройства.</t>
  </si>
  <si>
    <t>ПИР, СМР, прочие затраты, не ограничиваясь перечисленным: получение всех разрешений и согласований, в т.ч., но не ограничиваясь: ордер ОАТИ на производство работ, проект реорганизации дорожного движения на время строительства. Вскрытие, восстановление покрытия (асфальт, брусчатка, газон, проч.), подъём горловины колодца, монтаж опорного кольца.</t>
  </si>
  <si>
    <t>Величина стоимости кабеля/основных материалов с учётом ТЗР носит справочный характер и используется для исключения из Удельной стоимости за единицу в случае принятия решения об использовании давальческих материалов МРФ/РФ.</t>
  </si>
  <si>
    <r>
      <t>ПИР,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шкафа; монтаж шкафа; устройство заземления, электроснабжения, присоединение к электрической сети (прокладка силового кабеля длиной до 50 м, включая работы по прокладке в грунте). Выполнение топографо-геодезических работ при необходимости, оформление разрешительных документов и исполнительной документации.</t>
    </r>
    <r>
      <rPr>
        <b/>
        <sz val="12"/>
        <rFont val="Calibri"/>
        <family val="2"/>
        <charset val="204"/>
        <scheme val="minor"/>
      </rPr>
      <t xml:space="preserve"> </t>
    </r>
    <r>
      <rPr>
        <b/>
        <sz val="12"/>
        <color rgb="FFFF0000"/>
        <rFont val="Calibri"/>
        <family val="2"/>
        <charset val="204"/>
        <scheme val="minor"/>
      </rPr>
      <t>Не включает</t>
    </r>
    <r>
      <rPr>
        <sz val="12"/>
        <rFont val="Calibri"/>
        <family val="2"/>
        <charset val="204"/>
        <scheme val="minor"/>
      </rPr>
      <t>: стоимость климатического шкафа в комплекте.</t>
    </r>
  </si>
  <si>
    <r>
      <t>ПИР,СМР: Комплекс работ.  Включено, не ограничиваясь перечисленным: (включая земляные работы при необходимости и подготовку основания (включая стоимость материалов), монтаж стойки светофора; монтаж светофора; организация трассы электропитания длиной до 5 м и расключение (включая стоимость материалов); подключение коммутационного устройства (реле), подключение к контроллеру/блоку управления шлагбаума; восстановление покрытия проезжей части/тротуара/элементов благоустройства; оформление разрешительных документов; подготовка и сдача исполнительной документации.</t>
    </r>
    <r>
      <rPr>
        <b/>
        <sz val="12"/>
        <color rgb="FFFF0000"/>
        <rFont val="Calibri"/>
        <family val="2"/>
        <charset val="204"/>
      </rPr>
      <t xml:space="preserve"> Не включает стоимость стойки, светофора, коммутационного устройства. </t>
    </r>
  </si>
  <si>
    <r>
      <t xml:space="preserve">ПИР,СМР: монтаж универсального обогревателя с термостатом для мотора-редуктора привода шлагбаума,  согласно рекомендациям производителя, подключение и тестирование. </t>
    </r>
    <r>
      <rPr>
        <b/>
        <sz val="12"/>
        <color rgb="FFFF0000"/>
        <rFont val="Calibri"/>
        <family val="2"/>
        <charset val="204"/>
      </rPr>
      <t>Не включает стоимость обогревателя с термостатом.</t>
    </r>
  </si>
  <si>
    <r>
      <t xml:space="preserve">ПИР, СМР: Комплекс работ.  Включено, не ограничиваясь перечисленным: организация трассы сигнальных линий  длинной до 40 м. и расключение (включая стоимость материалов, в том числе кабеля), восстановление покрытия проезжей части/тротуара/элементов благоустройства. </t>
    </r>
    <r>
      <rPr>
        <b/>
        <sz val="12"/>
        <color rgb="FFFF0000"/>
        <rFont val="Calibri"/>
        <family val="2"/>
        <charset val="204"/>
      </rPr>
      <t>Не включает стоимость индукционной петли.</t>
    </r>
  </si>
  <si>
    <r>
      <t xml:space="preserve">ПИР, СМР: Комплекс работ. Включено, не ограничиваясь перечисленным: подготовка поверхности к монтажу, установка и монтаж  турникета вне зависимости от конструкции (полуростовый, трипод, роторный); монтаж дополнительных конструкций по ширине прохода: ограждение, калитка, прочие конструкции; монтаж блока питания, организация трассы электропитания длиной до 20м и расключение (включая стоимость материалов);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подготовка и сдача исполнительной документации. </t>
    </r>
    <r>
      <rPr>
        <b/>
        <sz val="12"/>
        <color rgb="FFFF0000"/>
        <rFont val="Calibri"/>
        <family val="2"/>
        <charset val="204"/>
      </rPr>
      <t>Не включает стоимость турникета и дополнительных конструкций (ограждение, калитка, прочие конструкции).</t>
    </r>
  </si>
  <si>
    <r>
      <t xml:space="preserve">ПИР,СМР: Комплекс работ. Включено, не ограничиваясь перечисленным: подготовка поверхности к монтажу, установка и монтаж  полноростового турникета;  монтаж дополнительных конструкций ограждения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подготовка и сдача исполнительной документации. </t>
    </r>
    <r>
      <rPr>
        <b/>
        <sz val="12"/>
        <color rgb="FFFF0000"/>
        <rFont val="Calibri"/>
        <family val="2"/>
        <charset val="204"/>
      </rPr>
      <t>Не включает стоимость турникета и дополнительных конструкций  (ограждение, калитка, прочие конструкции).</t>
    </r>
  </si>
  <si>
    <r>
      <t xml:space="preserve">ПИР,СМР: Комплекс работ. Включено, не ограничиваясь перечисленным: подготовка поверхности к монтажу (включая земляные работы с оформлением ордеров при необходимости и подготовку бетонного основания с учетом стоимости бетона), установка и монтаж  турникета вне зависимости от конструкции (полуростовый, трипод, роторный); монтаж дополнительных конструкций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восстановление покрытий проезжей части/тротуаров/благоустройства;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оформление разрешительных документов; подготовка и сдача исполнительной документации. </t>
    </r>
    <r>
      <rPr>
        <b/>
        <sz val="12"/>
        <color rgb="FFFF0000"/>
        <rFont val="Calibri"/>
        <family val="2"/>
        <charset val="204"/>
      </rPr>
      <t>Не включает стоимость турникета и дополнительных конструкций (ограждение, калитка, прочие конструкции).</t>
    </r>
  </si>
  <si>
    <r>
      <t>ПИР,СМР: Комплекс работ. Включено, не ограничиваясь перечисленным: подготовка поверхности к монтажу (включая земляные работы с оформлением ордеров при необходимости и подготовку бетонного основания с учетом стоимости бетона), установка и монтаж  полноростового турникета;  монтаж дополнительных конструкций ограждения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восстановление  покрытий проезжей части/тротуаров, восстановление элементов благоустройства;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оформление разрешительных документов; подготовка и сдача исполнительной документации.</t>
    </r>
    <r>
      <rPr>
        <b/>
        <sz val="12"/>
        <color rgb="FFFF0000"/>
        <rFont val="Calibri"/>
        <family val="2"/>
        <charset val="204"/>
      </rPr>
      <t xml:space="preserve"> Не включает стоимость турникета и дополнительных конструкций  (ограждение, калитка, прочие конструкции).</t>
    </r>
  </si>
  <si>
    <r>
      <t>ПИР, СМР: Коммутация сигнальных линий, программирование, настройка устройств/систем.</t>
    </r>
    <r>
      <rPr>
        <b/>
        <sz val="12"/>
        <color rgb="FFFF0000"/>
        <rFont val="Calibri"/>
        <family val="2"/>
        <charset val="204"/>
      </rPr>
      <t xml:space="preserve"> Не включает стоимость контроллера, монтаж, прокладку кабеля.</t>
    </r>
  </si>
  <si>
    <t>Единый базовый перечень расценок на ПИР и СМР для организации строительства сетей доступа В2С/В2В/B2G/B2O ПАО «Ростелеком»</t>
  </si>
  <si>
    <t>Строительство сетей ШПД  по технологии GPON в городской черте</t>
  </si>
  <si>
    <t>Раздел 4. Прокладка и монтаж кабельных линий связи (в т.ч. магистральных), доумощнение ранее построенных сетей связи</t>
  </si>
  <si>
    <t>Раздел 5. Инфраструктура (Строительство ЛКСС)</t>
  </si>
  <si>
    <t>Раздел 6. Внутриобъектовые/объектовые работы  (Работы не зависимо от % проникновения, включая работы при модернизации сети)</t>
  </si>
  <si>
    <t xml:space="preserve">  Строительство распределительных участков ВОЛС  (Расценки используются для строительства распределительных участков ВОЛС по технологии GPON в коттеджных посёлках)</t>
  </si>
  <si>
    <t>Раздел 8. Строительство структурированных кабельных сетей (СКС) (Комплекс работ на одном объекте)</t>
  </si>
  <si>
    <t xml:space="preserve">Установка и монтаж сплиттера 2-го каскада (УСМ) </t>
  </si>
  <si>
    <t>Установка и монтаж сплиттера первого каскада, расключение, включая стоимость сплиттера 1*8</t>
  </si>
  <si>
    <t xml:space="preserve">Установка и монтаж сплиттера первого каскада, расключение, включая стоимость сплиттера 1*16 </t>
  </si>
  <si>
    <t>Настройка коммутатора
 (в т.ч. видеонаблюдение/контроль доступа/ беспроводной доступ)</t>
  </si>
  <si>
    <t>Установка клиентского оборудования</t>
  </si>
  <si>
    <t xml:space="preserve">  Установка активного абонентского оборудования (ONT, Sip, IPTV, xDSL, WiFi. За единицу, включает подключение кабеля в оборудование клиента) тестирование оборудование; активация сервисов; демонстрация услуг клиенту. Включено в стоимость организация оптической и/или медножильной линии по помещению абонента от оптической розетки  до места установки оборудования, включая стоимость кабеля,  кабельканала.</t>
  </si>
  <si>
    <t>3.7</t>
  </si>
  <si>
    <t>Расценка используется только в период строительства.</t>
  </si>
  <si>
    <t>Стоимость сплиттера 2-го каскада (УСМ) не входит в расценку  строительства объектов в сегменте Стандартная застройка,  Новостройка, Малоэтажная застройка, но должна быть учтена в ТЭО проектов.</t>
  </si>
  <si>
    <t>Установка  коммутатора  доступа на 24 порта/ СПВ-конвертера и патч-панели на 24 порта, блока розеток,  в существующий шкаф,  включая монтаж SFP и стоимость материалов и кабеля, без учета стоимости оборудования, подключение  электропитания от существующего источника питания;  подключение к сети передачи данных.  Оформление  разрешительных документов (по требованию Заказчика), исполнительной документации.</t>
  </si>
  <si>
    <t xml:space="preserve">Выполнение переходов методом горизонтального направленного бурения (ГНБ) с прокладкой 2-х п/э труб диаметром не менее 63 мм </t>
  </si>
  <si>
    <t>ПИР,  СМР, прочие затраты, не ограничиваясь перечисленным: включая стоимость основных материалов, доставку, подготовку заготовки,  земельные работы по раскопке и засыпке ямы с послойным трамбованием грунта, бетонирование, установку дополнительной ригели, замена ростверки. Оформление разрешительных документов и исполнительной документации.  Выполнение топографо-геодезических работ при предъявлении требования от Заказчика.</t>
  </si>
  <si>
    <t>Строительство 2-х канальной кабельной  канализации из асбестоцементных /полиэтиленовых труб, с установкой колодцев.</t>
  </si>
  <si>
    <t>Замена и монтаж вызывной панели домофона, с переустройством  посадочного места</t>
  </si>
  <si>
    <t xml:space="preserve">СМР, ПИР, не ограничиваясь перечисленным; демонтаж старой панели, подготовка/переустройство  места установки новой панели, установка и монтаж вызывной панели (включая крепежные материалы и изделия, переходные пластины, монтажные кожухи, необходимые строительные материалы), включение электропитания. Оформление разрешительных документов, исполнительной документации. Без стоимости оборудования. Прокладка и монтаж кабелей данной расценкой не учитываются.   </t>
  </si>
  <si>
    <t xml:space="preserve">для объектов БШПД </t>
  </si>
  <si>
    <t>Прокладка, монтаж, трассировка кабеля  UTP  cat 5e, 6е до 4 пар в коробе, в лотке, кабельном канале, трубе, гофре и т.д.</t>
  </si>
  <si>
    <t>6.62.1</t>
  </si>
  <si>
    <t>6.62.2</t>
  </si>
  <si>
    <t>6.62.3</t>
  </si>
  <si>
    <t>Установка  подключение абонентских устройств в квартире</t>
  </si>
  <si>
    <t>Установка, подключение, настройка аудиотрубки в квартире абонента (с учетом стоимости оборудования)</t>
  </si>
  <si>
    <t>СМР: Работы по  монтажу, подключению, настройки аудиотрубки к системе домофона, с учетом стоимости аудиотрубки и крепежных материалов. Не ограничиваясь перечисленным; коммутация в распределительном щитке в соответствии со схемой подключения, проверка работоспособности (качество сигнала, кнопки открытия). Прокладка кабеля от распределительной коробки производиться по расценкам: 6.67-6.69</t>
  </si>
  <si>
    <t>СМР: Работы по подключению, переключению, настройки, замене  аудиотрубки, с учетом стоимости крепежных материалов. Не ограничиваясь перечисленным; определение полярности аб. устройства, перекоммутация в распределительном щитке в соответствии со схемой подключения, проверка работоспособности (качество сигнала, кнопки открытия). Прокладка кабеля от распределительной коробки производиться по расценкам: 6.67-6.69</t>
  </si>
  <si>
    <t xml:space="preserve">СМР: Работы по подключению, переключению, настройки, абонентской панели видеодомофона, с учетом стоимости крепежных материалов. Не ограничиваясь перечисленным; определение полярности аб. устройства, перекоммутация в распределительном щитке в соответствии со схемой подключения, проверка работоспособности (качество видеосигнала, кнопки открытия, при необходимости установка усилителя). Прокладка и монтаж кабелей типа UTP данной расценкой не учтены. </t>
  </si>
  <si>
    <t>Подключение, переключение, замена, настройка аудиотрубки в квартире абонента при переходящем на обслуживание по домофонии доме (без учета стоимости оборудования)</t>
  </si>
  <si>
    <t>Подключение, переключение, настройка абонентского видеодомофона при переходящем на обслуживание по домофонии доме (без учета стоимости оборудования)</t>
  </si>
  <si>
    <t>Прокладка провода трансляционного типа ПТВЖ (или аналог) для радиофикации жилого дома/подключения аудиотрубки домофона от распределительной коробки; прокладка провода для систем телеметрии типа КПВВнг(А)-LS (или аналог) в готовой инфраструктуре</t>
  </si>
  <si>
    <t>Прокладка провода трансляционного типа ПТВЖ (или аналог) для радиофикации жилого дома/подключения аудиотрубки домофона от распределительной коробки; прокладка провода для систем телеметрии типа КПСВВнг(А)-LS (или аналог), с устройством инфраструктуры для прокладки провода</t>
  </si>
  <si>
    <t>Прокладка провода трансляционного типа ПТВЖ (или аналог) для радиофикации жилого дома/подключения аудиотрубки домофона от распределительной коробки; прокладка провода для систем телеметрии типа КПСВВнг(А)-LS (или аналог), (скрытая проводка)</t>
  </si>
  <si>
    <t xml:space="preserve">ПИР, СМР, Работы по монтажу муфты на волоконно-оптическом кабеле(ях) в независимости от типа кабеля(ей) и муфт, в том числе и не ограничиваясь перечисленным:  подготовительные работы, разделка-зачистка защитных оболочек кабеля и волокон, крепление силовых элементов, термоусадка/фиксация, герметизация, сварка волокон, термоусадка КДЗС, укладка  в кассету(ы), сборка герметизация муфты, закрепление на определенном месте, включая стоимость основных и расходных материалов, аксессуаров, транспортные и все прочие расходы. Паспортизация (не ограничиваясь перечисленным: в электронном виде, Excel-формат для рефлектограмм, протоколы, схемы разварки). </t>
  </si>
  <si>
    <t>до 24 ОВ включительно (соединений)</t>
  </si>
  <si>
    <t>до 48 ОВ включительно (соединений)</t>
  </si>
  <si>
    <t>до 144 ОВ включительно (соединений)</t>
  </si>
  <si>
    <t>до 288 ОВ включительно (соединений)</t>
  </si>
  <si>
    <t>Основная расценка при организации абонентской линии от этажного разветвителя КТВ  в ДХ абонента!</t>
  </si>
  <si>
    <t>Устройство абонентской линии КТВ в Домохозяйство (ДХ) кабелем типа RG-59/6 (или аналог) открытым способом/ по существующим, установленным конструкциям (трубе/коробу/кабель-каналу), с оконечиванием разъемами F - типа/выводом на абонентскую розетку или на абонентскую коробку не оборудованную розеткой 220 В, включая запас 5 м в ДХ.</t>
  </si>
  <si>
    <t>Устройство абонентской линии КТВ в Домохозяйство (ДХ) кабелем типа RG-59/6 (или аналог) с установкой конструкций (трубы/короба/кабель-канала),  с оконечиванием разъемами F - типа/выводом на абонентскую розетку или на абонентскую коробку не оборудованную розеткой 220 В, включая запас 5 м в ДХ.</t>
  </si>
  <si>
    <r>
      <t>ПИР, СМР, Прочие затраты, не ограничиваясь перечисленным: прокладка и монтаж кабеля по стене/ существующим конструкциям (трубе/коробу/кабель-каналу)</t>
    </r>
    <r>
      <rPr>
        <b/>
        <sz val="12"/>
        <color theme="1"/>
        <rFont val="Calibri"/>
        <family val="2"/>
        <charset val="204"/>
        <scheme val="minor"/>
      </rPr>
      <t xml:space="preserve"> </t>
    </r>
    <r>
      <rPr>
        <sz val="12"/>
        <color theme="1"/>
        <rFont val="Calibri"/>
        <family val="2"/>
        <charset val="204"/>
        <scheme val="minor"/>
      </rPr>
      <t xml:space="preserve">от установленного разветвителя КТВ на этаже до абонентской  розетки в ДХ или вновь устанавливаемого разъема F-типа, с учётом стоимости разделки, устройством отверстий в стенах (с установкой гильз), заделкой, с учётом стоимости кабеля, абонентской розетки/разъемов F-типа, прочих материалов. </t>
    </r>
    <r>
      <rPr>
        <b/>
        <sz val="12"/>
        <color rgb="FFFF0000"/>
        <rFont val="Calibri"/>
        <family val="2"/>
        <charset val="204"/>
        <scheme val="minor"/>
      </rPr>
      <t xml:space="preserve">При выводе линии на абонентскую коробку, коробка предоставляется Заказчиком. </t>
    </r>
    <r>
      <rPr>
        <sz val="12"/>
        <color theme="1"/>
        <rFont val="Calibri"/>
        <family val="2"/>
        <charset val="204"/>
        <scheme val="minor"/>
      </rPr>
      <t>Оформление исполнительной документации.</t>
    </r>
  </si>
  <si>
    <r>
      <t>ПИР, СМР, Прочие затраты, не ограничиваясь перечисленным: монтаж конструкций (трубы/короба/кабель-канала), прокладка и монтаж кабеля</t>
    </r>
    <r>
      <rPr>
        <b/>
        <sz val="12"/>
        <color theme="1"/>
        <rFont val="Calibri"/>
        <family val="2"/>
        <charset val="204"/>
        <scheme val="minor"/>
      </rPr>
      <t xml:space="preserve"> </t>
    </r>
    <r>
      <rPr>
        <sz val="12"/>
        <color theme="1"/>
        <rFont val="Calibri"/>
        <family val="2"/>
        <charset val="204"/>
        <scheme val="minor"/>
      </rPr>
      <t>от установленного разветвителя КТВ на этаже до абонентской  розетки в ДХ или вновь устанавливаемого разъема F-типа, с учётом стоимости разделки, с устройством отверстий в стенах (с установкой гильз) заделкой, с учётом стоимости трубы/короба/кабель-канала, кабеля,  абонентской розетки/разъемов F-типа, прочих материалов.</t>
    </r>
    <r>
      <rPr>
        <b/>
        <sz val="12"/>
        <color rgb="FFFF0000"/>
        <rFont val="Calibri"/>
        <family val="2"/>
        <charset val="204"/>
        <scheme val="minor"/>
      </rPr>
      <t xml:space="preserve"> При выводе линии на абонентскую коробку, коробка предоставляется Заказчиком.</t>
    </r>
    <r>
      <rPr>
        <sz val="12"/>
        <color theme="1"/>
        <rFont val="Calibri"/>
        <family val="2"/>
        <charset val="204"/>
        <scheme val="minor"/>
      </rPr>
      <t xml:space="preserve"> Оформление исполнительной документации.</t>
    </r>
  </si>
  <si>
    <r>
      <t xml:space="preserve"> ПИР, СМР, с учётом стоимости кабеля и материалов, не ограничиваясь перечисленным: установка/перемонтаж муфт,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установка/перемонтаж ЯКГ, (включая стоимость ЯКГ), устройство молниеотвода/заземления опоры связи (включая стоимость молниеотвода/заземления), установка/перемонтаж кабельной площадки, (включая стоимость кабельной площадки),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ввод кабеля в здание с пробивкой и заделкой технологических отверстий при необходимости. Внутриобъектовые работы: монтаж кабельростов, кроссов и стоек для их крепления; оконечивание кабеля с обеих сторон. Проведение  всех измерений ,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до кросса.</t>
    </r>
  </si>
  <si>
    <t xml:space="preserve">Монтаж муфты на волоконно-оптическом кабеле </t>
  </si>
  <si>
    <t>до 96 ОВ включительно (соединений)</t>
  </si>
  <si>
    <t>4.1.7</t>
  </si>
  <si>
    <t>4.1.8</t>
  </si>
  <si>
    <t>4.10.1</t>
  </si>
  <si>
    <t>4.10.2</t>
  </si>
  <si>
    <t>4.10.3</t>
  </si>
  <si>
    <t>4.10.4</t>
  </si>
  <si>
    <t>4.10.5</t>
  </si>
  <si>
    <t>4.10.6</t>
  </si>
  <si>
    <t>4.10.7</t>
  </si>
  <si>
    <t>4.10.8</t>
  </si>
  <si>
    <t>4.10.9</t>
  </si>
  <si>
    <t>4.10.10</t>
  </si>
  <si>
    <t>4.12</t>
  </si>
  <si>
    <t>4.14</t>
  </si>
  <si>
    <t>4.14.1</t>
  </si>
  <si>
    <t>4.14.2</t>
  </si>
  <si>
    <t>4.14.3</t>
  </si>
  <si>
    <t>4.14.3.1</t>
  </si>
  <si>
    <t>4.14.3.2</t>
  </si>
  <si>
    <t>4.14.3.3</t>
  </si>
  <si>
    <t>4.14.4</t>
  </si>
  <si>
    <t>4.14.4.1</t>
  </si>
  <si>
    <t>4.14.4.2</t>
  </si>
  <si>
    <t>4.14.4.3</t>
  </si>
  <si>
    <t>4.14.5</t>
  </si>
  <si>
    <t>4.14.5.1</t>
  </si>
  <si>
    <t>4.14.5.2</t>
  </si>
  <si>
    <t>4.14.5.3</t>
  </si>
  <si>
    <t>Применение расценки возможно совместно с Работами пунктов с  4.3÷4.4;  4.7÷ 4.9; 5.1÷ 5.6. по согласованию с Заказчиком работ</t>
  </si>
  <si>
    <t>Применяется  на существующих кабельных линиях, при переключении, восстановлении.  Применимо совместно с расценками пп. 4.7.÷ 4.9, при монтаже более 1  муфты на 0,5 км. строящейся трассы.</t>
  </si>
  <si>
    <t>Перемонтаж/ремонт существующей муфты на волоконно- оптическом кабеле связи</t>
  </si>
  <si>
    <t>Не применимо совместно с Работами раздела/пунктов 1; 4.7 ÷ 4.9; 6.1÷6.3 включительно</t>
  </si>
  <si>
    <t>4.1.9</t>
  </si>
  <si>
    <t>4.1.10</t>
  </si>
  <si>
    <t>8.8.1</t>
  </si>
  <si>
    <t>8.8.2</t>
  </si>
  <si>
    <t>8.8.3</t>
  </si>
  <si>
    <t>8.8.4</t>
  </si>
  <si>
    <t>8.8.5</t>
  </si>
  <si>
    <t>8.8.6</t>
  </si>
  <si>
    <t>8.8.7</t>
  </si>
  <si>
    <t>8.8.8</t>
  </si>
  <si>
    <t xml:space="preserve">СМР: установка/подключение, настройка, телефонного аппарата. С учетом стоимости работ, стоимости крепежных  материалов и патч-корда. </t>
  </si>
  <si>
    <t>Настройка и тестирование АРМ  учитываются пунктом 8.8.5</t>
  </si>
  <si>
    <t>Не применяется совместно с пунктом 8.8.1</t>
  </si>
  <si>
    <t xml:space="preserve">Расценка применяется единоразово в Заказе на удаленный объект строительства по согласованию с Заказчиком работ и подтверждается Актом передачи оборудования в монтаж и Актом/Ведомостью смонтированного оборудования на объекте строительства </t>
  </si>
  <si>
    <t xml:space="preserve">Включает компенсацию затрат на логистические издержки при транспортировки  оборудования  Заказчика, передаваемого в монтаж по форме ОС-15 на объект строительства, удаленного от склада Заказчика на расстоянии от 50 до 100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</si>
  <si>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  при строительстве объекта на удаленности  от 50 км до 100 км включительно, от склада Заказчика.</t>
  </si>
  <si>
    <t>Компенсация логистических затрат на транспортировку оборудования,  при строительстве объекта на удаленности  от 101 км до 200 км включительно, от склада Заказчика.</t>
  </si>
  <si>
    <t xml:space="preserve">Включает компенсацию затрат на логистические издержки при транспортировки  оборудования  Заказчика, передаваемого в монтаж по форме ОС-15 на объект строительства, удаленного от склада Заказчика на расстоянии от 101 до 200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</si>
  <si>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  при строительстве объекта на удаленности  от 201 км до 300 км включительно, от склада Заказчика.</t>
  </si>
  <si>
    <t xml:space="preserve">Включает компенсацию затрат на логистические издержки при транспортировки  оборудования  Заказчика, передаваемого в монтаж по форме ОС-15 на объект строительства, удаленного от склада Заказчика на расстоянии от 201 до 300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</si>
  <si>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  при строительстве объекта на удаленности свыше 301  км от склада Заказчика.</t>
  </si>
  <si>
    <t xml:space="preserve">Включает компенсацию затрат на логистические издержки при транспортировки  оборудования  Заказчика, передаваемого в монтаж по форме ОС-15 на объект строительства, удаленного от склада Заказчика на расстоянии свыше 301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</si>
  <si>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для стальных опор</t>
  </si>
  <si>
    <t>для композитных опор</t>
  </si>
  <si>
    <t>5.21.4</t>
  </si>
  <si>
    <t>Применяется при разовых работах.
Не применяется для сверления стен. Не применяется с Работами 6.4-6.5.</t>
  </si>
  <si>
    <t>ПИР, СМР, с учетом  стоимости вспомогательных и основных материалов  (включая стоимость ОРШ, и работы по демонтажу при замене). Оформлением разрешительных документов и исполнительной документации.</t>
  </si>
  <si>
    <t>ПИР, СМР, с учетом  стоимости вспомогательных и основных материалов   (включая стоимость ОРШ, и работы по демонтажу при замене). Оформлением разрешительных документов и исполнительной документации.</t>
  </si>
  <si>
    <t>Установка, настройка оборудования Wi-Fi, видеокамеры в помещении (в т.ч в ДХ)</t>
  </si>
  <si>
    <t xml:space="preserve">Установка, настройка  видеокамеры с кронштейном на фасаде здания </t>
  </si>
  <si>
    <r>
      <t xml:space="preserve">СМР, ПИР, прочие, не ограничиваясь перечисленным  (крепежные материалы и изделия): Установка  Wi-Fi ТД, видеокамеры в кожух. Разметка и сверление отверстий. Установка/ замена кронштейна для монтажа, включая завинчивание винтов до проектного усилия. Крепление камеры видеонаблюдения к кронштейну, юстировка. Настройка оборудования. </t>
    </r>
    <r>
      <rPr>
        <b/>
        <sz val="12"/>
        <color rgb="FFFF0000"/>
        <rFont val="Calibri"/>
        <family val="2"/>
        <charset val="204"/>
        <scheme val="minor"/>
      </rPr>
      <t>Без прокладки и стоимости кабеля. Без стоимости оборудования.</t>
    </r>
    <r>
      <rPr>
        <sz val="12"/>
        <rFont val="Calibri"/>
        <family val="2"/>
        <charset val="204"/>
        <scheme val="minor"/>
      </rPr>
      <t xml:space="preserve"> Подключение. Оформление разрешительных документов, исполнительной документации.</t>
    </r>
  </si>
  <si>
    <t>Применяется при демонтаже оборудования. Не применяется с Работами 6.61.2.</t>
  </si>
  <si>
    <t>Раздел 1. Новое строительство сетей ШПД по технологии FTTb</t>
  </si>
  <si>
    <t xml:space="preserve">Раздел 2. Новое строительство сетей ШПД  по технологии GPON </t>
  </si>
  <si>
    <t>Раздел 3. Новое строительство сетей ШПД по технологии  FTTН  (GPON) в коттеджных посёлках</t>
  </si>
  <si>
    <t xml:space="preserve"> Прокладка и монтаж ВОК в грунте, включая внутриобъектовые работы </t>
  </si>
  <si>
    <t xml:space="preserve"> Прокладка и монтаж ВОК в кабельной канализации, включая внутриобъектовые работы </t>
  </si>
  <si>
    <r>
      <t xml:space="preserve">ПИР, СМР, с учётом стоимости кабеля и всех материалов для наружных и внутренних работ, в том числе и не ограничиваясь перечисленным: монтаж/перемонтаж муфт,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xml:space="preserve">);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 трубе с учётом её стоимости (длина трубы определяется проектом); ввод кабеля в здание с пробивкой и заделкой технологических отверстий при необходимости; внутриобъектовые работы: монтаж кабельростов, кабель-каналов, всех видов труб,  оптических кроссов  (включая стоимость)/сплиттеров (включая стоимость), стоек с креплением и оконечиванием кабеля. Проведение  всех измерений ВОК,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ВОК до оптического кросса/сплиттеров. </t>
    </r>
  </si>
  <si>
    <r>
      <t xml:space="preserve"> ПИР, СМР, Прочие затраты, включая: стоимость оптического кабеля (с учётом технологических, монтажных запасов кабеля), установку муфт и кроссов со сваркой волокон, (включая стоимость оптических муфт и кроссов, стоек и кабельростов), откачку воды из телефонных колодцев (ТК), очистку ТК, проверку проходимости кабельной канализации, промывку кабельной канализации, герметизацию каналов, бирки; </t>
    </r>
    <r>
      <rPr>
        <sz val="12"/>
        <color rgb="FFFF0000"/>
        <rFont val="Calibri"/>
        <family val="2"/>
        <charset val="204"/>
        <scheme val="minor"/>
      </rPr>
      <t>устройство вывода на стену/опору</t>
    </r>
    <r>
      <rPr>
        <sz val="12"/>
        <color theme="1"/>
        <rFont val="Calibri"/>
        <family val="2"/>
        <charset val="204"/>
        <scheme val="minor"/>
      </rPr>
      <t xml:space="preserve">, вывод на стену/опору; прокладку по стене; </t>
    </r>
    <r>
      <rPr>
        <sz val="12"/>
        <color rgb="FFFF0000"/>
        <rFont val="Calibri"/>
        <family val="2"/>
        <charset val="204"/>
        <scheme val="minor"/>
      </rPr>
      <t>устройство ввода</t>
    </r>
    <r>
      <rPr>
        <sz val="12"/>
        <color theme="1"/>
        <rFont val="Calibri"/>
        <family val="2"/>
        <charset val="204"/>
        <scheme val="minor"/>
      </rPr>
      <t>, ввод кабеля в здание по существующему каналу, внутриобъектовые работы, монтаж кабельростов, стоек, оптических кроссов, оконечивание кабеля,  проведение  всех измерений ВОК, включая входной контроль кабеля, монтаж сплиттеров, дроп муфт, ОРК, ОРШ (включая стоимость сплиттеров, дроп муфт, ОРК, ОРШ),  с оформлением разрешительных документов, в том числе согласование с УК и ТСЖ, исполнительной документации. Протяженность трассы  - длина прокладываемого кабеля до оптического кросса.</t>
    </r>
  </si>
  <si>
    <r>
      <t xml:space="preserve">ПИР, СМР, Прочие затраты в составе:  разработка траншеи, прокладка опознавательной ленты, прокладка кабеля, монтаж  муфт и кроссов со сваркой волокон, (включая стоимость оптического кабеля и муфт, кроссов, стоек и кабельростов), защита кабеля в опасных местах не требующих применения ГНБ (места перехода через дороги, пересечение с инженерными сетями, внутри объекта и т.д.), установка пикетных столбиков; </t>
    </r>
    <r>
      <rPr>
        <sz val="12"/>
        <color rgb="FFFF0000"/>
        <rFont val="Calibri"/>
        <family val="2"/>
        <charset val="204"/>
        <scheme val="minor"/>
      </rPr>
      <t>устройство ввывода на стену/опору</t>
    </r>
    <r>
      <rPr>
        <sz val="12"/>
        <color theme="1"/>
        <rFont val="Calibri"/>
        <family val="2"/>
        <charset val="204"/>
        <scheme val="minor"/>
      </rPr>
      <t xml:space="preserve">, вывод кабеля на стену/опору; прокладка по стене и существующей инфраструктуре; </t>
    </r>
    <r>
      <rPr>
        <sz val="12"/>
        <color rgb="FFFF0000"/>
        <rFont val="Calibri"/>
        <family val="2"/>
        <charset val="204"/>
        <scheme val="minor"/>
      </rPr>
      <t>устройство ввода,</t>
    </r>
    <r>
      <rPr>
        <sz val="12"/>
        <color theme="1"/>
        <rFont val="Calibri"/>
        <family val="2"/>
        <charset val="204"/>
        <scheme val="minor"/>
      </rPr>
      <t xml:space="preserve"> ввод кабеля в здание по существующему каналу, внутриобъектовые работы, монтаж кабельростов, стоек, оптических кроссов,  оконечивание кабеля с обеих сторон, включая работы по восстановлению  асфальтобетонных покрытий проезжей части, тротуаров и работ по благоустройству, проведение  всех измерений ВОК, включая входной контроль кабеля, монтаж сплиттеров, ОРК, ОРШ (включая стоимость сплиттеров, дроп муфт, ОРК, ОРШ), оформление разрешительных документов, в том числе согласование с УК и ТСЖ, исполнительной документации и оформление охранных зон линий связи. Протяженность трассы  - длина прокладываемого кабеля до оптического кросса.</t>
    </r>
  </si>
  <si>
    <r>
      <t>Применяется  на существующих кабельных линиях, при  монтаже новой муфты, организации врезки, отводов.  Применимо совместно с расценками пап. 4.2.÷ 4.4, при монтаже более 1 оптической муфты на 0,5 км строящейся трассы.</t>
    </r>
    <r>
      <rPr>
        <b/>
        <sz val="12"/>
        <color rgb="FFFF0000"/>
        <rFont val="Calibri"/>
        <family val="2"/>
        <charset val="204"/>
        <scheme val="minor"/>
      </rPr>
      <t xml:space="preserve"> 
НЕ ПРИМЕНЯТЬ </t>
    </r>
    <r>
      <rPr>
        <b/>
        <sz val="12"/>
        <color rgb="FF0000FF"/>
        <rFont val="Calibri"/>
        <family val="2"/>
        <charset val="204"/>
        <scheme val="minor"/>
      </rPr>
      <t>с разделом №3.</t>
    </r>
  </si>
  <si>
    <t xml:space="preserve">Восстановление поврежденного канала кабельной канализации </t>
  </si>
  <si>
    <t>Расценка применяется при разработке грунта и полноценном восстановлении каналов кабельной канализации</t>
  </si>
  <si>
    <t xml:space="preserve">Расценка преимущественно  
для Республики Татарстан </t>
  </si>
  <si>
    <t>п.м</t>
  </si>
  <si>
    <t>Прокладка стальных труб диаметром 60 мм</t>
  </si>
  <si>
    <t>Алмазное сверление/бурение перекрытий диаметром до 50 мм</t>
  </si>
  <si>
    <t>6.60.1</t>
  </si>
  <si>
    <t>6.60.2</t>
  </si>
  <si>
    <t>6.60.3</t>
  </si>
  <si>
    <t>6.60.4</t>
  </si>
  <si>
    <t>6.60.5</t>
  </si>
  <si>
    <t>6.60.6</t>
  </si>
  <si>
    <t>6.60.7</t>
  </si>
  <si>
    <t>6.60.8</t>
  </si>
  <si>
    <t>6.60.9</t>
  </si>
  <si>
    <t>6.61.</t>
  </si>
  <si>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r>
    <r>
      <rPr>
        <b/>
        <sz val="12"/>
        <color rgb="FF0000FF"/>
        <rFont val="Calibri"/>
        <family val="2"/>
        <charset val="204"/>
        <scheme val="minor"/>
      </rPr>
      <t xml:space="preserve">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color rgb="FFFF0000"/>
        <rFont val="Calibri"/>
        <family val="2"/>
        <charset val="204"/>
        <scheme val="minor"/>
      </rPr>
      <t xml:space="preserve">НЕ ПРИМЕНЯТЬ </t>
    </r>
    <r>
      <rPr>
        <b/>
        <sz val="12"/>
        <color rgb="FF0000FF"/>
        <rFont val="Calibri"/>
        <family val="2"/>
        <charset val="204"/>
        <scheme val="minor"/>
      </rPr>
      <t xml:space="preserve"> отдельно для внутриобъектовой прокладки.</t>
    </r>
  </si>
  <si>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r>
    <r>
      <rPr>
        <b/>
        <sz val="12"/>
        <color rgb="FF0000FF"/>
        <rFont val="Calibri"/>
        <family val="2"/>
        <charset val="204"/>
        <scheme val="minor"/>
      </rPr>
      <t xml:space="preserve">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color rgb="FFFF0000"/>
        <rFont val="Calibri"/>
        <family val="2"/>
        <charset val="204"/>
        <scheme val="minor"/>
      </rPr>
      <t xml:space="preserve">НЕ ПРИМЕНЯТЬ  </t>
    </r>
    <r>
      <rPr>
        <b/>
        <sz val="12"/>
        <color rgb="FF0000FF"/>
        <rFont val="Calibri"/>
        <family val="2"/>
        <charset val="204"/>
        <scheme val="minor"/>
      </rPr>
      <t>отдельно для внутриобъектовой прокладки.</t>
    </r>
  </si>
  <si>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r>
    <r>
      <rPr>
        <b/>
        <sz val="12"/>
        <color rgb="FF0000FF"/>
        <rFont val="Calibri"/>
        <family val="2"/>
        <charset val="204"/>
        <scheme val="minor"/>
      </rPr>
      <t xml:space="preserve">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РАСЦЕНКА ПРИМЕНЯЕТСЯ </t>
    </r>
    <r>
      <rPr>
        <b/>
        <sz val="12"/>
        <color rgb="FFFF0000"/>
        <rFont val="Calibri"/>
        <family val="2"/>
        <charset val="204"/>
        <scheme val="minor"/>
      </rPr>
      <t>для отдельной внутриобъектовой прокладки.</t>
    </r>
  </si>
  <si>
    <t xml:space="preserve">Устройство кабельного вывода на стену из кабельной трассы </t>
  </si>
  <si>
    <t>1шт.</t>
  </si>
  <si>
    <t xml:space="preserve">ПИР, СМР, не ограничиваясь перечисленным: разработка грунта около фундамента, разборка/восстановление отмостки, прокладка трубы в соответствии с проектными данными. Оформление  разрешительных документов и исполнительной документации.   </t>
  </si>
  <si>
    <t>Устройство кабельного вывода на стену/опору от существующего колодца (из расчета  до 30 м).</t>
  </si>
  <si>
    <t>5.34</t>
  </si>
  <si>
    <t>Не применимо совместно с расценкой 5.24; 5.24; 5.29-5.33.</t>
  </si>
  <si>
    <t>Применяется дополнительно к расценкам5.29-5.33; 6.25-6.26; 6.77.1-6.77.3; 6.78-6.81; 6.104 и только в случае прокладки силового кабеля более 20/50 м</t>
  </si>
  <si>
    <t xml:space="preserve">Применяется дополнительно к расценкам № 5.30; 5.33;
в случае превышения 50 м. прокладки кабеля в грунте. 
Применяется  отдельно  если требуется только работы по монтажу кабеля в грунте
</t>
  </si>
  <si>
    <t>Применяется дополнительно к расценкам5.30-5.33; 6.25-6.26; 6.77.1-6.77.3; 6.78-6.81; 6.104 и только в случае прокладки силового кабеля более 20/50 м</t>
  </si>
  <si>
    <r>
      <t xml:space="preserve">Строительство в Стандартной застройке и Новостройках (ДРС FTTb FE -2 пары на 1 ДХ от % проникновения). </t>
    </r>
    <r>
      <rPr>
        <sz val="12"/>
        <color rgb="FFFF0000"/>
        <rFont val="Calibri"/>
        <family val="2"/>
        <charset val="204"/>
        <scheme val="minor"/>
      </rPr>
      <t>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t>
    </r>
    <r>
      <rPr>
        <sz val="12"/>
        <color theme="1"/>
        <rFont val="Calibri"/>
        <family val="2"/>
        <charset val="204"/>
        <scheme val="minor"/>
      </rPr>
      <t xml:space="preserve">
</t>
    </r>
    <r>
      <rPr>
        <b/>
        <sz val="12"/>
        <color rgb="FFFF0000"/>
        <rFont val="Calibri"/>
        <family val="2"/>
        <charset val="204"/>
        <scheme val="minor"/>
      </rPr>
      <t>Строительство слаботочных стояков не производиться</t>
    </r>
    <r>
      <rPr>
        <sz val="12"/>
        <color rgb="FFFF0000"/>
        <rFont val="Calibri"/>
        <family val="2"/>
        <charset val="204"/>
        <scheme val="minor"/>
      </rPr>
      <t>,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t>
    </r>
    <r>
      <rPr>
        <sz val="12"/>
        <color theme="1"/>
        <rFont val="Calibri"/>
        <family val="2"/>
        <charset val="204"/>
        <scheme val="minor"/>
      </rPr>
      <t xml:space="preserve">
</t>
    </r>
  </si>
  <si>
    <r>
      <t xml:space="preserve">ПИР, СМР, Прочие затраты, включая: стоимость кабеля и материалов, вспомогательное оборудование, оформление разрешительных документов, исполнительной документации. </t>
    </r>
    <r>
      <rPr>
        <sz val="12"/>
        <color rgb="FFFF0000"/>
        <rFont val="Calibri"/>
        <family val="2"/>
        <charset val="204"/>
        <scheme val="minor"/>
      </rPr>
      <t xml:space="preserve">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магистральных участков ВОЛС (производится по расценкам пунктов 4.2÷4.4, устройство кабельного вывода/ввода производиться по расценкам 5.24÷5.26. </t>
    </r>
  </si>
  <si>
    <r>
      <t>GPON - стандартное строительство в домах от 3-х этажей и выше (ДРС под 100%,  ОРШ в каждом доме).</t>
    </r>
    <r>
      <rPr>
        <sz val="12"/>
        <color rgb="FFFF0000"/>
        <rFont val="Calibri"/>
        <family val="2"/>
        <charset val="204"/>
        <scheme val="minor"/>
      </rPr>
      <t xml:space="preserve">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t>
    </r>
    <r>
      <rPr>
        <b/>
        <sz val="12"/>
        <color rgb="FFFF0000"/>
        <rFont val="Calibri"/>
        <family val="2"/>
        <charset val="204"/>
        <scheme val="minor"/>
      </rPr>
      <t>Строительство слаботочных стояков не производиться,</t>
    </r>
    <r>
      <rPr>
        <sz val="12"/>
        <color rgb="FFFF0000"/>
        <rFont val="Calibri"/>
        <family val="2"/>
        <charset val="204"/>
        <scheme val="minor"/>
      </rPr>
      <t xml:space="preserve">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 
</t>
    </r>
    <r>
      <rPr>
        <sz val="12"/>
        <color theme="1"/>
        <rFont val="Calibri"/>
        <family val="2"/>
        <charset val="204"/>
        <scheme val="minor"/>
      </rPr>
      <t xml:space="preserve">ПИР, СМР, Прочие затраты, включая: Проектирование домовой распределительной сети. Строительство распределительной сети с учётом стоимости материалов и кабельной продукции, включая, но не ограничиваясь, выполнение следующих видов работ: согласование проведения работ с собственниками жилья; прокладка ВОК по существующему или вновь построенному </t>
    </r>
    <r>
      <rPr>
        <sz val="12"/>
        <color rgb="FFFF0000"/>
        <rFont val="Calibri"/>
        <family val="2"/>
        <charset val="204"/>
        <scheme val="minor"/>
      </rPr>
      <t xml:space="preserve">горизонтальному </t>
    </r>
    <r>
      <rPr>
        <sz val="12"/>
        <color theme="1"/>
        <rFont val="Calibri"/>
        <family val="2"/>
        <charset val="204"/>
        <scheme val="minor"/>
      </rPr>
      <t>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t>
    </r>
    <r>
      <rPr>
        <b/>
        <sz val="12"/>
        <color rgb="FFFF0000"/>
        <rFont val="Calibri"/>
        <family val="2"/>
        <charset val="204"/>
        <scheme val="minor"/>
      </rPr>
      <t>включая стоимость ОРК,</t>
    </r>
    <r>
      <rPr>
        <sz val="12"/>
        <color theme="1"/>
        <rFont val="Calibri"/>
        <family val="2"/>
        <charset val="204"/>
        <scheme val="minor"/>
      </rPr>
      <t xml:space="preserve"> </t>
    </r>
    <r>
      <rPr>
        <b/>
        <sz val="12"/>
        <color rgb="FFFF0000"/>
        <rFont val="Calibri"/>
        <family val="2"/>
        <charset val="204"/>
        <scheme val="minor"/>
      </rPr>
      <t>без учета стоимости</t>
    </r>
    <r>
      <rPr>
        <sz val="12"/>
        <color theme="1"/>
        <rFont val="Calibri"/>
        <family val="2"/>
        <charset val="204"/>
        <scheme val="minor"/>
      </rPr>
      <t xml:space="preserve"> </t>
    </r>
    <r>
      <rPr>
        <b/>
        <sz val="12"/>
        <color rgb="FFFF0000"/>
        <rFont val="Calibri"/>
        <family val="2"/>
        <charset val="204"/>
        <scheme val="minor"/>
      </rPr>
      <t>сплиттера 2-го каскада (УСМ)</t>
    </r>
    <r>
      <rPr>
        <sz val="12"/>
        <color theme="1"/>
        <rFont val="Calibri"/>
        <family val="2"/>
        <charset val="204"/>
        <scheme val="minor"/>
      </rPr>
      <t>); монтаж, разварка ВОК с комплексом измерений; подготовка, сдача ИД и законченного строительством объекта.</t>
    </r>
  </si>
  <si>
    <r>
      <t xml:space="preserve">GPON - строительство в малоэтажных домах высотой от 3-х этажей и ниже (ДРС в подъездах не строится, ОРК - одна на подъезд, ОРШ на группу домов, кабель от ОРШ до ОРК методом подвеса). </t>
    </r>
    <r>
      <rPr>
        <sz val="12"/>
        <color rgb="FFFF0000"/>
        <rFont val="Calibri"/>
        <family val="2"/>
        <charset val="204"/>
        <scheme val="minor"/>
      </rPr>
      <t xml:space="preserve">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t>
    </r>
    <r>
      <rPr>
        <sz val="12"/>
        <color theme="1"/>
        <rFont val="Calibri"/>
        <family val="2"/>
        <charset val="204"/>
        <scheme val="minor"/>
      </rPr>
      <t>ПИР, СМР, Прочие затраты, включая: Проектирование и согласование проведения работ с собственниками жилья; прокладка распределительных ВОК;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t>
    </r>
    <r>
      <rPr>
        <sz val="12"/>
        <color rgb="FFFF0000"/>
        <rFont val="Calibri"/>
        <family val="2"/>
        <charset val="204"/>
        <scheme val="minor"/>
      </rPr>
      <t>включая стоимость ОРК, без учета стоимости сплиттера 2-го каскада (УСМ)</t>
    </r>
    <r>
      <rPr>
        <sz val="12"/>
        <color theme="1"/>
        <rFont val="Calibri"/>
        <family val="2"/>
        <charset val="204"/>
        <scheme val="minor"/>
      </rPr>
      <t>); монтаж, разварка ВОК с комплексом измерений; подготовка, сдача ИД и законченного строительством объекта.</t>
    </r>
  </si>
  <si>
    <r>
      <t xml:space="preserve">GPON - строительство в Новостройках (ДРС под 100%, ОРШ в каждом доме, ОРК через этаж или на каждом этаже). Стояки не строятся. </t>
    </r>
    <r>
      <rPr>
        <sz val="12"/>
        <color rgb="FFFF0000"/>
        <rFont val="Calibri"/>
        <family val="2"/>
        <charset val="204"/>
        <scheme val="minor"/>
      </rPr>
      <t xml:space="preserve">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В случае необходимости строительства слаботочных стояков, проектирование и строительство производиться по отдельной расценке пункта 6.4. Организация вводов в  ДХ производиться по расценкам 6.40÷6.41.
</t>
    </r>
    <r>
      <rPr>
        <sz val="12"/>
        <color theme="1"/>
        <rFont val="Calibri"/>
        <family val="2"/>
        <charset val="204"/>
        <scheme val="minor"/>
      </rPr>
      <t>ПИР, СМР, Прочие затраты, включая: Проектирование домовой распределительной сети. Строительство распределительной сети с учётом стоимости материалов и кабельной продукции, включая, но не ограничиваясь, выполнение следующих видов работ: согласование времени проведения работ с Застройщиками; прокладка распределительных ВОК по существующему  или вновь построенному</t>
    </r>
    <r>
      <rPr>
        <sz val="12"/>
        <color rgb="FFFF0000"/>
        <rFont val="Calibri"/>
        <family val="2"/>
        <charset val="204"/>
        <scheme val="minor"/>
      </rPr>
      <t xml:space="preserve"> горизонтальному</t>
    </r>
    <r>
      <rPr>
        <sz val="12"/>
        <color theme="1"/>
        <rFont val="Calibri"/>
        <family val="2"/>
        <charset val="204"/>
        <scheme val="minor"/>
      </rPr>
      <t xml:space="preserve"> 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и УСМ (</t>
    </r>
    <r>
      <rPr>
        <b/>
        <sz val="12"/>
        <color rgb="FFFF0000"/>
        <rFont val="Calibri"/>
        <family val="2"/>
        <charset val="204"/>
        <scheme val="minor"/>
      </rPr>
      <t>включая стоимость ОРК и сплиттера 2-го каскада (УСМ)</t>
    </r>
    <r>
      <rPr>
        <sz val="12"/>
        <color theme="1"/>
        <rFont val="Calibri"/>
        <family val="2"/>
        <charset val="204"/>
        <scheme val="minor"/>
      </rPr>
      <t>); монтаж, разварка ВОК с комплексом измерений; подготовка, сдача ИД и законченного строительством объекта.</t>
    </r>
  </si>
  <si>
    <r>
      <t xml:space="preserve">Строительство в Комплексных новостройках (ДРС FTTb GE-4 пары на 1 ДХ под 100% проникновения, стояки не строятся). Проектирование и строительство магистральных участков ВОЛС производится по отдельным расценкам пунктов 4.2÷4.4, устройство ввода производиться по отдельным расценкам 5.24÷5.26. В случае необходимости строительства слаботочных стояков, проектирование и строительство производиться по отдельной расценке пункта 6.4. </t>
    </r>
    <r>
      <rPr>
        <b/>
        <sz val="12"/>
        <color rgb="FFFF0000"/>
        <rFont val="Calibri"/>
        <family val="2"/>
        <charset val="204"/>
        <scheme val="minor"/>
      </rPr>
      <t xml:space="preserve"> Организация вводов в  ДХ производиться по расценкам 6.38÷6.39; 6.42÷6.43.</t>
    </r>
  </si>
  <si>
    <t>Не применяется совместно с Работами пунктов  3.1÷ 3.3; 4.3÷4.4;  4.7÷ 4.9; 5.1÷ 5.13; 5.21-5.22; 5.24-5.26; 5.30; 5.33; 6.113</t>
  </si>
  <si>
    <t>Устройство кабельного ввода в  здание в фундаментном основании  от существующего колодца (из расчета  до 30 м).
В случае необходимости (более 30м) канализация достраивается по соответствующим расценкам.</t>
  </si>
  <si>
    <r>
      <t xml:space="preserve"> ПИР,СМР, с учётом стоимости кабеля и всех материалов для наружных и внутренних работ, (с учётом  технологических, монтажных запасов кабеля), в том числе сопутствующие и подготовительные работы и не ограничиваясь перечисленным: очистка, промывка, подготовка каналов канализации,  установка консолей в колодцах  (при необходимости);  монтаж/перемонтаж муфт со сваркой волокон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xml:space="preserve">); герметизация каналов; маркировка (бирки);  вывод кабеля из канализации на стену/опору; ввод кабеля в здание по существующему каналу с пробивкой и заделкой герметизации; </t>
    </r>
    <r>
      <rPr>
        <sz val="12"/>
        <color rgb="FFFF0000"/>
        <rFont val="Calibri"/>
        <family val="2"/>
        <charset val="204"/>
        <scheme val="minor"/>
      </rPr>
      <t xml:space="preserve">ввод кабеля в здание выше фундаментного основания с пробивкой и заделкой технологических отверстий; </t>
    </r>
    <r>
      <rPr>
        <sz val="12"/>
        <color theme="1"/>
        <rFont val="Calibri"/>
        <family val="2"/>
        <charset val="204"/>
        <scheme val="minor"/>
      </rPr>
      <t xml:space="preserve">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защита кабеля в опасных местах; монтаж оптических кроссов (включая стоимость)/сплиттеров (включая стоимость), стоек с креплением и оконечиванием кабеля. Проведение  всех измерений ВОК,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ВОК до оптического кросса/сплиттеров. </t>
    </r>
    <r>
      <rPr>
        <b/>
        <sz val="12"/>
        <color rgb="FFFF0000"/>
        <rFont val="Calibri"/>
        <family val="2"/>
        <charset val="204"/>
        <scheme val="minor"/>
      </rPr>
      <t xml:space="preserve"> 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производиться по расценкам  5.24÷5.25.</t>
    </r>
  </si>
  <si>
    <r>
      <t xml:space="preserve"> ПИР, СМР,  с учётом стоимости кабеля и всех материалов для наружных и внутренних работ, (с учетом  технологических, монтажных запасов кабеля), в том числе сопутствующие и подготовительные работы и не ограничиваясь перечисленным: очистка, промывка, подготовка каналов канализации, установка консолей в колодцах  (при необходимости). Монтаж/перемонтаж муфт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xml:space="preserve">); герметизация каналов; маркировка (бирки); вывод кабеля на стену/опору; прокладку по стене/опоре в трубе с учетом ее стоимости (длина трубы определяется проектом); ввод кабеля в здание по существующему каналу с пробивкой и заделкой герметизации; </t>
    </r>
    <r>
      <rPr>
        <sz val="12"/>
        <color rgb="FFFF0000"/>
        <rFont val="Calibri"/>
        <family val="2"/>
        <charset val="204"/>
        <scheme val="minor"/>
      </rPr>
      <t>ввод кабеля в здание выше фундаментного основания с пробивкой и заделкой технологических отверстий</t>
    </r>
    <r>
      <rPr>
        <sz val="12"/>
        <color theme="1"/>
        <rFont val="Calibri"/>
        <family val="2"/>
        <charset val="204"/>
        <scheme val="minor"/>
      </rPr>
      <t xml:space="preserve">; защита кабеля в опасных местах, монтаж кабельростов, кроссов и стоек с их стоимостью для крепления кроссов; оконечивание кабеля с обеих сторон. Проведение  всех измерений ,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до кросса. </t>
    </r>
    <r>
      <rPr>
        <b/>
        <sz val="12"/>
        <color rgb="FFFF0000"/>
        <rFont val="Calibri"/>
        <family val="2"/>
        <charset val="204"/>
        <scheme val="minor"/>
      </rPr>
      <t>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производиться по расценкам  5.24÷5.25.</t>
    </r>
  </si>
  <si>
    <r>
      <t xml:space="preserve">ПИР, СМР, с учётом стоимости кабеля и материалов для наружных и внутренних работ, в том числе и не ограничиваясь перечисленным: Разработка траншеи; прокладка опознавательной ленты; прокладка кабеля; защита кабеля в опасных местах не требующих применения ГНБ (места перехода через дороги, пересечение с инженерными сетями, внутри объекта и т.д.), монтаж/перемонтаж  муфт со сваркой волокон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xml:space="preserve">); установка пикетных столбиков;  вывод кабеля на стену, </t>
    </r>
    <r>
      <rPr>
        <sz val="12"/>
        <color rgb="FFFF0000"/>
        <rFont val="Calibri"/>
        <family val="2"/>
        <charset val="204"/>
        <scheme val="minor"/>
      </rPr>
      <t>устройство вывода и вывод кабеля на опору</t>
    </r>
    <r>
      <rPr>
        <sz val="12"/>
        <color theme="1"/>
        <rFont val="Calibri"/>
        <family val="2"/>
        <charset val="204"/>
        <scheme val="minor"/>
      </rPr>
      <t>,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t>
    </r>
    <r>
      <rPr>
        <sz val="12"/>
        <color rgb="FFFF0000"/>
        <rFont val="Calibri"/>
        <family val="2"/>
        <charset val="204"/>
        <scheme val="minor"/>
      </rPr>
      <t xml:space="preserve"> ввод кабеля в здание выше фундаментного основания с пробивкой и заделкой технологических отверстий;</t>
    </r>
    <r>
      <rPr>
        <sz val="12"/>
        <color theme="1"/>
        <rFont val="Calibri"/>
        <family val="2"/>
        <charset val="204"/>
        <scheme val="minor"/>
      </rPr>
      <t xml:space="preserve"> работы по восстановлению нарушенных покрытий, рекультивации земель,  благоустройству. 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монтаж оптических кроссов (включая стоимость)/сплиттеров (включая стоимость), стоек с креплением и оконечиванием кабеля. Проведение  всех измерений ВОК, включая входной контроль кабеля. Топографо-геодезические работы, оформление разрешительных документов и исполнительной документации,  оформление охранных зон линий связи. Прокладка кабеля учитывается в протяженности трассы ВОК до оптического кросса/сплиттеров. </t>
    </r>
    <r>
      <rPr>
        <b/>
        <sz val="12"/>
        <color rgb="FFFF0000"/>
        <rFont val="Calibri"/>
        <family val="2"/>
        <charset val="204"/>
        <scheme val="minor"/>
      </rPr>
      <t>Устройство кабельного вывода на стену, производиться по расценке 5.26.</t>
    </r>
  </si>
  <si>
    <r>
      <t xml:space="preserve">ПИР,СМР,  включая землеустроительное дело, топосъёмку, согласования. СМР, с учётом стоимости кабеля и материалов для наружных и внутренних работ, в том числе и не ограничиваясь перечисленным:  разработка траншеи; прокладка кабеля, защита кабеля в опасных местах не требующих применения ГНБ  в соответствии с проектом (места перехода через дороги, пересечение с инженерными сетями, внутри объекта и т.д.); монтаж/перемонтаж  муфт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установка пикетных столбиков; вывод кабеля на стену,</t>
    </r>
    <r>
      <rPr>
        <sz val="12"/>
        <color rgb="FFFF0000"/>
        <rFont val="Calibri"/>
        <family val="2"/>
        <charset val="204"/>
        <scheme val="minor"/>
      </rPr>
      <t xml:space="preserve"> устройство вывода и вывод кабеля на опору</t>
    </r>
    <r>
      <rPr>
        <sz val="12"/>
        <color theme="1"/>
        <rFont val="Calibri"/>
        <family val="2"/>
        <charset val="204"/>
        <scheme val="minor"/>
      </rPr>
      <t xml:space="preserve">,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t>
    </r>
    <r>
      <rPr>
        <sz val="12"/>
        <color rgb="FFFF0000"/>
        <rFont val="Calibri"/>
        <family val="2"/>
        <charset val="204"/>
        <scheme val="minor"/>
      </rPr>
      <t>ввод кабеля в здание выше фундаментного основания с пробивкой и заделкой технологических отверстий</t>
    </r>
    <r>
      <rPr>
        <sz val="12"/>
        <color theme="1"/>
        <rFont val="Calibri"/>
        <family val="2"/>
        <charset val="204"/>
        <scheme val="minor"/>
      </rPr>
      <t xml:space="preserve">; работы по восстановлению нарушенных покрытий, рекультивации земель,  благоустройству. Внутриобъектовые работы: монтаж кабельростов, кроссов и стоек для  крепления кроссов; оконечивание кабеля с обеих сторон. Проведение  всех измерений , включая входной контроль кабеля. Топографо-геодезические работы, оформление разрешительных документов и исполнительной документации,  оформление охранных зон линий связи. Прокладка кабеля учитывается в протяженности трассы до кросса. </t>
    </r>
    <r>
      <rPr>
        <b/>
        <sz val="12"/>
        <color rgb="FFFF0000"/>
        <rFont val="Calibri"/>
        <family val="2"/>
        <charset val="204"/>
        <scheme val="minor"/>
      </rPr>
      <t>Устройство кабельного вывода на стену, производиться по расценке 5.26.</t>
    </r>
  </si>
  <si>
    <t>По требованию Заказчика  примененяеться понижающий коэффициент с шагом = 0,3
Не применяется совместно с расценкой 5.25; 5.26</t>
  </si>
  <si>
    <t>ПИР, СМР, Прочие затраты, исполнительная документация, при этом включено:  монтаж шкафа, подключение к электропитанию и заземлению, стоимость и монтаж ЩРУН (щиток учетно-распределительный), стоимость и установка узлов учета электрической энергии, автоматического выключателя, стоимость и прокладка силового кабеля (длиной до 20м), стоимость шкафа/стойки и монтажных материалов, включая органайзер, патч-панель, стоимость доставки. Оформление разрешительных документов на размещение.</t>
  </si>
  <si>
    <t>Обновление программного обеспечения коммутатора/голосового шлюза, выполнение ПНР</t>
  </si>
  <si>
    <t xml:space="preserve"> Монтаж АТС, MSAN (без учета стоимости оборудования)</t>
  </si>
  <si>
    <t>для деревянных / стальных/ композитных опор</t>
  </si>
  <si>
    <t>5.28.1</t>
  </si>
  <si>
    <t>5.28.2</t>
  </si>
  <si>
    <t>По требованию Заказчика  примененяеться понижающий коэффициент с шагом = 0,1
Не применяется совместно с расценкой 5.24; 5.26</t>
  </si>
  <si>
    <r>
      <t xml:space="preserve">ПИР, СМР, включая стоимость материалов ( асбестоцементные /полиэтиленовые трубы даметром не менее 63 мм, комплектующие), организацию вывода из кабельного колодца и ввода в фундаментном основании, герметизация каналов, восстановление асфальтобетонных покрытий проезжей части, тротуаров и работ по благоустройству, оформление разрешительных документов и исполнительной документации (в том числе с нанесением на городской планшет исполнительной сьемки). Заказ и оплата топосъемок  . </t>
    </r>
    <r>
      <rPr>
        <b/>
        <sz val="12"/>
        <color rgb="FFFF0000"/>
        <rFont val="Calibri"/>
        <family val="2"/>
        <charset val="204"/>
        <scheme val="minor"/>
      </rPr>
      <t>Стоимость колодца и монтажа учитывается отдельной расценкой.</t>
    </r>
  </si>
  <si>
    <t>ПИР, СМР, включая стоимость материалов ( полиэтиленовые трубы даметром не менее 63 мм, комплектующие), организацию вывода из кабельного колодца, герметизация, восстановление асфальтобетонных покрытий проезжей части, тротуаров и работ по благоустройству, оформление разрешительных документов и исполнительной документации (в том числе с нанесением на городской планшет исполнительной сьемки). Заказ и оплата топосъемок.</t>
  </si>
  <si>
    <t>ПИР, СМР, включая затраты на устройство покрытий и материалы для устройства подстилающих и выравнивающих слоев, для укладки демонтированной брусчатки.</t>
  </si>
  <si>
    <t xml:space="preserve">Применяется дополнительно к расценке 5.1; 5.3-5.4.
По требованию Заказчика фактический объем работ  подтверждаться Актом.
</t>
  </si>
  <si>
    <t>Применяется дополнительно к расценке 5.1; 5.3-5.4.
По требованию Заказчика фактический объем работ  подтверждаться Актом.</t>
  </si>
  <si>
    <r>
      <t>ПИР, СМР прочие затраты, не ограничиваясь перечисленным: монтаж регистратора/счетсчика импульсов на стену/в щиток, , тестирование производственного монтажа, настройка и тестирование канала, с учетом стоимости материалов.</t>
    </r>
    <r>
      <rPr>
        <b/>
        <sz val="12"/>
        <color rgb="FFFF0000"/>
        <rFont val="Calibri"/>
        <family val="2"/>
        <charset val="204"/>
      </rPr>
      <t xml:space="preserve"> Без учета стоимости регистратора.</t>
    </r>
  </si>
  <si>
    <r>
      <t>ПИР, СМР прочие затраты, не ограничиваясь перечисленным: монтаж блока коммутации/конвертера интерфейса/концентратора интерфейса на стену, расшивка кабеля в блоке коммутации, тестирование производственного монтажа, с учетом стоимости материалов.</t>
    </r>
    <r>
      <rPr>
        <b/>
        <sz val="12"/>
        <color rgb="FFFF0000"/>
        <rFont val="Calibri"/>
        <family val="2"/>
        <charset val="204"/>
      </rPr>
      <t xml:space="preserve"> Без учета стоимости блока коммутации.</t>
    </r>
  </si>
  <si>
    <t>Протяженность по работам, указанным в пп. 4.2-4.3; 4.7-4.9  учитывается  по общей протяженности кабельной линии в Заказе;</t>
  </si>
  <si>
    <r>
      <rPr>
        <b/>
        <sz val="14"/>
        <color rgb="FFFF0000"/>
        <rFont val="Calibri"/>
        <family val="2"/>
        <charset val="204"/>
        <scheme val="minor"/>
      </rPr>
      <t>Примечание:</t>
    </r>
    <r>
      <rPr>
        <b/>
        <sz val="12"/>
        <color rgb="FFFF0000"/>
        <rFont val="Calibri"/>
        <family val="2"/>
        <charset val="204"/>
        <scheme val="minor"/>
      </rPr>
      <t xml:space="preserve">
</t>
    </r>
    <r>
      <rPr>
        <b/>
        <sz val="12"/>
        <color theme="1"/>
        <rFont val="Calibri"/>
        <family val="2"/>
        <charset val="204"/>
        <scheme val="minor"/>
      </rPr>
      <t>В каждый из указанных выше видов Работ в т.ч. входят:
1. Затраты на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и согласование у сторонних организаций комплекта исполнительной документации в соответствии по построенным ЛКС и объектам строительства;
4. протяженность по работам, указанным в пп. 4.2-4.3; 4.7-4.9  учитывается  по общей протяженности кабельной линии в Заказе;
5. величина стоимости кабеля с учётом ТЗР носит справочный характер и используется для исключения из Удельной стоимости за единицу в случае принятия решения об использовании давальческого кабеля РФ/МРФ.</t>
    </r>
  </si>
  <si>
    <t>ПИР, СМР: Установка модуля сопряжения  LORA/NB-IoT</t>
  </si>
  <si>
    <t>Монтаж модуля сопряжения LORA/NB-IoT</t>
  </si>
  <si>
    <t>ПИР, СМР. Установка коммутатора  доступа, VoIP шлюза до 72 портов FXO/ FXS, ОРШ, платы расширения, OLT,  коммутатора агрегации, оптического мультиплексора (4хЕ1, 2хFE), медиаконвертера, контроллера телеметрии, ИБП, HDSL модем, ADSL модем, ONT, L3 СРЕ, оборудование Wi-Fi и пр. СМР, ПНР, включая  монтаж SFP и стоимость материалов и кабеля, без учета стоимости оборудования. Монтаж оборудования   в существующую стойку (шкаф), подключение  электропитания от существующего источника питания;  подключение к каналообразующему оборудованию.  Оформление исполнительной документации.</t>
  </si>
  <si>
    <t xml:space="preserve">для ж/б опор </t>
  </si>
  <si>
    <t xml:space="preserve"> Установка/замена опор разных видов,  (одинарная опора, опора с одной подпорой, опора с двумя подпорами, опора с приставкой, подпоры, укосины и т.п.) (полный комплекс работ)</t>
  </si>
  <si>
    <t>ПИР, СМР, включая и не ограничиваясь: стоимость опоры, пристав, подпор, укосин, вспомогательных материалов, доставки и развозки по трассе монтажа; стоимость демонтажа старой опоры (при необходимости), работа бурильно-крановой машины по установке опор длиной до 11,5 метров, работ по переподвесу существующих кабельных линий на новую, транспортировка демонтированных опор на свалку или на склад  Заказчика.  Оформление разрешительных документов и исполнительной документации. Выполнение топографо-геодезических работ при предъявлении требования от Заказчика.</t>
  </si>
  <si>
    <r>
      <t xml:space="preserve">ПИР, СМР, Прочие затраты: установка телекоммуникационного шкафа с опорной рамой  в грунт (предоставляет Заказчик), устройство фундаментов и отмостки; перевозка шкафа; монтаж шкафа; устройство заземления, приобретение необходимых расходных материалов монтажа и  комплектующих, при необходимости доукомплектацию БКТО, кроссами, плинтами. Оформление разрешительных документов. Выполнение топографо-геодезических работ при предъявлении требования от Заказчика. Оформление исполнительной документации.                                                                                                                              </t>
    </r>
    <r>
      <rPr>
        <b/>
        <sz val="12"/>
        <color rgb="FFFF0000"/>
        <rFont val="Calibri"/>
        <family val="2"/>
        <charset val="204"/>
        <scheme val="minor"/>
      </rPr>
      <t>Не включает</t>
    </r>
    <r>
      <rPr>
        <sz val="12"/>
        <rFont val="Calibri"/>
        <family val="2"/>
        <charset val="204"/>
        <scheme val="minor"/>
      </rPr>
      <t>: стоимость шкафа распределительного с опорной рамой.</t>
    </r>
  </si>
  <si>
    <t>6.61.1</t>
  </si>
  <si>
    <t>СМР: Программирование ключа/метки NFS</t>
  </si>
  <si>
    <t>Выполнение работ по программированию ключа</t>
  </si>
  <si>
    <t>СМР: Программирование ключа, включая стоимость ключа соответствующего техническим требованиям Заказчика.</t>
  </si>
  <si>
    <t>Светофор для подготовки к ЗП МОСТ (высвобождение помещений)</t>
  </si>
  <si>
    <t>Позиции к исключению</t>
  </si>
  <si>
    <t xml:space="preserve">Позиции под вопросом к исключению </t>
  </si>
  <si>
    <t>Новые позиции</t>
  </si>
  <si>
    <t>Прокладка и монтаж медного кабеля всех типов в канализации, включая внутриобъектовые работы (жила 0,4)</t>
  </si>
  <si>
    <t>Прокладка и монтаж медного кабеля всех типов в грунт, включая внутриобъектовые работы
 (жила 0,4)</t>
  </si>
  <si>
    <t>Прокладка и монтаж медного кабеля  всех типов по опорам,  включая внутриобъектовые работы
 (жила 0,4)</t>
  </si>
  <si>
    <t>Прокладка и монтаж медного кабеля всех типов в канализации, включая внутриобъектовые работы (жила, отличная от 0,4)</t>
  </si>
  <si>
    <t>ёмкостью 10 пар  (жила 0,5)</t>
  </si>
  <si>
    <t>ёмкостью 20 пар  (жила 0,5)</t>
  </si>
  <si>
    <t>ёмкостью 30 пар  (жила 0,5)</t>
  </si>
  <si>
    <t>ёмкостью  50 пар  (жила 0,5)</t>
  </si>
  <si>
    <t>ёмкостью  100 пар (жила 0,5)</t>
  </si>
  <si>
    <t>ёмкостью  200 пар (жила 0,5)</t>
  </si>
  <si>
    <t>ёмкостью 300 пар (жила 0,5)</t>
  </si>
  <si>
    <t>ёмкостью  400 пар (жила 0,5)</t>
  </si>
  <si>
    <t>ёмкостью  500 пар (жила 0,5)</t>
  </si>
  <si>
    <t>ёмкостью 600 пар (жила 0,5)</t>
  </si>
  <si>
    <t>ёмкостью  50 пар  (жила 0,7)</t>
  </si>
  <si>
    <t>ёмкостью 100 пар (жила 0,7)</t>
  </si>
  <si>
    <t>Прокладка и монтаж медного кабеля  всех типов по опорам,  включая внутриобъектовые работы (жила, отличная от 0,4)</t>
  </si>
  <si>
    <t>Прокладка и монтаж медного кабеля всех типов в грунт, включая внутриобъектовые работы (жила, отличная от 0,4)</t>
  </si>
  <si>
    <t>Скорректирована стоимость</t>
  </si>
  <si>
    <t xml:space="preserve">Старая стоимость </t>
  </si>
  <si>
    <t>Новая стоимость</t>
  </si>
  <si>
    <t>Новая стоимость эпЗ</t>
  </si>
  <si>
    <t>Новая стоимость эпЗБ</t>
  </si>
  <si>
    <t xml:space="preserve">Выполнение предпроектных обследований </t>
  </si>
  <si>
    <t xml:space="preserve">Отчёт о выполнении предпроектных работ: Определение технической возможности места размещения ТУД, определение собственника земельного участка, подготовка ситуационного плана размещения ТУД, определение перечня согласующих организаций, объем требуемых работ и технической возможности.
</t>
  </si>
  <si>
    <t>1.4</t>
  </si>
  <si>
    <t>1.5</t>
  </si>
  <si>
    <r>
      <t>Землеустроительное дело, включая и не ограничиваясь: разработку и согласование схем расположения земельного участка на кадастровом плане территории; выполнение комплекса работ по межеванию земель и формированию межевых планов, включая все необходимые согласования;
вынос границ участков в натуру (подготовка разбивочного чертежа, вынос и закрепление межевых знаков на местности);</t>
    </r>
    <r>
      <rPr>
        <sz val="12"/>
        <color rgb="FF0000FF"/>
        <rFont val="Calibri"/>
        <family val="2"/>
        <charset val="204"/>
        <scheme val="minor"/>
      </rPr>
      <t xml:space="preserve"> оформление договоров аренды земельных участков, сервитутных соглашений, разрешений на использование земель</t>
    </r>
    <r>
      <rPr>
        <sz val="12"/>
        <rFont val="Calibri"/>
        <family val="2"/>
        <charset val="204"/>
        <scheme val="minor"/>
      </rPr>
      <t>; постановку земельных участков на государственный кадастровый учет в кадастровой палате; инвентаризацию земель всех категорий; раздел земельного участка (размежевание участка на два и более).</t>
    </r>
  </si>
  <si>
    <t>Разработка проекта сохранения объекта культурного наследия, согласование работ с КГИОП</t>
  </si>
  <si>
    <t>Разработка проекта сохранения объекта культурного наследия, согласование и получение разрешения на проведение работ (в том числе в охранной зоне) с КГИОП (Комитет по государственному контролю, использованию и охране памятников истории и культуры),  последующее сопровождение выполнения строительно-монтажных работ.</t>
  </si>
  <si>
    <t xml:space="preserve">Археологические изыскания/исследования, включая и не ограничиваясь: Получение разрешения (открытого листа) на право проведения археологических полевых работ необходимого вида в необходимых пределах;  Археологические разведки; Археологические раскопки (при необходимости); Археологические наблюдения (при необходимости); Камеральная обработка (при необходимости); Подготовка научного и технического отчетов; Сдача научно-технического отчета в Институт археологии РАН и снятие замечаний. 
</t>
  </si>
  <si>
    <t>Раздел 1 Предпроектные /Проектно-изыскательские работы (объект/ТУД)</t>
  </si>
  <si>
    <t>Проектно-изыскательские работы на прокладку и монтаж ВОК в кабельной канализации/внутриобъектовые работы</t>
  </si>
  <si>
    <t>РАСЦЕНКА ПРИМЕНЯЕТСЯ для отдельной внутриобъектовой прокладки.</t>
  </si>
  <si>
    <t>Раздел 2 Проектно-изыскательские работы на линии связи</t>
  </si>
  <si>
    <t>Проектно-изыскательские работы на прокладку и монтаж ВОК в грунте</t>
  </si>
  <si>
    <t xml:space="preserve"> Проектно-изыскательские работы на прокладку и монтаж  ВОК методом подвеса</t>
  </si>
  <si>
    <t>2.4</t>
  </si>
  <si>
    <t xml:space="preserve"> Проектно-изыскательские работы на монтаж оптического кросса  (ШКОН, ШКОС) </t>
  </si>
  <si>
    <t xml:space="preserve">Проектно-изыскательские работы на монтаж  муфты на волоконно-оптическом кабеле </t>
  </si>
  <si>
    <t>ПИР, в том числе и не ограничиваясь перечисленным: обследование, согласование и получение решений от собственников, разработка и оформление РД, ПД (в том числе схемы разварки и размещения), согласование  с заинтересованными организациями, получение положительных экспертных заключений (при необходимости).</t>
  </si>
  <si>
    <t>2.5</t>
  </si>
  <si>
    <t xml:space="preserve">Применяется  на существующих кабельных линиях, при  монтаже новой муфты, организации врезки, отводов. </t>
  </si>
  <si>
    <t>Проектно-изыскательские работы на прокладку и монтаж медного кабеля всех типов в  в кабельной канализации/внутриобъектовые работы</t>
  </si>
  <si>
    <t>2.6</t>
  </si>
  <si>
    <t>2.7</t>
  </si>
  <si>
    <r>
      <t xml:space="preserve">ПИР включая и не ограничиваясь: Обследование трассы, проведение инженерных изысканий, согласование и получение решений от собственников , разработка и оформление РД, ПД (в том числе, оптические муфты, кроссы/кроссовые шкафы, схемы разварки и размещения),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 </t>
    </r>
    <r>
      <rPr>
        <b/>
        <sz val="12"/>
        <color rgb="FFFF0000"/>
        <rFont val="Calibri"/>
        <family val="2"/>
        <charset val="204"/>
        <scheme val="minor"/>
      </rPr>
      <t>Компенсация на оплату ТУ производиться по отдельной расценке.</t>
    </r>
  </si>
  <si>
    <r>
      <t xml:space="preserve">ПИР включая и не ограничиваясь: Обследование трассы, проведение инженерных изысканий, согласование и получение решений от собственников, разработка и оформление РД, ПД (в том числе, оптические муфты, кроссы/кроссовые шкафы, схемы разварки и размещения), получение необходимых ТУ, согласование  с заинтересованными организациями, получение положительных экспертных заключений (при необходимости). </t>
    </r>
    <r>
      <rPr>
        <b/>
        <sz val="12"/>
        <color rgb="FFFF0000"/>
        <rFont val="Calibri"/>
        <family val="2"/>
        <charset val="204"/>
        <scheme val="minor"/>
      </rPr>
      <t>Компенсация на оплату ТУ производиться по отдельной расценке.</t>
    </r>
  </si>
  <si>
    <r>
      <t xml:space="preserve">ПИР включая и не ограничиваясь: Обследование трассы, проведение инженерных изысканий, согласование и получение решений от собственников ЛКС, разработка и оформление РД, ПД (в том числе,  муфты, кроссы/кроссовые шкафы, распределительные шкафы, схемы расключения и размещения), получение необходимых ТУ, согласование  с заинтересованными организациями, получение положительных экспертных заключений (при необходимости).  </t>
    </r>
    <r>
      <rPr>
        <b/>
        <sz val="12"/>
        <color rgb="FFFF0000"/>
        <rFont val="Calibri"/>
        <family val="2"/>
        <charset val="204"/>
        <scheme val="minor"/>
      </rPr>
      <t>Компенсация на оплату ТУ производиться по отдельной расценке.</t>
    </r>
  </si>
  <si>
    <t>Проектно-изыскательские работы на прокладку и монтаж медного кабеля всех типов в грунт</t>
  </si>
  <si>
    <t xml:space="preserve">Проектно-изыскательские работы на прокладку и монтаж медного кабеля  всех типов методом подвеса </t>
  </si>
  <si>
    <t>2.8</t>
  </si>
  <si>
    <t xml:space="preserve">Проектно-изыскательские работы на монтаж  муфты прямой/разветвительной  на  медном кабеле </t>
  </si>
  <si>
    <t>2.9</t>
  </si>
  <si>
    <t>Проектно-изыскательские работы на демонтаж ВОК любой емкости из кабельной канализации, включая демонтаж внутри объекта (до кросса включительно)</t>
  </si>
  <si>
    <t>Проектно-изыскательские работы на демонтаж ВОК любой емкости с опор,  включая демонтаж внутри объекта (до кросса включительно):</t>
  </si>
  <si>
    <t xml:space="preserve">Проектно-изыскательские работы на демонтаж медного кабеля всех типов из кабельной канализации,   включая демонтаж внутри объекта (до кросса включительно), не зависимо от емкости кабеля </t>
  </si>
  <si>
    <t xml:space="preserve">ПИР включая и не ограничиваясь: Обследование трассы, проведение инженерных изысканий, согласование и получение решений от собственников ЛКС, разработка и оформление РД, ПД (при необходимости альтернативных схем организации связи), согласование  с заинтересованными организациями, получение положительных экспертных заключений (при необходимости). </t>
  </si>
  <si>
    <t xml:space="preserve">ПИР включая и не ограничиваясь: Обследование трассы, проведение инженерных изысканий, согласование и получение решений от собственников инфраструктуры, разработка и оформление РД, ПД (при необходимости альтернативных схем организации связи), согласование  с заинтересованными организациями, получение положительных экспертных заключений (при необходимости). </t>
  </si>
  <si>
    <t>2.10</t>
  </si>
  <si>
    <t>2.11</t>
  </si>
  <si>
    <t>2.12</t>
  </si>
  <si>
    <t>2.13</t>
  </si>
  <si>
    <t xml:space="preserve">Проектно-изыскательские работы на демонтаж  медного кабеля всех типов из грунта, включая демонтаж внутри объекта (до кросса включительно),  не зависимо от емкости кабеля  </t>
  </si>
  <si>
    <t xml:space="preserve">ПИР включая и не ограничиваясь: Обследование трассы, проведение инженерных изысканий, согласование и получение решений от собственников инфраструктуры, земельных участков, разработка и оформление РД, ПД (при необходимости альтернативных схем организации связи), согласование  с заинтересованными организациями, получение положительных экспертных заключений (при необходимости). </t>
  </si>
  <si>
    <t xml:space="preserve">Проектно-изыскательские работы на демонтаж   медного кабеля  всех типов с опор,  включая демонтаж внутри объекта (до кросса включительно), не зависимо от емкости кабеля  </t>
  </si>
  <si>
    <t>2.14</t>
  </si>
  <si>
    <t>Раздел 3 Проектно-изыскательские работы Инфраструктура (Строительство ЛКСС/объектов инфраструктуры)</t>
  </si>
  <si>
    <r>
      <t xml:space="preserve">ПИР включая и не ограничиваясь: обследование трассы, проведение инженерных изысканий, согласование и получение решений от собственников , разработка и оформление РД, ПД,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 </t>
    </r>
    <r>
      <rPr>
        <b/>
        <sz val="12"/>
        <color rgb="FFFF0000"/>
        <rFont val="Calibri"/>
        <family val="2"/>
        <charset val="204"/>
        <scheme val="minor"/>
      </rPr>
      <t>Компенсация на оплату ТУ производиться по отдельной расценке.</t>
    </r>
  </si>
  <si>
    <t xml:space="preserve"> ПИР включая и не ограничиваясь: проведение инженерных изысканий, согласование и получение решений от собственников , разработка и оформление РД, ПД, получение/корректировка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 </t>
  </si>
  <si>
    <t>Расценка применяется, при необходимости, дополнительно к расценке 3.1 по согласованию с Заказчиком работ</t>
  </si>
  <si>
    <t xml:space="preserve">ПИР включая и не ограничиваясь: обследование трассы, проведение инженерных изысканий, согласование и получение решений от собственников , разработка и оформление РД, ПД,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 </t>
  </si>
  <si>
    <t>ПИР включая и не ограничиваясь: обследование трассы, проведение инженерных изысканий, согласование и получение решений от собственников , разработка и оформление РД, ПД (при необходимости альтернативных схем организации связи), согласование  с заинтересованными организациями, оформление разрешительных документов, получение положительных экспертных заключений (при необходимости).</t>
  </si>
  <si>
    <t>Проектно-изыскательские работы этап строительства при доклаке дополнительного канала(ов) кабельной канализации с установкой колодцев</t>
  </si>
  <si>
    <t>Проектно-изыскательские работы докладка дополнительного канала(ов) кабельной канализации с установкой колодцев</t>
  </si>
  <si>
    <t xml:space="preserve">Проектно-изыскательские работы восстановление поврежденного канала кабельной канализации </t>
  </si>
  <si>
    <t>ПИР включая и не ограничиваясь: обследование трассы, проведение инженерных изысканий, согласование и получение решений от собственников , разработка и оформление РД, ПД,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t>
  </si>
  <si>
    <t xml:space="preserve">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(при необходимости разработка альтернативных схем организации связи на время производства работ),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 </t>
  </si>
  <si>
    <t>3.8</t>
  </si>
  <si>
    <t>3.9</t>
  </si>
  <si>
    <t>3.10</t>
  </si>
  <si>
    <t>3.11</t>
  </si>
  <si>
    <t>Проектно-изыскательские работы перебивка колодцев кабельной канализации при докладке дополнительных каналов в существующей канализации</t>
  </si>
  <si>
    <t>3.12</t>
  </si>
  <si>
    <t>3.13</t>
  </si>
  <si>
    <t>3.14</t>
  </si>
  <si>
    <t>Проектно-изыскательские работы ремонт колодцев/подъем горловин</t>
  </si>
  <si>
    <t>3.15</t>
  </si>
  <si>
    <t>3.16</t>
  </si>
  <si>
    <t xml:space="preserve">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(при необходимости разработка альтернативных схем организации связи на время производства работ), согласование  с заинтересованными организациями, оформление разрешительных документов, получение положительных экспертных заключений (при необходимости). </t>
  </si>
  <si>
    <t>3.17</t>
  </si>
  <si>
    <t xml:space="preserve">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(при необходимости разработка альтернативных схем организации связи на время производства работ), согласование  с заинтересованными организациями, оформление разрешительных документов,  топографо-геодезические работы при предъявлении требования от Заказчика, получение положительных экспертных заключений (при необходимости).  </t>
  </si>
  <si>
    <t>3.18</t>
  </si>
  <si>
    <t xml:space="preserve">Проектно-изыскательские работы установка/замена/укрепление опоры разных видов,  (одинарная опора, опора с одной подпорой, опора с двумя подпорами, опора с приставкой, подпоры, укосины и т.п.)  длиной до 11,5 метров </t>
  </si>
  <si>
    <t xml:space="preserve">Проектно-изыскательские работы устройство кабельного ввода в здание в фундаментном основании  от существующего колодца (из расчета  до 30 м).
</t>
  </si>
  <si>
    <t>ПИР включая и не ограничиваясь: обследование трассы, проведение инженерных изысканий, согласование и получение решений от собственников , разработка и оформление РД, ПД (асбестоцементные /полиэтиленовые трубы даметром не менее 63 мм),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t>
  </si>
  <si>
    <t>3.19</t>
  </si>
  <si>
    <t>3.20</t>
  </si>
  <si>
    <t>3.21</t>
  </si>
  <si>
    <t>Проектно-изыскательские работы устройство кабельного вывода на стену/опору от существующего колодца (из расчета  до 30 м).</t>
  </si>
  <si>
    <t>ПИР включая и не ограничиваясь: обследование трассы, проведение инженерных изысканий, согласование и получение решений от собственников , разработка и оформление РД, ПД (полиэтиленовая труба диаметром не менее 63 мм),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t>
  </si>
  <si>
    <t xml:space="preserve">Проектно-изыскательские работы устройство кабельного вывода на стену из кабельной трассы </t>
  </si>
  <si>
    <t>ПИР включая и не ограничиваясь: обследование трассы, проведение инженерных изысканий, согласование и получение решений от собственников , разработка и оформление РД, ПД согласование  с заинтересованными организациями, оформление разрешительных документов, получение положительных экспертных заключений (при необходимости).</t>
  </si>
  <si>
    <t>Проектно-изыскательские работы монтаж трубостоек на крыше здания для организации  воздушно-кабельных переходов</t>
  </si>
  <si>
    <t>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получение необходимых ТУ, согласование  с заинтересованными организациями, оформление разрешительных документов, получение положительных экспертных заключений (при необходимости).</t>
  </si>
  <si>
    <t>Проектно-изыскательские работы демонтаж опор</t>
  </si>
  <si>
    <t xml:space="preserve">ПИР включая и не ограничиваясь: Обследование, проведение инженерных изысканий, согласование и получение решений от собственников инфраструктуры, земельных участков, разработка и оформление РД, ПД , согласование  с заинтересованными организациями, получение положительных экспертных заключений (при необходимости). </t>
  </si>
  <si>
    <t>Проектно-изыскательские работы монтаж уличного шкафа распределительного (ШР)</t>
  </si>
  <si>
    <t>Проектно-изыскательские работы монтаж климатического шкафа (Outdoor) размером от (750х350х1500)</t>
  </si>
  <si>
    <t>Проектно-изыскательские работы монтаж климатического шкафа (Indoor) 
размером от (750х350х1500)</t>
  </si>
  <si>
    <t xml:space="preserve">Проектно-изыскательские работы монтаж телекоммуникационного климатического шкафа на опоре/стене размером от (650х350Х650) </t>
  </si>
  <si>
    <t>Проектно-изыскательские работы монтаж контейнера (уличного) площадью от 3,45 м2</t>
  </si>
  <si>
    <t xml:space="preserve">Проектно-изыскательские работы устройство ограждения контейнера </t>
  </si>
  <si>
    <r>
      <t xml:space="preserve">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(при необходимости разработка  схем организации связи, переключения абонентской емкости),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 </t>
    </r>
    <r>
      <rPr>
        <b/>
        <sz val="12"/>
        <color rgb="FFFF0000"/>
        <rFont val="Calibri"/>
        <family val="2"/>
        <charset val="204"/>
        <scheme val="minor"/>
      </rPr>
      <t xml:space="preserve">Компенсация на оплату ТУ производиться по отдельной расценке.                                                                                                                             </t>
    </r>
  </si>
  <si>
    <r>
      <t>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(при необходимости разработка  схем организации связи, переключения абонентской емкости, энергоснабжения, заземления),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t>
    </r>
    <r>
      <rPr>
        <b/>
        <sz val="12"/>
        <color rgb="FFFF0000"/>
        <rFont val="Calibri"/>
        <family val="2"/>
        <charset val="204"/>
        <scheme val="minor"/>
      </rPr>
      <t xml:space="preserve"> Компенсация на оплату ТУ производиться по отдельной расценке.                                                                                                                            </t>
    </r>
    <r>
      <rPr>
        <sz val="12"/>
        <color rgb="FFFF0000"/>
        <rFont val="Calibri"/>
        <family val="2"/>
        <charset val="204"/>
        <scheme val="minor"/>
      </rPr>
      <t xml:space="preserve"> </t>
    </r>
  </si>
  <si>
    <r>
      <t>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(при необходимости разработка  схем организации связи, переключения абонентской емкости, энергоснабжения, заземления), получение необходимых ТУ, согласование  с заинтересованными организациями, оформление разрешительных документов, получение положительных экспертных заключений (при необходимости).</t>
    </r>
    <r>
      <rPr>
        <b/>
        <sz val="12"/>
        <color rgb="FFFF0000"/>
        <rFont val="Calibri"/>
        <family val="2"/>
        <charset val="204"/>
        <scheme val="minor"/>
      </rPr>
      <t xml:space="preserve"> Компенсация на оплату ТУ производиться по отдельной расценке.                                                                                                                            </t>
    </r>
    <r>
      <rPr>
        <sz val="12"/>
        <color rgb="FFFF0000"/>
        <rFont val="Calibri"/>
        <family val="2"/>
        <charset val="204"/>
        <scheme val="minor"/>
      </rPr>
      <t xml:space="preserve"> </t>
    </r>
  </si>
  <si>
    <t xml:space="preserve">ПИР включая и не ограничиваясь: обследование, согласование и получение решений от собственников , разработка и оформление РД, ПД , согласование  с заинтересованными организациями, оформление разрешительных документов, получение положительных экспертных заключений (при необходимости).          </t>
  </si>
  <si>
    <t>Раздел 4.  Проектно-изыскательские работы внутриобъектовые/объектовые/станционные сооружения</t>
  </si>
  <si>
    <r>
      <t xml:space="preserve"> Проектно-изыскательские работы прокладка и монтаж многопарного передаточного кабеля "витая пара"Cat 5е ёмкостью до 10 пар от существующего УД до подъезда</t>
    </r>
    <r>
      <rPr>
        <sz val="12"/>
        <color rgb="FF0000FF"/>
        <rFont val="Calibri"/>
        <family val="2"/>
        <charset val="204"/>
        <scheme val="minor"/>
      </rPr>
      <t xml:space="preserve"> </t>
    </r>
  </si>
  <si>
    <t>Проектно-изыскательские работы прокладка и монтаж многопарного передаточного кабеля "витая пара" Cat 5е ёмкостью до 25 пар от существующего УД до подъезда</t>
  </si>
  <si>
    <t xml:space="preserve">Проектно-изыскательские работы прокладка и монтаж многопарного передаточного кабеля "витая пара" Cat 5е до 50 пар включительно </t>
  </si>
  <si>
    <t>Проектно-изыскательские работы строительство слаботочного кабельного стояка в подъезде с установкой проходных коробок</t>
  </si>
  <si>
    <t>Проектно-изыскательские работы прокладка стальных труб диаметром 60 мм</t>
  </si>
  <si>
    <t>Проектно-изыскательские работы алмазное сверление/бурение перекрытий диаметром до 50 мм</t>
  </si>
  <si>
    <r>
      <t xml:space="preserve">ПИР включая и не ограничиваясь: Обследование трассы, проведение инженерных изысканий, согласование и получение решений от собственников , разработка и оформление РД, ПД  (в том числе,  муфты, кроссы/кроссовые шкафы, распределительные шкафы, схемы расключения и размещения),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 </t>
    </r>
    <r>
      <rPr>
        <b/>
        <sz val="12"/>
        <color rgb="FFFF0000"/>
        <rFont val="Calibri"/>
        <family val="2"/>
        <charset val="204"/>
        <scheme val="minor"/>
      </rPr>
      <t>Компенсация на оплату ТУ производиться по отдельной расценке.</t>
    </r>
  </si>
  <si>
    <r>
      <t xml:space="preserve"> ПИР включая и не ограничиваясь: Обследование трассы, проведение инженерных изысканий, согласование и получение решений от собственников, разработка и оформление РД, ПД (в том числе,  муфты, кроссы/кроссовые шкафы, распределительные шкафы, схемы расключения и размещения), получение необходимых ТУ, согласование  с заинтересованными организациями, получение положительных экспертных заключений (при необходимости).</t>
    </r>
    <r>
      <rPr>
        <b/>
        <sz val="12"/>
        <color theme="1"/>
        <rFont val="Calibri"/>
        <family val="2"/>
        <charset val="204"/>
        <scheme val="minor"/>
      </rPr>
      <t xml:space="preserve"> </t>
    </r>
    <r>
      <rPr>
        <b/>
        <sz val="12"/>
        <color rgb="FFFF0000"/>
        <rFont val="Calibri"/>
        <family val="2"/>
        <charset val="204"/>
        <scheme val="minor"/>
      </rPr>
      <t>Компенсация на оплату ТУ производиться по отдельной расценке.</t>
    </r>
  </si>
  <si>
    <t xml:space="preserve">ПИР включая и не ограничиваясь: Обследование трассы, проведение инженерных изысканий, согласование и получение решений от собственников, разработка и оформление РД, ПД (схемы расключения и размещения ШАН/КРТ/ патч-панелей/плинтов), получение необходимых ТУ, согласование  с заинтересованными организациями, получение положительных экспертных заключений (при необходимости).  </t>
  </si>
  <si>
    <t>4.1</t>
  </si>
  <si>
    <t xml:space="preserve">ПИР включая и не ограничиваясь: обследование, согласование и получение решений от собственников , разработка и оформление РД, ПД (подготовка схем разреза/усиления перекрытия) , согласование  с заинтересованными организациями, оформление разрешительных документов, получение положительных экспертных заключений (при необходимости).          </t>
  </si>
  <si>
    <t>Применяется при согласовании с Заказчиком работ.</t>
  </si>
  <si>
    <t xml:space="preserve">ПИР включая и не ограничиваясь: Обследование, согласование и получение решений от собственников, разработка и оформление РД, ПД  (в том числе схемы прокладки/установки и размещения), согласование  с заинтересованными организациями, получение положительных экспертных заключений (при необходимости).  </t>
  </si>
  <si>
    <t>4.15</t>
  </si>
  <si>
    <t>4.16</t>
  </si>
  <si>
    <t>4.17</t>
  </si>
  <si>
    <t>4.18</t>
  </si>
  <si>
    <t>4.19</t>
  </si>
  <si>
    <t>4.20</t>
  </si>
  <si>
    <t xml:space="preserve">Проектно-изыскательские работы монтаж телекоммуникационного/серверного шкафа, стойки </t>
  </si>
  <si>
    <t>Проектно-изыскательские работы монтаж оборудования в существующий телекоммуникационный/серверный шкаф/стойку размером свыше 4 U.</t>
  </si>
  <si>
    <t xml:space="preserve">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 в том числе разработка схем подключения энергоснабжения, заземления, организации/переключения связи), согласование  с заинтересованными организациями, оформление разрешительных документов, получение положительных экспертных заключений (при необходимости).                                                                                                                            </t>
  </si>
  <si>
    <t>Проектно-изыскательские работы монтаж оборудования в существующий телекоммуникационный/серверный шкаф/стойку
 1-4U включительно.</t>
  </si>
  <si>
    <t>4.21</t>
  </si>
  <si>
    <t>4.22</t>
  </si>
  <si>
    <t>4.23</t>
  </si>
  <si>
    <t xml:space="preserve">Проектно-изыскательские работы установка, монтаж и расшивка патч-панели 12 портов </t>
  </si>
  <si>
    <t>Применяется при проектировании на существующих кабельных линиях</t>
  </si>
  <si>
    <t xml:space="preserve">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 в том числе разработка схем подключения энергоснабжения, заземления, организации/переключения связи/абонентской емкости, расключения кросса, номерной емкости), согласование  с заинтересованными организациями, оформление разрешительных документов, получение положительных экспертных заключений (при необходимости).                                                                                                                            </t>
  </si>
  <si>
    <t>ПИР включая и не ограничиваясь: разработка и оформление РД, ПД, согласование  с заинтересованными организациями.</t>
  </si>
  <si>
    <t>Проектно-изыскательские работы установка, монтаж и расшивка патч-панели 24 порта</t>
  </si>
  <si>
    <t>4.24</t>
  </si>
  <si>
    <t>4.25</t>
  </si>
  <si>
    <t>4.26</t>
  </si>
  <si>
    <t>4.27</t>
  </si>
  <si>
    <t>4.28</t>
  </si>
  <si>
    <t>Проектно-изыскательские работы прокладка и монтаж кабеля  внутри лифтовой камеры в шахте лифта</t>
  </si>
  <si>
    <t xml:space="preserve">Проектно-изыскательские работы прокладка и монтаж кабеля типа UTP/FTP методом воздушного перехода с оконцовкой коннектором типа RJ </t>
  </si>
  <si>
    <t>Проектно-изыскательские работы прокладка распределительного радиофидера</t>
  </si>
  <si>
    <t>Проектно-изыскательские работы монтаж оборудования ГО и ЧС</t>
  </si>
  <si>
    <t>Проектно-изыскательские работы монтаж этажного оповещателя 30В</t>
  </si>
  <si>
    <t>Проектно-изыскательские работы монтаж рупорного громкоговорителя 100В</t>
  </si>
  <si>
    <t xml:space="preserve">ПИР включая и не ограничиваясь: Обследование, согласование и получение решений от собственников, разработка и оформление РД, ПД  (в том числе схемы прокладки/установки и размещения/ расключения), согласование  с заинтересованными организациями, получение положительных экспертных заключений (при необходимости).  </t>
  </si>
  <si>
    <t xml:space="preserve">ПИР включая и не ограничиваясь: Обследование, согласование и получение решений от собственников, разработка и оформление РД, ПД  (в том числе схемы прокладки/установки и размещения/ расключения, разработка схем организации связи, электропитания),  получение необходимых ТУ,согласование  с заинтересованными организациями, получение положительных экспертных заключений (при необходимости).  </t>
  </si>
  <si>
    <t>ПИР включая и не ограничиваясь: Обследование трассы, проведение инженерных изысканий, согласование и получение решений от собственников , разработка и оформление РД, ПД, согласование  с заинтересованными организациями,  оформление разрешительных документов, получение положительных экспертных заключений (при необходимости).</t>
  </si>
  <si>
    <t>4.29</t>
  </si>
  <si>
    <t>4.30</t>
  </si>
  <si>
    <t>4.31</t>
  </si>
  <si>
    <t>4.32</t>
  </si>
  <si>
    <t>4.33</t>
  </si>
  <si>
    <t>4.34</t>
  </si>
  <si>
    <t>4.35</t>
  </si>
  <si>
    <t>4.36</t>
  </si>
  <si>
    <t>Проектно-изыскательские работы комплекс работ по подключению оборудования к электропитанию постоянным/переменным током.</t>
  </si>
  <si>
    <t>Проектно-изыскательские работы монтаж электрического счетчика</t>
  </si>
  <si>
    <t>Проектно-изыскательские работы установка автоматического выключателя</t>
  </si>
  <si>
    <t>Проектно-изыскательские работы установка блока из трех розеток (220В и типа RJ)</t>
  </si>
  <si>
    <t xml:space="preserve">Проектно-изыскательские работы прокладка и монтаж кабеля силового ВБбШв (или аналог)  емкостью от 2х16 до 5х16 мм2 в грунте </t>
  </si>
  <si>
    <t xml:space="preserve">ПИР включая и не ограничиваясь: Обследование, согласование и получение решений от собственников, разработка и оформление РД, ПД  (в том числе схемы прокладки/установки и размещения/ расключения), получение необходимых ТУ, согласование  с заинтересованными организациями, получение положительных экспертных заключений (при необходимости).  </t>
  </si>
  <si>
    <t>Охранно-археологические изыскания/исследования</t>
  </si>
  <si>
    <r>
      <t xml:space="preserve">ПИР включая и не ограничиваясь: Обследование трассы, проведение инженерных изысканий, согласование и получение решений от собственников ЛКС, разработка и оформление РД, ПД (в том числе, оптические муфты, кроссы/кроссовые шкафы, схемы разварки и размещения), получение необходимых ТУ, согласование  с заинтересованными организациями, получение положительных экспертных заключений (при необходимости).  </t>
    </r>
    <r>
      <rPr>
        <b/>
        <sz val="12"/>
        <color rgb="FFFF0000"/>
        <rFont val="Calibri"/>
        <family val="2"/>
        <charset val="204"/>
        <scheme val="minor"/>
      </rPr>
      <t>Компенсация на оплату ТУ производиться по отдельной расценке.</t>
    </r>
  </si>
  <si>
    <t>Компенсация затрат на оплату счетов Подрядчиком от лица Заказчика  за выдачу Технических Условий и согласований проектных решений при пересечении коммуникаций сторонних собственников  и прохождении по ним:  Газопроводы, Теплотрассы, Железные дороги, Автомобильные дороги федерального значения, Мосты и Путепроводы, объекты Электросетевого хозяйства, ЛКС</t>
  </si>
  <si>
    <t>Включает оплату счетов за выдачу Технических Условий, согласований Проектных решений, визирование актов и прочей документации. Подтверждается предоставлением договора, счетов, п/п и актов оказанных услуг. Затраты компенсируются в рамках данного пункта по действующим тарифам сторонних собственников коммуникаций: Газопроводы, Теплотрассы, Железные дороги, Автомобильные дороги федерального значения, Мосты и Путепроводы, объекты Электросетевого хозяйства,ЛКС.</t>
  </si>
  <si>
    <t xml:space="preserve">ПИР, в том числе и не ограничиваясь перечисленным: обследование, согласование и получение решений от собственников, разработка и оформление РД, ПД (в том числе схемы расключения и размещения), согласование  с заинтересованными организациями, получение положительных экспертных заключений (при необходимости). </t>
  </si>
  <si>
    <t>Проектно-изыскательские работы строительство 
2-х канальной кабельной  канализации с установкой колодцев</t>
  </si>
  <si>
    <t xml:space="preserve">Проектно-изыскательские работы выполнение переходов методом горизонтального направленного бурения (ГНБ) с прокладкой  труб диаметром не менее 63 мм </t>
  </si>
  <si>
    <t>Проектно-изыскательские работы организация  дополнительного канала методом горизонтально-направленного бурения (на существующем участке ГНБ)</t>
  </si>
  <si>
    <t xml:space="preserve">Проектно-изыскательские работы установка трубы /гофры, кабель- каналов, коробов ПВХ по конструкциям  </t>
  </si>
  <si>
    <t>Проектно-изыскательские работы прокладка и монтаж кабельных ( в т.ч.  перфорированных, металлических) лотков, со всеми комплектующими (крышка, заглушки, повороты, соединительные элементы и прочее)</t>
  </si>
  <si>
    <t>Проектно-изыскательские работы прокладка металлорукава</t>
  </si>
  <si>
    <t>Проектно-изыскательские работы монтаж/перенос АТС, MSAN</t>
  </si>
  <si>
    <t>ёмкостью до 256 портов (включительно)</t>
  </si>
  <si>
    <t>ёмкостью от 256-512 портов (включительно)</t>
  </si>
  <si>
    <t>ёмкостью от 512- 2048 портов (влючительно)</t>
  </si>
  <si>
    <t>Проектно-изыскательские работы устройство линии кабелем типа UTP/FTP</t>
  </si>
  <si>
    <t xml:space="preserve">Проектно-изыскательские работы устройство оптической линии/прокладка оптического патчкорда (duplex/simpex, любой разъем, любая полировка) внутри здания </t>
  </si>
  <si>
    <t xml:space="preserve">Проектно-изыскательские работы прокладка и монтаж коаксиального кабеля </t>
  </si>
  <si>
    <t>Проектно-изыскательские работы Прокладка и монтаж силового кабеля по опорам/конструкциям/стенам, включая внутриобъектовую прокладку для различных подключений</t>
  </si>
  <si>
    <t xml:space="preserve">Проектно-изыскательские работы прокладка и монтаж силового кабеля типа ВВГ/ПВС емкостью  по конструкциям (труба /короб/гофра /металлорукав) с разводкой жил по приборам </t>
  </si>
  <si>
    <r>
      <t>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(при необходимости разработка  схем организации связи, переключения абонентской емкости, энергоснабжения, заземления, климатической установки),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t>
    </r>
    <r>
      <rPr>
        <b/>
        <sz val="12"/>
        <color rgb="FFFF0000"/>
        <rFont val="Calibri"/>
        <family val="2"/>
        <charset val="204"/>
        <scheme val="minor"/>
      </rPr>
      <t xml:space="preserve"> Компенсация на оплату ТУ производиться по отдельной расценке.                                                                                                                            </t>
    </r>
    <r>
      <rPr>
        <sz val="12"/>
        <color rgb="FFFF0000"/>
        <rFont val="Calibri"/>
        <family val="2"/>
        <charset val="204"/>
        <scheme val="minor"/>
      </rPr>
      <t xml:space="preserve"> </t>
    </r>
  </si>
  <si>
    <t>Применяется  на существующих кабельных линиях, при  монтаже нового оптического кросса</t>
  </si>
  <si>
    <t xml:space="preserve">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 в том числе разработка схем подключения энергоснабжения, заземления), получение необходимых ТУ, согласование  с заинтересованными организациями, оформление разрешительных документов, получение положительных экспертных заключений (при необходимости). </t>
  </si>
  <si>
    <t>Разработка схемы организации связи</t>
  </si>
  <si>
    <t>Включая и не ограничиваясь: Разработка схемы организации связи, синхронизации, управления, служебной связи, схемы переключения и переноса оборудования.</t>
  </si>
  <si>
    <t>схема</t>
  </si>
  <si>
    <t>Базовый перечень расценок на СМР для реализации проектов по высвобождению помещений  ПАО «Ростелеком»</t>
  </si>
  <si>
    <t>4.15.1</t>
  </si>
  <si>
    <t>4.15.2</t>
  </si>
  <si>
    <t>4.15.3</t>
  </si>
  <si>
    <t>4.15.5</t>
  </si>
  <si>
    <t>4.15.4</t>
  </si>
  <si>
    <t>4.15.6</t>
  </si>
  <si>
    <t>4.15.7</t>
  </si>
  <si>
    <t>4.15.8</t>
  </si>
  <si>
    <t>4.15.9</t>
  </si>
  <si>
    <t>4.15.10</t>
  </si>
  <si>
    <t>4.15.11</t>
  </si>
  <si>
    <t>4.15.12</t>
  </si>
  <si>
    <t>4.16.1</t>
  </si>
  <si>
    <t>4.16.2</t>
  </si>
  <si>
    <t>4.16.3</t>
  </si>
  <si>
    <t>4.16.4</t>
  </si>
  <si>
    <t>4.16.5</t>
  </si>
  <si>
    <t>4.16.6</t>
  </si>
  <si>
    <t>4.16.7</t>
  </si>
  <si>
    <t>4.16.8</t>
  </si>
  <si>
    <t>4.16.9</t>
  </si>
  <si>
    <t>4.16.10</t>
  </si>
  <si>
    <t>4.16.11</t>
  </si>
  <si>
    <t>4.16.12</t>
  </si>
  <si>
    <t>4.17.1</t>
  </si>
  <si>
    <t>4.17.2</t>
  </si>
  <si>
    <t>4.17.3</t>
  </si>
  <si>
    <t>4.17.4</t>
  </si>
  <si>
    <t>4.17.5</t>
  </si>
  <si>
    <t>4.17.6</t>
  </si>
  <si>
    <t>4.17.7</t>
  </si>
  <si>
    <t>4.17.8</t>
  </si>
  <si>
    <t>4.17.9</t>
  </si>
  <si>
    <t>4.17.10</t>
  </si>
  <si>
    <t>4.17.11</t>
  </si>
  <si>
    <t>4.17.12</t>
  </si>
  <si>
    <t xml:space="preserve">СМР, в том числе и не ограничиваясь перечисленным: установка и крепление кросса (включая стоимость кросса), разделка оптического кабеля, сварка волокон, тестирование рефлектометром. Оформление исполнительной документации. </t>
  </si>
  <si>
    <t xml:space="preserve">СМР, Работы по монтажу муфты на волоконно-оптическом кабеле(ях) в независимости от типа кабеля(ей) и муфт, в том числе и не ограничиваясь перечисленным:  подготовительные работы, разделка-зачистка защитных оболочек кабеля и волокон, крепление силовых элементов, термоусадка/фиксация, герметизация, сварка волокон, термоусадка КДЗС, укладка  в кассету(ы), сборка герметизация муфты, закрепление на определенном месте, включая стоимость основных и расходных материалов, аксессуаров, транспортные и все прочие расходы. Паспортизация (не ограничиваясь перечисленным: в электронном виде, Excel-формат для рефлектограмм, протоколы, схемы разварки). </t>
  </si>
  <si>
    <t xml:space="preserve">СМР, Работы по монтажу муфты прямой/разветлительной на медном кабеле, в том числе и не ограничиваясь перечисленным: соединение и герметизация по технологиям 3М или ТайкоРайхем,  измерения и прозвонка кабеля во время монтажа, комплекс всех измерений смонтированных пар, включая стоимость основных и вспомогательных материалов. </t>
  </si>
  <si>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строительными длинами  в 1 бухту/барабан (с учетом стоимости барабана) с маркировкой  в соответствии с маркой длиной демонтированного однородного кабеля связи, погрузкой, перевозкой, разгрузкой  демонтированного кабеля связи на складе филиала, его приемом-передачей на склад филиала.  Оформление разрешительных документов и исполнительной документации.</t>
  </si>
  <si>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длинами не более чем по 2 м. в 1 пучок с маркировкой данного пучка в соответствии с маркой демонтированного однородного кабеля связи (применимо для медножильных кабелей, общий вес и количество пучков определяет Исполнитель), или намоткой на барабан (с учетом стоимости барабана), погрузкой, перевозкой, разгрузкой и взвешиванием демонтированного кабеля связи на складе филиала, его приемом-передачей на склад филиала.  Оформление разрешительных документов и исполнительной документации.</t>
  </si>
  <si>
    <t>СМР, включая стоимость материалов, установки колодцев ККС под требуемое количество каналов (с учетом стоимости колодцев, оснастки, труб и комплектующих).</t>
  </si>
  <si>
    <r>
      <t xml:space="preserve">СМР включая стоимость материалов, установки колодцев ККС (с учетом стоимости колодца, из расчета 1 колодец  на 0,08 км. трассы, оснастки, люков, труб и комплектующих), засыпки и выравнивание грунта. Оформление разрешительных документов и исполнительной документации, нанесение на городской планшет исполнительной сьёмки. </t>
    </r>
    <r>
      <rPr>
        <sz val="12"/>
        <color rgb="FFFF0000"/>
        <rFont val="Calibri"/>
        <family val="2"/>
        <charset val="204"/>
        <scheme val="minor"/>
      </rPr>
      <t>Работы по восстановлению газонных покрытий, тротуаров, брусчатки, проезжей части, производятся отдельно по расценкам 5.15-5.18</t>
    </r>
    <r>
      <rPr>
        <sz val="12"/>
        <rFont val="Calibri"/>
        <family val="2"/>
        <charset val="204"/>
        <scheme val="minor"/>
      </rPr>
      <t>.</t>
    </r>
  </si>
  <si>
    <r>
      <t>СМР, включая стоимость материалов, засыпки и выравнивание грунта. Оформление разрешительных документов и исполнительной документации, нанесение на городской планшет исполнительной сьёмки.  Без учёта стоимости монтажа/перебивки колодцев.</t>
    </r>
    <r>
      <rPr>
        <sz val="12"/>
        <color rgb="FFFF0000"/>
        <rFont val="Calibri"/>
        <family val="2"/>
        <charset val="204"/>
        <scheme val="minor"/>
      </rPr>
      <t xml:space="preserve"> Работы по восстановлению газонных покрытий, тротуаров, брусчатки, проезжей части, производятся отдельно по расценкам 5.15-5.18.</t>
    </r>
  </si>
  <si>
    <r>
      <t>СМР, включая стоимость материалов, засыпки и выравнивание грунта, оформление разрешительных документов и исполнительной документации. Без учёта стоимости монтажа/перебивки колодцев.</t>
    </r>
    <r>
      <rPr>
        <sz val="12"/>
        <color rgb="FFFF0000"/>
        <rFont val="Calibri"/>
        <family val="2"/>
        <charset val="204"/>
        <scheme val="minor"/>
      </rPr>
      <t xml:space="preserve"> Работы по восстановлению газонных покрытий, тротуаров, брусчатки, проезжей части, производятся отдельно по расценкам 5.15-5.18.</t>
    </r>
  </si>
  <si>
    <t>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Устройство переходов подземных методом ГНБ, рекультивации земель.  Оформление разрешительных документов и исполнительной документации, нанесение на городской планшет исполнительной сьёмки.</t>
  </si>
  <si>
    <t>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Устройство переходов подземных методом ГНБ / ГНП, рекультивации земель.  Оформление разрешительных документов и исполнительной документации, нанесение на городской планшет исполнительной сьёмки.</t>
  </si>
  <si>
    <t>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Устройство переходов подземных методом ГНБ. Оформление исполнительной документации.</t>
  </si>
  <si>
    <t xml:space="preserve">СМР, включая: стоимость колодца ККС-2,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</si>
  <si>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 xml:space="preserve">СМР, включая: стоимость колодца ККС-3,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</si>
  <si>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 xml:space="preserve">СМР, включая: стоимость колодца ККС-4,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</si>
  <si>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 xml:space="preserve">СМР, включая: стоимость колодца ККС-5,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</si>
  <si>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СМР, включая: разработка грунта; стоимость колодца ККТМ-1  и других необходимых материалов,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t>
  </si>
  <si>
    <t>СМР, включая: разработка грунта; стоимость КОТ-1/КОТ-2, плиты ПАКС  и других необходимых материалов,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t>
  </si>
  <si>
    <t xml:space="preserve">СМР, включая: демонтаж ранее установленного колодца и его утилизация; стоимость нового колодца,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</si>
  <si>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СМР, включая затраты на устройство покрытий и материалы для устройства подстилающих и выравнивающих слоев, для укладки демонтированной брусчатки.</t>
  </si>
  <si>
    <t>СМР, включая подготовку почвы для устройства партерного и обыкновенного газона с внесением растительной земли слоем 15 см, планировку участка, посев газонов партерных, мавританских и обыкновенных.</t>
  </si>
  <si>
    <t>СМР, прочие затраты, не ограничиваясь перечисленным: получение всех разрешений и согласований, в т.ч., но не ограничиваясь: ордер ОАТИ на производство работ, проект реорганизации дорожного движения на время строительства. Вскрытие, восстановление покрытия (асфальт, брусчатка, газон, проч.), подъём горловины колодца, монтаж опорного кольца.</t>
  </si>
  <si>
    <t xml:space="preserve">СМР,  включая затраты на материалы, демонтаж/ вывоз существующего асфальтобетонного покрытия. Оформление разрешительных документов и исполнительной документации. </t>
  </si>
  <si>
    <t xml:space="preserve">СМР, включая и не ограничиваясь: стоимость опоры, пристав, подпор, укосин, вспомогательных материалов, доставки и развозки по трассе монтажа; стоимость демонтажа старой опоры (при необходимости), работа бурильно-крановой машины по установке опор длиной до 11,5 метров, работ по переподвесу существующих кабельных линий на новую, транспортировка демонтированных опор на свалку или на склад  Заказчика.  Оформление разрешительных документов и исполнительной документации. </t>
  </si>
  <si>
    <t xml:space="preserve">СМР, прочие затраты, не ограничиваясь перечисленным: включая стоимость основных материалов, доставку, подготовку заготовки,  земельные работы по раскопке и засыпке ямы с послойным трамбованием грунта, бетонирование, установку дополнительной ригели, замена ростверки. Оформление разрешительных документов и исполнительной документации.  Оформление разрешительных документов и исполнительной документации. </t>
  </si>
  <si>
    <r>
      <t xml:space="preserve">СМР, включая стоимость материалов ( асбестоцементные /полиэтиленовые трубы даметром не менее 63 мм, комплектующие), организацию вывода из кабельного колодца и ввода в фундаментном основании, герметизация каналов, восстановление асфальтобетонных покрытий проезжей части, тротуаров и работ по благоустройству. Оформление разрешительных документов и исполнительной документации.  </t>
    </r>
    <r>
      <rPr>
        <b/>
        <sz val="12"/>
        <color rgb="FFFF0000"/>
        <rFont val="Calibri"/>
        <family val="2"/>
        <charset val="204"/>
        <scheme val="minor"/>
      </rPr>
      <t>Стоимость колодца и монтажа учитывается отдельной расценкой.</t>
    </r>
  </si>
  <si>
    <t xml:space="preserve">СМР, включая стоимость материалов ( полиэтиленовые трубы даметром не менее 63 мм, комплектующие), организацию вывода из кабельного колодца, герметизация, восстановление асфальтобетонных покрытий проезжей части, тротуаров и работ по благоустройству. Оформление разрешительных документов и исполнительной документации. </t>
  </si>
  <si>
    <t xml:space="preserve">СМР, не ограничиваясь перечисленным: разработка грунта около фундамента, разборка/восстановление отмостки, прокладка трубы в соответствии с проектными данными. Оформление  разрешительных документов и исполнительной документации.   </t>
  </si>
  <si>
    <r>
      <t xml:space="preserve">СМР, Прочие затраты: установка телекоммуникационного шкафа с опорной рамой  в грунт (предоставляет Заказчик), устройство фундаментов и отмостки; перевозка шкафа; монтаж шкафа; устройство заземления, приобретение необходимых расходных материалов монтажа и  комплектующих, при необходимости доукомплектацию БКТО, кроссами, плинтами. Оформление разрешительных документов и исполнительной документации. </t>
    </r>
    <r>
      <rPr>
        <b/>
        <sz val="12"/>
        <color rgb="FFFF0000"/>
        <rFont val="Calibri"/>
        <family val="2"/>
        <charset val="204"/>
        <scheme val="minor"/>
      </rPr>
      <t>Не включает</t>
    </r>
    <r>
      <rPr>
        <sz val="12"/>
        <rFont val="Calibri"/>
        <family val="2"/>
        <charset val="204"/>
        <scheme val="minor"/>
      </rPr>
      <t>: стоимость шкафа распределительного с опорной рамой.</t>
    </r>
  </si>
  <si>
    <r>
      <t xml:space="preserve">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шкафа; монтаж шкафа; устройство заземления, электроснабжения, присоединение к электрической сети (прокладка силового кабеля длиной до 50 м, включая работы по прокладке в грунте). Оформление разрешительных документов и исполнительной документации. </t>
    </r>
    <r>
      <rPr>
        <b/>
        <sz val="12"/>
        <color rgb="FFFF0000"/>
        <rFont val="Calibri"/>
        <family val="2"/>
        <charset val="204"/>
        <scheme val="minor"/>
      </rPr>
      <t>Не включает</t>
    </r>
    <r>
      <rPr>
        <sz val="12"/>
        <rFont val="Calibri"/>
        <family val="2"/>
        <charset val="204"/>
        <scheme val="minor"/>
      </rPr>
      <t>: стоимость климатического шкафа в комплекте.</t>
    </r>
  </si>
  <si>
    <r>
      <t xml:space="preserve">СМР, Прочие затраты, включая стоимость материалов, в том числе и не ограничиваясь перечисленным: в зависимости от места установки осуществляется крепление к стене здания (при необходимости выполняются работы по выравниванию стен), перевозка шкафа; монтаж шкафа; устройство заземления, электроснабжения, присоединение к электрической сети (прокладка силового кабеля длиной до 50м). Оформление разрешительных документов и исполнительной документации. </t>
    </r>
    <r>
      <rPr>
        <b/>
        <sz val="12"/>
        <color rgb="FFFF0000"/>
        <rFont val="Calibri"/>
        <family val="2"/>
        <charset val="204"/>
        <scheme val="minor"/>
      </rPr>
      <t>Не включает:</t>
    </r>
    <r>
      <rPr>
        <sz val="12"/>
        <rFont val="Calibri"/>
        <family val="2"/>
        <charset val="204"/>
        <scheme val="minor"/>
      </rPr>
      <t xml:space="preserve"> стоимость климатического шкафа в комплекте.</t>
    </r>
  </si>
  <si>
    <r>
      <t>СМР, Прочие затраты, включая стоимость материалов, в том числе и не ограничиваясь перечисленным: перевозка шкафа; монтаж шкафа; устройство заземления, электроснабжения, присоединение к электрической сети (прокладка силового кабеля длиной до 20м). Оформление разрешительных документов и исполнительной документации.</t>
    </r>
    <r>
      <rPr>
        <b/>
        <sz val="12"/>
        <rFont val="Calibri"/>
        <family val="2"/>
        <charset val="204"/>
        <scheme val="minor"/>
      </rPr>
      <t xml:space="preserve"> </t>
    </r>
    <r>
      <rPr>
        <b/>
        <sz val="12"/>
        <color rgb="FFFF0000"/>
        <rFont val="Calibri"/>
        <family val="2"/>
        <charset val="204"/>
        <scheme val="minor"/>
      </rPr>
      <t xml:space="preserve"> Не включает</t>
    </r>
    <r>
      <rPr>
        <sz val="12"/>
        <color rgb="FFFF0000"/>
        <rFont val="Calibri"/>
        <family val="2"/>
        <charset val="204"/>
        <scheme val="minor"/>
      </rPr>
      <t>:</t>
    </r>
    <r>
      <rPr>
        <sz val="12"/>
        <rFont val="Calibri"/>
        <family val="2"/>
        <charset val="204"/>
        <scheme val="minor"/>
      </rPr>
      <t xml:space="preserve"> стоимость установки опоры, стоимость климатического шкафа в комплекте.</t>
    </r>
  </si>
  <si>
    <r>
      <t xml:space="preserve">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контейнера; монтаж контейнера; монтаж ВРУ; устройство заземления; электроснабжение; установка сплит-системы; присоединение к электрической сети (прокладка силового кабеля длиной до 50м, включая работы по прокладке в грунте). Оформление разрешительных документов и исполнительной документации. </t>
    </r>
    <r>
      <rPr>
        <b/>
        <sz val="12"/>
        <color rgb="FFFF0000"/>
        <rFont val="Calibri"/>
        <family val="2"/>
        <charset val="204"/>
        <scheme val="minor"/>
      </rPr>
      <t>Не включает</t>
    </r>
    <r>
      <rPr>
        <sz val="12"/>
        <color rgb="FFFF0000"/>
        <rFont val="Calibri"/>
        <family val="2"/>
        <charset val="204"/>
        <scheme val="minor"/>
      </rPr>
      <t>:</t>
    </r>
    <r>
      <rPr>
        <sz val="12"/>
        <rFont val="Calibri"/>
        <family val="2"/>
        <charset val="204"/>
        <scheme val="minor"/>
      </rPr>
      <t xml:space="preserve"> стоимость контейнера в комплекте.</t>
    </r>
  </si>
  <si>
    <t>СМР (включая стоимость материалов, сопутствующих работ, изготовление, доставку , монтаж, установку ограждения контейнера). Оформление исполнительной документации.</t>
  </si>
  <si>
    <r>
      <t>Прокладка и монтаж многопарного передаточного кабеля "витая пара"Cat 5е ёмкостью до 10 пар включительно, от существующего УД до подъезда</t>
    </r>
    <r>
      <rPr>
        <sz val="12"/>
        <color rgb="FF0000FF"/>
        <rFont val="Calibri"/>
        <family val="2"/>
        <charset val="204"/>
        <scheme val="minor"/>
      </rPr>
      <t xml:space="preserve"> </t>
    </r>
  </si>
  <si>
    <t>Прокладка и монтаж многопарного передаточного кабеля "витая пара" Cat 5е ёмкостью до 25 пар включительно, от существующего УД до подъезда</t>
  </si>
  <si>
    <t>СМР, Прочие затраты (в том числе стоимость кабеля), включая строительство горизонтальных кабельных каналов/труб между подъездами, установку ШАН/КРТ и патч-панелей/плинтов, с учетом стоимости всех материалов, в том числе ШАН/КРТ и патч-панелей/плинтов, прочие, исполнительная документация.</t>
  </si>
  <si>
    <t>СМР, Прочие затраты, вертикальных (стояки)  с учетом стоимости труб крепежа, установки проходных коробок, сопутствующих СМР, в том числе пробивка/сверление отверстий, герметизация (включая стоимость материалов), прочие, исполнительная документация.</t>
  </si>
  <si>
    <r>
      <t>СМР (включая стоимость материалов, сопутствующих работ,</t>
    </r>
    <r>
      <rPr>
        <b/>
        <sz val="12"/>
        <color theme="1"/>
        <rFont val="Calibri"/>
        <family val="2"/>
        <charset val="204"/>
        <scheme val="minor"/>
      </rPr>
      <t xml:space="preserve"> </t>
    </r>
    <r>
      <rPr>
        <sz val="12"/>
        <color theme="1"/>
        <rFont val="Calibri"/>
        <family val="2"/>
        <charset val="204"/>
        <scheme val="minor"/>
      </rPr>
      <t xml:space="preserve">герметизация стоп-огонь). Оформление исполнительной документации. </t>
    </r>
  </si>
  <si>
    <r>
      <t xml:space="preserve">Примечание:
</t>
    </r>
    <r>
      <rPr>
        <b/>
        <sz val="12"/>
        <color theme="1"/>
        <rFont val="Calibri"/>
        <family val="2"/>
        <charset val="204"/>
        <scheme val="minor"/>
      </rPr>
      <t>В каждый из указанных выше видов Работ в т.ч. входят:
1. Оформление разрешений/допуска на производство работ у сторонних организаций (физ/юр лиц), для проведения работ по прокладке кабеля и строительству/реконструкции/дооборудованию кабельной инфраструктуры: кабельной канализации, опор, участков ГНБ/ГНП в соответствии с РД/ПД и ТУ;
2. Подготовка и согласование у сторонних организаций комплекта исполнительной документации в соответствии по построенным ЛКС и объектам строительства;
3. Протяженность по работам, указанным в пп.5.5-5.7 учитывается  по профилю ГНБ/ГНП перехода.</t>
    </r>
  </si>
  <si>
    <r>
      <t xml:space="preserve">СМР,  с учетом  стоимости кабеля и материалов, стоек, кабельканалов, кроссов; установки муфт со сваркой волокон (включая стоимость ВОК, муфт); прокладки по стене; устройство отверстий в стенах, защиту кабеля в опасных местах, внутриобъектовые работ; монтажа кабельканалов, кроссов и стоек для их крепления; оконечивания кабеля;  проведение  всех измерений ВОК. Включая входной контроль кабеля. Оформлением разрешительных документов и исполнительной документации. </t>
    </r>
    <r>
      <rPr>
        <b/>
        <sz val="12"/>
        <color rgb="FFFF0000"/>
        <rFont val="Calibri"/>
        <family val="2"/>
        <charset val="204"/>
        <scheme val="minor"/>
      </rPr>
      <t xml:space="preserve">Не включает стоимость ОРК. </t>
    </r>
  </si>
  <si>
    <t>Прочие затраты:  сварка одного волокна (точка сварки), все виды измерений, тестирований, паспортизация (не ограничиваясь перечисленным: в электронном виде, Excel-формат для рефлектограмм, протоколы, схемы разварки), и все прочие расходы.</t>
  </si>
  <si>
    <t>СМР, без учёта стоимости сплиттера 2-го каскада (УСМ). Оформление разрешительных документов и исполнительной документации.</t>
  </si>
  <si>
    <t>СМР, с учетом  стоимости вспомогательных и основных материалов  (включая стоимость ОРШ, и работы по демонтажу при замене). Оформлением разрешительных документов и исполнительной документации.</t>
  </si>
  <si>
    <t>СМР, с учетом  стоимости вспомогательных и основных материалов   (включая стоимость ОРШ, и работы по демонтажу при замене). Оформлением разрешительных документов и исполнительной документации.</t>
  </si>
  <si>
    <t>СМР, с учетом  стоимости монтажа, расключения, вспомогательных и основных материалов  (включая стоимость сплиттера). Оформлением разрешительных документов и исполнительной документации.</t>
  </si>
  <si>
    <t>СМР, включая стоимость материалов (трубы, гофры, короба), крепежа, сопутствующих работ, пробивки отверстий в стенах и перекрытиях, герметизация стоп-огонь. Оформление исполнительной документации.</t>
  </si>
  <si>
    <t xml:space="preserve">СМР, включая стоимость материалов (трубы, гофры, короба), крепежа, сопутствующих работ, пробивки отверстий в стенах и перекрытиях, герметизация стоп-огонь. Оформление исполнительной документации.
</t>
  </si>
  <si>
    <t>СМР, прочие, не ограничиваясь перечисленным: прокладка металлорукава, с устройством, при необходимости, отверстий в стенах с заделкой (с установкой гильз) герметизация стоп-огонь, с учетом стоимости металлорукава, прочих материалов.  Оформление исполнительной документации.</t>
  </si>
  <si>
    <r>
      <t xml:space="preserve">СМР,  с учетом  стоимости вспомогательных материалов </t>
    </r>
    <r>
      <rPr>
        <b/>
        <sz val="12"/>
        <color rgb="FFFF0000"/>
        <rFont val="Calibri"/>
        <family val="2"/>
        <charset val="204"/>
        <scheme val="minor"/>
      </rPr>
      <t>(без учёта стоимости ОРК)</t>
    </r>
    <r>
      <rPr>
        <sz val="12"/>
        <color theme="1"/>
        <rFont val="Calibri"/>
        <family val="2"/>
        <charset val="204"/>
        <scheme val="minor"/>
      </rPr>
      <t>. Оформление исполнительной документации.</t>
    </r>
  </si>
  <si>
    <t>СМР, Прочие затраты, исполнительная документация, при этом включено:  монтаж шкафа, подключение к электропитанию и заземлению, стоимость и монтаж ЩРУН (щиток учетно-распределительный), стоимость и установка узлов учета электрической энергии, автоматического выключателя, стоимость и прокладка силового кабеля (длиной до 20м), стоимость шкафа/стойки и монтажных материалов, включая органайзер, патч-панель, стоимость доставки. Оформление исполнительной документации.</t>
  </si>
  <si>
    <t>СМР: оборудования OLT, коммутатора концентрации, подключение к питанию, кроссировка на оптический кросс, включая стоимость расходных материалов, кабелей и комплектующих, оформление исполнительной документации. (Все работы производятся в существующих стойках и шкафах).</t>
  </si>
  <si>
    <t>СМР. Установка коммутатора  доступа, VoIP шлюза до 72 портов FXO/ FXS, ОРШ, платы расширения, OLT,  коммутатора агрегации, оптического мультиплексора (4хЕ1, 2хFE), медиаконвертера, контроллера телеметрии, ИБП, HDSL модем, ADSL модем, ONT, L3 СРЕ, оборудование Wi-Fi и пр. СМР, ПНР, включая  монтаж SFP и стоимость материалов и кабеля, без учета стоимости оборудования. Монтаж оборудования   в существующую стойку (шкаф), подключение  электропитания от существующего источника питания;  подключение к каналообразующему оборудованию.  Оформление исполнительной документации.</t>
  </si>
  <si>
    <t>СМР, обследование конструкций, не ограничиваясь перечисленным (включая стоимость материалов, конструкций, трубостойки): разборка покрытия кровли, крепление трубостойки, оттяжек (при необходимости) к существующим конструкциям здания, антикоррозионная обработка конструкций, гидроизоляция кровли, восстановление покрытия кровли.Оформление исполнительной документации.</t>
  </si>
  <si>
    <r>
      <rPr>
        <b/>
        <sz val="14"/>
        <color rgb="FFFF0000"/>
        <rFont val="Calibri"/>
        <family val="2"/>
        <charset val="204"/>
        <scheme val="minor"/>
      </rPr>
      <t>Примечание:</t>
    </r>
    <r>
      <rPr>
        <sz val="12"/>
        <color theme="1"/>
        <rFont val="Calibri"/>
        <family val="2"/>
        <charset val="204"/>
        <scheme val="minor"/>
      </rPr>
      <t xml:space="preserve">
</t>
    </r>
    <r>
      <rPr>
        <b/>
        <sz val="12"/>
        <color theme="1"/>
        <rFont val="Calibri"/>
        <family val="2"/>
        <charset val="204"/>
        <scheme val="minor"/>
      </rPr>
      <t>Настоящие удельные расценки предназначены для формирования бюджета или начальной, максимальной цены (НМЦ) конкурса. 
Настоящие удельные расценки являются максимальными и могут быть изменены в сторону уменьшения на стадии формирования НМЦ или в результате проведения конкурентных процедур.
Настоящие удельные расценки учитывают затраты на получение/оформление согласований, разрешений на производство работ, получение технических условий у сторонних организаций (физ/юр лиц).
Настоящие удельные расценки учитывают затраты на проведение проектно-изыскательских работ и подготовку рабочей документации/проектной документации.</t>
    </r>
  </si>
  <si>
    <t>СМР (включая стоимость патч-панели, сопутствующих работ). Установка, монтаж и расшивка патч-панели 12  портов.</t>
  </si>
  <si>
    <t>СМР (включая стоимость патч-панели, сопутствующих работ). Установка, монтаж и расшивка патч-панели 24 порта.</t>
  </si>
  <si>
    <t>СМР: демонтаж шкафа, транспортировка демонтированного оборудования другое место установки или на склад заказчика, оформление разрешительных документов; оформление акта сдачи-приемки заказчику.</t>
  </si>
  <si>
    <t>СМР. Демонтаж оборудования размером 1-4 U (включительно), оформление акта сдачи-приемки заказчику.</t>
  </si>
  <si>
    <t>СМР, Прочие затраты, не ограничиваясь перечисленным: прокладка и монтаж кабеля по стене (в т.ч. по фасаду) от установленных ШАН и патч-панелей,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Оформление исполнительной документации.</t>
  </si>
  <si>
    <r>
      <t>СМР, Прочие затраты, не ограничиваясь перечисленным: прокладка и монтаж кабеля по борозде скобами с устройством и заделкой борозды с финишной отделкой</t>
    </r>
    <r>
      <rPr>
        <b/>
        <sz val="12"/>
        <color theme="1"/>
        <rFont val="Calibri"/>
        <family val="2"/>
        <charset val="204"/>
        <scheme val="minor"/>
      </rPr>
      <t xml:space="preserve"> </t>
    </r>
    <r>
      <rPr>
        <sz val="12"/>
        <color theme="1"/>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r>
  </si>
  <si>
    <r>
      <t>СМР, Прочие затраты, не ограничиваясь перечисленным: прокладка и монтаж кабеля по трубе/коробу/гофре</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r>
  </si>
  <si>
    <r>
      <t>СМР, Прочие затраты, не ограничиваясь перечисленным: прокладка трубы/короба/гофры, прокладка и монтаж кабеля по трубе/коробу/гофре</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Оформление исполнительной документации.</t>
    </r>
  </si>
  <si>
    <r>
      <t xml:space="preserve">СМР, прочие, не ограничиваясь перечисленным: прокладка и монтаж кабеля по стене (в т.ч. по фасаду) </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Оформление исполнительной документации.</t>
    </r>
  </si>
  <si>
    <r>
      <t>СМР, прочие, не ограничиваясь перечисленным: прокладка и монтаж кабеля по борозде скобами с устройством и заделкой борозды с финишной отделкой</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r>
  </si>
  <si>
    <r>
      <t>СМР, прочие, не ограничиваясь перечисленным: прокладка и монтаж кабеля по трубе/коробу/гофре</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r>
  </si>
  <si>
    <r>
      <t>СМР, прочие, не ограничиваясь перечисленным: прокладка трубы/короба/гофры, прокладка и монтаж кабеля по трубе/коробу/гофре</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Оформление исполнительной документации.</t>
    </r>
  </si>
  <si>
    <t>СМР, Прочие затраты, не ограничиваясь перечисленным: прокладка и монтаж кабеля методом ВП с учетом разделок, оконцовки с устройством, при необходимости, отверстий в конструкциях  с заделкой (с установкой гильз), с учетом стоимости  кабеля,  коннектора, прочих материалов.   Оформление исполнительной документации.</t>
  </si>
  <si>
    <t>СМР: Включено, не ограничиваясь перечисленным: прокладка и монтаж провода, труб, коробов, кабель-каналов и др., с учетом стоимости всех материалов, прочие.  Оформление исполнительной документации.</t>
  </si>
  <si>
    <t>СМР:  Включено, не ограничиваясь перечисленным:  прокладка и монтаж провода, с учетом стоимости всех материалов, прочие. Оформление исполнительной документации.</t>
  </si>
  <si>
    <t>СМР:  Включено, не ограничиваясь перечисленным:  прокладка и монтаж провода с устройством и заделкой борозды с финишной отделкой, с учетом стоимости всех материалов, прочие.  Оформление исполнительной документации.</t>
  </si>
  <si>
    <t>СМР: прочие затраты, не ограничиваясь перечисленным: Монтаж   коробки радиотрансляционной РОН ,  с учетом материалов, в том числе РОН.</t>
  </si>
  <si>
    <r>
      <t>СМР: Монтаж понижающего абонентского трансформатора (ТАМУ) с учетом стоимости материалов.</t>
    </r>
    <r>
      <rPr>
        <b/>
        <sz val="12"/>
        <color rgb="FF0000FF"/>
        <rFont val="Calibri"/>
        <family val="2"/>
        <charset val="204"/>
        <scheme val="minor"/>
      </rPr>
      <t>Без учета стоимости трансформатора.</t>
    </r>
  </si>
  <si>
    <t>СМР: Монтаж и расключение разветвительной коробки, с учетом стоимости материалов.</t>
  </si>
  <si>
    <t>СМР: Монтаж наружной абонентской розетки, с учетом стоимости материалов.</t>
  </si>
  <si>
    <t>СМР: Позиция предусматривает: 
- установку и крепление оборудования; 
- прокладку и крепление проводов и кабелей, используемых при монтаже оборудования; 
- разделку и подключение проводов и кабелей к системе электропитания; 
- маркировку оборудования (согласно требованиям Заказчика); 
- включение электропитания и тестирование согласно требованиям производителя оборудования, указанным в инструкции по монтажу; 
-пуско-наладочные работы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</si>
  <si>
    <t>СМР, прочие затраты, не ограничиваясь перечисленным: Монтаж этажного оповещателя 30В, без стоимости оборудования, с учетом материалов.</t>
  </si>
  <si>
    <t>СМР,прочие затраты, не ограничиваясь перечисленным: Монтаж рупорного громкоговорителя 100В, без стоимости оборудования, с учётом материалов.</t>
  </si>
  <si>
    <t>СМР, прочие затраты, не ограничиваясь перечисленным: Разработка грунта, прокладка ПВХ трубки в грунт, засыпка, трамбовка, с учетом стоимости материалов, с восстановлением благоустройства.</t>
  </si>
  <si>
    <t>СМР. Применяется при необходимости монтажа ЩРЗ, ЩГ и ЩК с автоматами. С учетом стоимости оборудования и материалов.  Включает установку автоматов, прокладку силового кабеля длиной 20 м и кабеля заземления, установку ЩРЗ, подключение, измерения, стоимость оборудования ЩРЗ, ЩГ и ЩК с автоматами и прочих материалов для подключения.</t>
  </si>
  <si>
    <r>
      <t>СМР: с учетом стоимости материалов.</t>
    </r>
    <r>
      <rPr>
        <b/>
        <sz val="12"/>
        <color rgb="FFFF0000"/>
        <rFont val="Calibri"/>
        <family val="2"/>
        <charset val="204"/>
        <scheme val="minor"/>
      </rPr>
      <t xml:space="preserve"> Без учета стоимости счетчика.</t>
    </r>
  </si>
  <si>
    <t>СМР, прочие, не ограничиваясь перечисленным:  устройство, при необходимости, отверстия в стене с  заделкой (с установкой гильз),  устройство гнезд для подрозетников с восстановлением отделки стен, с учетом стоимости  материалов. Проверка. Оформление исполнительной документации.</t>
  </si>
  <si>
    <t>СМР, Прочие затраты, не ограничиваясь перечисленным: прокладка и монтаж кабеля по трубе/коробу/гофре/металлорукаве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</si>
  <si>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СМР, Прочие затраты, не ограничиваясь перечисленным: прокладка трубы/короба/гофры, прокладка и монтаж кабеля по трубе/коробу/гофре с устройством, при необходимости, отверстий в стенах  с заделкой (с установкой гильз), с учетом стоимости трубы/короба/гофры,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</si>
  <si>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СМР, Прочие затраты, не ограничиваясь перечисленным: прокладка металлорукава, прокладка и монтаж кабеля по металлорукаву с устройством, при необходимости, отверстий в стенах  (с установкой гильз),  с заделкой,  с учетом стоимости металлорукава,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</si>
  <si>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r>
      <t>СМР,</t>
    </r>
    <r>
      <rPr>
        <b/>
        <sz val="12"/>
        <rFont val="Calibri"/>
        <family val="2"/>
        <charset val="204"/>
        <scheme val="minor"/>
      </rPr>
      <t xml:space="preserve"> </t>
    </r>
    <r>
      <rPr>
        <sz val="12"/>
        <rFont val="Calibri"/>
        <family val="2"/>
        <charset val="204"/>
        <scheme val="minor"/>
      </rPr>
      <t xml:space="preserve"> с учетом стоимости  материалов.  Включает прокладку силового кабеля  по существующим конструкциям и измерения. Оформление исполнительной документации.</t>
    </r>
  </si>
  <si>
    <r>
      <t>СМР,</t>
    </r>
    <r>
      <rPr>
        <b/>
        <sz val="12"/>
        <rFont val="Calibri"/>
        <family val="2"/>
        <charset val="204"/>
        <scheme val="minor"/>
      </rPr>
      <t xml:space="preserve"> </t>
    </r>
    <r>
      <rPr>
        <sz val="12"/>
        <rFont val="Calibri"/>
        <family val="2"/>
        <charset val="204"/>
        <scheme val="minor"/>
      </rPr>
      <t xml:space="preserve"> с учетом расходных и монтажных материалов, стоимости кабеля и трубы ПВХ.  Включает прокладку силового кабеля  по существующим конструкциям и измерения. Оформление исполнительной документации.</t>
    </r>
  </si>
  <si>
    <t>СМР, Прочие затраты, не ограничиваясь перечисленным: прокладка и монтаж кабеля скобами по стене,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</si>
  <si>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СМР, Прочие затраты, не ограничиваясь перечисленным: прокладка и монтаж кабеля по борозде с креплением скобами, с устройством и заделкой борозды с финишной отделкой,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</si>
  <si>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СМР. С учетом стоимости  материалов. Включает прокладку силового кабеля и кабеля заземления, не включает подключения и измерения.</t>
  </si>
  <si>
    <r>
      <t xml:space="preserve">СМР: разработка грунта в траншее, отвозка лишнего грунта, доставка песка, устройство постели из песка, прокладка и монтаж кабеля (включая вывод кабеля на стену/опору, ввод кабеля в здание по существующему каналу с пробивкой и заделкой герметизации, внутриобъектовые работы), покрытие кабеля кирпичом/плитами, засыпка траншеи песком,  стоимость кабеля, прокладка и стоимость опознавательной ленты, оплата подключений к существующим сетям, согласования, оформление договоров аренды на период строительства, рекультивация земель. </t>
    </r>
    <r>
      <rPr>
        <b/>
        <sz val="12"/>
        <color theme="1"/>
        <rFont val="Calibri"/>
        <family val="2"/>
        <charset val="204"/>
        <scheme val="minor"/>
      </rPr>
      <t>Проведение всех измерений, оформление исполнительной документации.</t>
    </r>
    <r>
      <rPr>
        <sz val="12"/>
        <color theme="1"/>
        <rFont val="Calibri"/>
        <family val="2"/>
        <charset val="204"/>
        <scheme val="minor"/>
      </rPr>
      <t xml:space="preserve">
</t>
    </r>
  </si>
  <si>
    <t>Применяется при демонтаже оборудования не учтенного позициями 6.35-6.37</t>
  </si>
  <si>
    <t>Не применимо совместно с расценками пп. 4.6.÷ 4.8; 4.15-4.17</t>
  </si>
  <si>
    <r>
      <t xml:space="preserve">СМР, с учётом стоимости кабеля и всех материалов для наружных и внутренних работ, (с учётом  технологических, монтажных запасов кабеля), в том числе сопутствующие и подготовительные работы и не ограничиваясь перечисленным: очистка, промывка, подготовка каналов канализации,  установка консолей в колодцах  (при необходимости);  монтаж/перемонтаж муфт со сваркой волокон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xml:space="preserve">); герметизация каналов; маркировка (бирки);  вывод кабеля из канализации на стену/опору; ввод кабеля в здание по существующему каналу с пробивкой и заделкой герметизации; </t>
    </r>
    <r>
      <rPr>
        <sz val="12"/>
        <color rgb="FFFF0000"/>
        <rFont val="Calibri"/>
        <family val="2"/>
        <charset val="204"/>
        <scheme val="minor"/>
      </rPr>
      <t xml:space="preserve">ввод кабеля в здание выше фундаментного основания с пробивкой и заделкой технологических отверстий; </t>
    </r>
    <r>
      <rPr>
        <sz val="12"/>
        <color theme="1"/>
        <rFont val="Calibri"/>
        <family val="2"/>
        <charset val="204"/>
        <scheme val="minor"/>
      </rPr>
      <t xml:space="preserve">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протяженностью до 15 м. включительно); защита кабеля в опасных местах; монтаж оптических кроссов (включая стоимость)/сплиттеров (включая стоимость), с креплением и оконечиванием кабеля. Проведение  всех измерений ВОК,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ВОК до оптического кросса/сплиттеров. </t>
    </r>
    <r>
      <rPr>
        <b/>
        <sz val="12"/>
        <color rgb="FFFF0000"/>
        <rFont val="Calibri"/>
        <family val="2"/>
        <charset val="204"/>
        <scheme val="minor"/>
      </rPr>
      <t xml:space="preserve"> 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производиться по расценкам  5.24÷5.25.</t>
    </r>
  </si>
  <si>
    <r>
      <t xml:space="preserve">СМР, с учётом стоимости кабеля и всех материалов для наружных и внутренних работ, в том числе и не ограничиваясь перечисленным: монтаж/перемонтаж муфт,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xml:space="preserve">);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 трубе с учётом её стоимости (длина трубы определяется проектом); ввод кабеля в здание с пробивкой и заделкой технологических отверстий при необходимости; внутриобъектовые работы: монтаж кабельростов, кабель-каналов, всех видов труб (протяженностью до 15 м. включительно);  оптических кроссов  (включая стоимость)/сплиттеров (включая стоимость), с креплением и оконечиванием кабеля. Проведение  всех измерений ВОК,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ВОК до оптического кросса/сплиттеров. </t>
    </r>
  </si>
  <si>
    <r>
      <t xml:space="preserve">СМР, с учётом стоимости кабеля и всех материалов для наружных и внутренних работ, (с учетом  технологических, монтажных запасов кабеля), в том числе сопутствующие и подготовительные работы и не ограничиваясь перечисленным: очистка, промывка, подготовка каналов канализации, установка консолей в колодцах  (при необходимости). Монтаж/перемонтаж муфт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xml:space="preserve">); герметизация каналов; маркировка (бирки); вывод кабеля на стену/опору; прокладку по стене/опоре в трубе с учетом ее стоимости (длина трубы определяется проектом); ввод кабеля в здание по существующему каналу с пробивкой и заделкой герметизации; </t>
    </r>
    <r>
      <rPr>
        <sz val="12"/>
        <color rgb="FFFF0000"/>
        <rFont val="Calibri"/>
        <family val="2"/>
        <charset val="204"/>
        <scheme val="minor"/>
      </rPr>
      <t>ввод кабеля в здание выше фундаментного основания с пробивкой и заделкой технологических отверстий</t>
    </r>
    <r>
      <rPr>
        <sz val="12"/>
        <color theme="1"/>
        <rFont val="Calibri"/>
        <family val="2"/>
        <charset val="204"/>
        <scheme val="minor"/>
      </rPr>
      <t xml:space="preserve">; защита кабеля в опасных местах, монтаж кабельростов (протяженностью до 15 м. включительно), кроссов и стоек с их стоимостью для крепления кроссов; оконечивание кабеля с обеих сторон. Проведение  всех измерений ,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до кросса. </t>
    </r>
    <r>
      <rPr>
        <b/>
        <sz val="12"/>
        <color rgb="FFFF0000"/>
        <rFont val="Calibri"/>
        <family val="2"/>
        <charset val="204"/>
        <scheme val="minor"/>
      </rPr>
      <t>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производиться по расценкам  5.24÷5.25.</t>
    </r>
  </si>
  <si>
    <r>
      <t xml:space="preserve"> СМР, с учётом стоимости кабеля и материалов, не ограничиваясь перечисленным: установка/перемонтаж муфт,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установка/перемонтаж ЯКГ, (включая стоимость ЯКГ), устройство молниеотвода/заземления опоры связи (включая стоимость молниеотвода/заземления), установка/перемонтаж кабельной площадки, (включая стоимость кабельной площадки),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ввод кабеля в здание с пробивкой и заделкой технологических отверстий при необходимости. Внутриобъектовые работы: монтаж кабельростов (протяженностью до 15 м. включительно), кроссов и стоек для их крепления; оконечивание кабеля с обеих сторон. Проведение  всех измерений ,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до кросса.</t>
    </r>
  </si>
  <si>
    <t>ёмкостью от 512- 2048 портов (включительно)</t>
  </si>
  <si>
    <t>Скорректировано</t>
  </si>
  <si>
    <r>
      <rPr>
        <b/>
        <sz val="14"/>
        <color rgb="FFFF0000"/>
        <rFont val="Calibri"/>
        <family val="2"/>
        <charset val="204"/>
        <scheme val="minor"/>
      </rPr>
      <t>Примечание:</t>
    </r>
    <r>
      <rPr>
        <b/>
        <sz val="12"/>
        <color rgb="FFFF0000"/>
        <rFont val="Calibri"/>
        <family val="2"/>
        <charset val="204"/>
        <scheme val="minor"/>
      </rPr>
      <t xml:space="preserve">
</t>
    </r>
    <r>
      <rPr>
        <b/>
        <sz val="12"/>
        <color theme="1"/>
        <rFont val="Calibri"/>
        <family val="2"/>
        <charset val="204"/>
        <scheme val="minor"/>
      </rPr>
      <t>В каждый из указанных выше видов Работ в т.ч. входят:
1. Оформление разрешений/допуска на производство работ у сторонних организаций (физ/юр лиц), для проведения работ по прокладке кабеля и строительству кабельной инфраструктуры в соответствии с РД/ПД и ТУ;
2. Подготовка и согласование у сторонних организаций комплекта исполнительной документации в соответствии по построенным ЛКС и объектам строительства;
3. Протяженность по работам, указанным в пп. 4.2-4.4; 4.7-4.9; 4.15-4.17 учитывается  по общей протяженности кабельной линии в Заказе;
4. Величина стоимости кабеля с учётом ТЗР носит справочный характер и используется для исключения из Удельной стоимости за единицу в случае принятия решения об использовании давальческого кабеля РФ/МРФ.</t>
    </r>
  </si>
  <si>
    <r>
      <t xml:space="preserve">СМР, с учётом стоимости кабеля и материалов для наружных и внутренних работ, в том числе и не ограничиваясь перечисленным: Разработка траншеи; прокладка опознавательной ленты; прокладка кабеля; защита кабеля в опасных местах не требующих применения ГНБ (места перехода через дороги, пересечение с инженерными сетями, внутри объекта и т.д.), при необходимости монтаж смотровых камер, монтаж/перемонтаж  муфт со сваркой волокон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xml:space="preserve">); установка пикетных столбиков;  вывод кабеля на стену, </t>
    </r>
    <r>
      <rPr>
        <sz val="12"/>
        <color rgb="FFFF0000"/>
        <rFont val="Calibri"/>
        <family val="2"/>
        <charset val="204"/>
        <scheme val="minor"/>
      </rPr>
      <t>устройство вывода и вывод кабеля на опору</t>
    </r>
    <r>
      <rPr>
        <sz val="12"/>
        <color theme="1"/>
        <rFont val="Calibri"/>
        <family val="2"/>
        <charset val="204"/>
        <scheme val="minor"/>
      </rPr>
      <t>,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t>
    </r>
    <r>
      <rPr>
        <sz val="12"/>
        <color rgb="FFFF0000"/>
        <rFont val="Calibri"/>
        <family val="2"/>
        <charset val="204"/>
        <scheme val="minor"/>
      </rPr>
      <t xml:space="preserve"> ввод кабеля в здание выше фундаментного основания с пробивкой и заделкой технологических отверстий;</t>
    </r>
    <r>
      <rPr>
        <sz val="12"/>
        <color theme="1"/>
        <rFont val="Calibri"/>
        <family val="2"/>
        <charset val="204"/>
        <scheme val="minor"/>
      </rPr>
      <t xml:space="preserve"> работы по восстановлению нарушенных покрытий, рекультивации земель,  благоустройству. 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протяженностью до 15 м. включительно), монтаж оптических кроссов (включая стоимость)/сплиттеров (включая стоимость), с креплением и оконечиванием кабеля. Проведение  всех измерений ВОК, включая входной контроль кабеля. Оформление разрешительных документов и исполнительной документации, оформление охранных зон линий связи. Прокладка кабеля учитывается в протяженности трассы ВОК до оптического кросса/сплиттеров. </t>
    </r>
    <r>
      <rPr>
        <b/>
        <sz val="12"/>
        <color rgb="FFFF0000"/>
        <rFont val="Calibri"/>
        <family val="2"/>
        <charset val="204"/>
        <scheme val="minor"/>
      </rPr>
      <t>Устройство кабельного вывода на стену, производиться по расценке 5.26.</t>
    </r>
  </si>
  <si>
    <r>
      <t xml:space="preserve">СМР,  включая стоимость кабеля и материалов для наружных и внутренних работ, в том числе и не ограничиваясь перечисленным:  разработка траншеи; прокладка кабеля, защита кабеля в опасных местах не требующих применения ГНБ  в соответствии с проектом (места перехода через дороги, пересечение с инженерными сетями, внутри объекта и т.д.); при необходимости монтаж смотровых камер, монтаж/перемонтаж  муфт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установка пикетных столбиков; вывод кабеля на стену,</t>
    </r>
    <r>
      <rPr>
        <sz val="12"/>
        <color rgb="FFFF0000"/>
        <rFont val="Calibri"/>
        <family val="2"/>
        <charset val="204"/>
        <scheme val="minor"/>
      </rPr>
      <t xml:space="preserve"> устройство вывода и вывод кабеля на опору</t>
    </r>
    <r>
      <rPr>
        <sz val="12"/>
        <color theme="1"/>
        <rFont val="Calibri"/>
        <family val="2"/>
        <charset val="204"/>
        <scheme val="minor"/>
      </rPr>
      <t xml:space="preserve">,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t>
    </r>
    <r>
      <rPr>
        <sz val="12"/>
        <color rgb="FFFF0000"/>
        <rFont val="Calibri"/>
        <family val="2"/>
        <charset val="204"/>
        <scheme val="minor"/>
      </rPr>
      <t>ввод кабеля в здание выше фундаментного основания с пробивкой и заделкой технологических отверстий</t>
    </r>
    <r>
      <rPr>
        <sz val="12"/>
        <color theme="1"/>
        <rFont val="Calibri"/>
        <family val="2"/>
        <charset val="204"/>
        <scheme val="minor"/>
      </rPr>
      <t xml:space="preserve">; работы по восстановлению нарушенных покрытий, рекультивации земель,  благоустройству. Внутриобъектовые работы: монтаж кабельростов (протяженностью до 15 м. включительно), кроссов и стоек для  крепления кроссов; оконечивание кабеля с обеих сторон. Проведение  всех измерений , включая входной контроль кабеля. Оформление разрешительных документов и исполнительной документации, оформление охранных зон линий связи. Прокладка кабеля учитывается в протяженности трассы до кросса. </t>
    </r>
    <r>
      <rPr>
        <b/>
        <sz val="12"/>
        <color rgb="FFFF0000"/>
        <rFont val="Calibri"/>
        <family val="2"/>
        <charset val="204"/>
        <scheme val="minor"/>
      </rPr>
      <t>Устройство кабельного вывода на стену, производиться по расценке 5.26.</t>
    </r>
  </si>
  <si>
    <t xml:space="preserve">Проектно-изыскательские работы установка колодца типа ККС-1/ ККС-2/ ККС-3/ ККС-4/ККС-5, на существующей кабельной канализации, в том числе при организации участка ГНБ </t>
  </si>
  <si>
    <t>Проектно-изыскательские работы строительство 
одноканальной канальной кабельной  канализации с установкой колодцев</t>
  </si>
  <si>
    <t>3.0.1</t>
  </si>
  <si>
    <t>Строительство одноканальной кабельной  канализации из асбестоцементных /полиэтиленовых труб, с установкой колодцев.</t>
  </si>
  <si>
    <r>
      <t xml:space="preserve">СМР включая стоимость материалов, установки колодцев ККС (с учетом стоимости колодца, из расчета 1 колодец  на 0,08 км. трассы, оснастки, люков, труб и комплектующих), засыпки и выравнивание грунта. Оформление разрешительных документов и исполнительной документации, нанесение на городской планшет исполнительной сьёмки. </t>
    </r>
    <r>
      <rPr>
        <sz val="12"/>
        <color rgb="FFFF0000"/>
        <rFont val="Calibri"/>
        <family val="2"/>
        <charset val="204"/>
        <scheme val="minor"/>
      </rPr>
      <t>Работы по восстановлению газонных покрытий, тротуаров, брусчатки, проезжей части, производятся отдельно по расценкам 5.15-5.18.</t>
    </r>
  </si>
  <si>
    <t>5.0.1</t>
  </si>
  <si>
    <t>Расценка применяется, при необходимости, дополнительно к расценке 5.1. Не применяеться совместно с 5.0.1</t>
  </si>
  <si>
    <t>Установка колодца типа ККС-1, в том числе при организации участка ГНБ и на существующей кабельной канализации</t>
  </si>
  <si>
    <t xml:space="preserve">СМР, включая: стоимость колодца ККС-1,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</si>
  <si>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5.8.01</t>
  </si>
  <si>
    <t xml:space="preserve">Прокладка ПНД трубы диаметром до 32 мм включитеьно, в грунте </t>
  </si>
  <si>
    <t xml:space="preserve">Проектно-изыскательские работы прокладка ПНД трубы  в грунте </t>
  </si>
  <si>
    <t>СМР, установка, настройка станции, подключение электропитания, АКБ, заземление,  монтаж счётчика электрической энергии, телеметрического контроллера и другого сопутствующего оборудования, установка автоматов, рубильника, дин-рейки, включение в транспортную сеть, монтаж кросса, разделка и подключение станционных кабелей на кросс (емкость номеров). Включая стоимость  материалов. Оформление исполнительной документации.</t>
  </si>
  <si>
    <t>Приложение №4</t>
  </si>
  <si>
    <t>Монтаж шкафа, стойки 19"</t>
  </si>
  <si>
    <t>Монтаж телекоммуникационного  шкафа 19", телекоммуникационной стойки 19" любой ёмкости</t>
  </si>
  <si>
    <t>ПИР, СМР, прочие затраты, исполнительная документация, при этом включено (не ограничиваясь этим):   монтаж шкафа, электромонтажные работы (при необходимости),  стоимость силового кабеля длиной 20 м, автоматического выключателя (при необходимости), стоимость монтажных материалов; Не включено:  стоимость укомплектованного шкафа,  монтаж и стоимость активного оборудования. Оформление разрешительных документов, исполнительной документации.</t>
  </si>
  <si>
    <t>Прокладка провода трансляционного типа ПТВЖ (или аналог) для радиофикации жилого дома/подключения аудиотрубки домофона от распределительной коробки; прокладка провода для систем телеметрии типа КПСВВнг(А)-LS (или аналог); прокладка провода для реле УК-ВК типа КСРПнг(А)-FRHF(или аналог), с устройством инфраструктуры для прокладки провода</t>
  </si>
  <si>
    <t>Прокладка провода трансляционного типа ПТВЖ (или аналог) для радиофикации жилого дома/подключения аудиотрубки домофона от распределительной коробки; прокладка провода для систем телеметрии типа КПСВВнг(А)-LS (или аналог); прокладка провода для реле УК-ВК типа КСРПнг(А)-FRHF(или аналог), в готовой инфраструктуре</t>
  </si>
  <si>
    <t>Прокладка провода трансляционного типа ПТВЖ (или аналог) для радиофикации жилого дома/подключения аудиотрубки домофона от распределительной коробки; прокладка провода для систем телеметрии типа КПСВВнг(А)-LS (или аналог); прокладка провода для реле УК-ВК типа КСРПнг(А)-FRHF(или аналог), (скрытая проводка)</t>
  </si>
  <si>
    <t xml:space="preserve">Прокладка и монтаж силового кабеля типа ВВГнг/ВВГнг-LS/КГВВнг(А)-LS/ПВС (аналог) емкостью до 3х2,5  мм² по установленным конструкциям (труба/короб/гофра/металлорукав) с разводкой жил по приборам </t>
  </si>
  <si>
    <t xml:space="preserve">Прокладка и монтаж силового кабеля типаВВГнг/ВВГнг-LS/КГВВнг(А)-LS/ПВС (аналог) емкостью до 3х2,5  мм² по проектируемым конструкциям: трубе/коробу/гофре с их установкой </t>
  </si>
  <si>
    <t xml:space="preserve">Прокладка и монтаж силового кабеля типа ВВГнг/ВВГнг-LS/КГВВнг(А)-LS/ПВС (аналог) емкостью до 3х2,5  мм² по проектируемому металлорукаву с его установкой </t>
  </si>
  <si>
    <t xml:space="preserve">Прокладка и монтаж силового кабеля типа ВВГнг/ВВГнг-LS/КГВВнг(А)-LS/ПВС (аналог) емкостью до 3х2,5  мм² по стене с креплением  скобами (открытая проводка)  </t>
  </si>
  <si>
    <t xml:space="preserve">Прокладка и монтаж силового кабеля типа ВВГнг/ВВГнг-LS/КГВВнг(А)-LS/ПВС (аналог) емкостью до 3х2,5  мм²  по стене с устройством и заделкой борозды  (скрытая проводка)  </t>
  </si>
  <si>
    <t xml:space="preserve">На основании разработанного перечня ЕБПР 2021, ФЕР. </t>
  </si>
  <si>
    <t>На основании разработанного перечня ЕБПР 2021, ФЕР.</t>
  </si>
  <si>
    <t>На основании разработанного перечня ЕБПР 2021.</t>
  </si>
  <si>
    <t>На основании ранее проведенной калькуляции, разработанного и утвержденного перечня ЕБПР 2020</t>
  </si>
  <si>
    <t>Но основание ранее проведенной калькуляции, разработанного и утвержденного перечня ЕБПР 2020 и вынесения ПИР в отдельный перечень</t>
  </si>
  <si>
    <t>Удельная стоимость за единицу (базовое значение) без НДС, руб.
КЦ</t>
  </si>
  <si>
    <t>Региональный коэффициент</t>
  </si>
  <si>
    <t>КЦ НМЦ</t>
  </si>
  <si>
    <t>Архангельский РФ НМЦ</t>
  </si>
  <si>
    <t>Карельский РФ НМЦ</t>
  </si>
  <si>
    <t>Коми РФ НМЦ</t>
  </si>
  <si>
    <t>Мурманский РФ НМЦ</t>
  </si>
  <si>
    <t>ФНПО РФ НМЦ</t>
  </si>
  <si>
    <t>Строительство ЛКСС</t>
  </si>
  <si>
    <t>Домовая распределительная сеть (ДРС)</t>
  </si>
  <si>
    <t>4.13.1</t>
  </si>
  <si>
    <t>4.13.2</t>
  </si>
  <si>
    <t>4.13.3</t>
  </si>
  <si>
    <t>Раздел 5. Станционные сооружения сетей связи</t>
  </si>
  <si>
    <t>Сбор исходных данных по освобождаемому объекту, обследование опорного объекта. Аудит существующего оборудования ПАО Ростелеком, операторов связи, сторонних организаций. Сводный отчёт по оборудованию на объекте.</t>
  </si>
  <si>
    <t>Разработка схем организации связи и рабочей документации по переключению сети телефонной связи</t>
  </si>
  <si>
    <t>Схема организации связи по переключению на vIMS АТСЦ</t>
  </si>
  <si>
    <t>Схема организации связи по переключению на vIMS АТСЦ, изменение в схеме межстанционных и межусловых связей(МСС/МУС), таблица маршрутизации, ИД на перепрограммирование АТС/УИВС/ТС/ТЗУС, рабочая документация по организации МСС/МУС</t>
  </si>
  <si>
    <t>АТС</t>
  </si>
  <si>
    <t>Схема организации связи по переключению на vIMS АТСК</t>
  </si>
  <si>
    <t>Схема организации связи по переключению на vIMS АТСК, изменение в схеме межстанционных и межусловых связей(МСС/МУС), таблица маршрутизации, ИД на перепрограммирование АТС/УИВС/ТС/ТЗУС, рабочая документация по организации МСС/МУС, рабочая документация по установке АЦП, подключению устанавливаемого оборудования к электроснабжению, включая установку шкафных щитов автоматов защиты.</t>
  </si>
  <si>
    <t xml:space="preserve">Схема организации связи по переключению на vIMS цифрового узлового района </t>
  </si>
  <si>
    <t>узел</t>
  </si>
  <si>
    <t>Схема организации связи по переключению на vIMS  узлового района координатного типа</t>
  </si>
  <si>
    <t>Разработка схем организации связи и рабочей документации по переключению сетей передачи данных, транспортных сетей</t>
  </si>
  <si>
    <t xml:space="preserve">Разработка схем организации связи и рабочей документации по переключению сетей PON </t>
  </si>
  <si>
    <t>Разработка схем организации связи и рабочей документации по переключению сетей PON, установка оборудования на опорном узле, подключение к сетям электропитания, организация кабельных трасс, схемы прокладки внутристанционных кабелей и патч-кордов, таблицы кабельных соединений.</t>
  </si>
  <si>
    <t>PON-порт</t>
  </si>
  <si>
    <t xml:space="preserve">Разработка схем организации связи и рабочей документации по переключению бизнес-абонентов сети ШПД  </t>
  </si>
  <si>
    <t>Разработка схем организации связи и рабочей документации по переключению существующих бизнес-абонентов сети ШПД, установка клиентских коммутаторов на опорном узле, подключение к сети высшего уровня, подключение к сетям электропитания, включая установку шкафных щитов автоматов защиты, организация кабельных трасс, схемы прокладки внутристанционных кабелей и патч-кордов, таблицы кабельных соединений.</t>
  </si>
  <si>
    <t>Eth-порт</t>
  </si>
  <si>
    <t>Разработка схем организации связи и рабочей документации по переключению существующих УПАТС, операторов связи к ТФОП/vIMS</t>
  </si>
  <si>
    <t>Разработка схем организации связи и рабочей документации по переключению УПАТС, операторов связи к ТФОП/vIMS, установка шлюзов/мультиплексоров на опорном узле, подключение к сетям электропитания, включая установку шкафных щитов автоматов защиты, организация кабельных трасс, схемы прокладки внутристанционных кабелей и патч-кордов, таблицы кабельных соединений.</t>
  </si>
  <si>
    <t>клиент</t>
  </si>
  <si>
    <t>Разработка схем организации связи и рабочей документации по переключению сетей SDH/DWDM</t>
  </si>
  <si>
    <t>Разработка схем организации связи и рабочей документации по реконфигурации транспортных сетей SDH/DWDM при выбытии существующих мультиплексоров. Организация кабельных трасс, схемы прокладки внутристанционных кабелей и патч-кордов, таблицы кабельных соединений</t>
  </si>
  <si>
    <t>сеть</t>
  </si>
  <si>
    <t>Разработка схем организации связи и рабочей документации по установке мелитиплексоров SDH уровня STM-1 - STM-4</t>
  </si>
  <si>
    <t>Разработка схем организации связи и рабочей документации по установке мельтиплексоров при реконструкции сетей SDH/DWDM. Организация кабельных трасс, схемы прокладки внутристанционных кабелей и патч-кордов, таблицы кабельных соединений, подключение мультиплексоров к системам электропитания, включая установку шкафных щитов автоматов защиты.</t>
  </si>
  <si>
    <t>мультиплексор</t>
  </si>
  <si>
    <t>Разработка схем организации связи и рабочей документации по установке мелитиплексоров SDH уровня STM-16 - STM-64</t>
  </si>
  <si>
    <t>Разработка схем организации связи и рабочей документации по установке мелитиплексоров DWDM</t>
  </si>
  <si>
    <t>Разработка схем организации связи и рабочей документации по переключению опорных узлов сетей кабельного телевидения.</t>
  </si>
  <si>
    <t>Разработка схем организации связи и рабочей документации по переносу головной станции кабельного телевидения и узла передачи данных DOCSIS.</t>
  </si>
  <si>
    <t>Разработка схем организации связи и рабочей документации по переносу головной станции кабельного телевидения и узла передачи данных DOCSIS, включение в сеть ПД, включая установку оборудования формирования ТВ сигнала и передачи данных DOCSIS, оптического приемо-передающего оборудования, подключение оборудования к сети электропитания, включая установку шкафных панелей распределения питания, схемы прокладки внутристанционных кабелей и патч-кордов, таблицы кабельных соединений</t>
  </si>
  <si>
    <t>1 ГС</t>
  </si>
  <si>
    <t>Разработка рабочей документации по переносу опорного оптического узла кабельного телевидения и узла передачи данных DOCSIS.</t>
  </si>
  <si>
    <t>Разработка схем организации связи и рабочей документации по переносу опорного оптического узла кабельного телевидения и узла передачи данных DOCSIS, включение в сеть ПД, включая установку оборудования передачи данных DOCSIS, оптического приемо-передающего оборудования, подключение оборудования к сети электропитания, включая установку шкафных панелей распределения питания, схемы прокладки внутристанционных кабелей и патч-кордов, таблицы кабельных соединений</t>
  </si>
  <si>
    <t>1 оптический узел</t>
  </si>
  <si>
    <t>Разработка рабочей документации по строительству или переносу оптических усилительных пунктов сетей кабельного телевидения.</t>
  </si>
  <si>
    <t>Разработка схем организации связи, рабочей документации по строительству или переносу оптического усилительного пункта для  сетей кабельного телевидения, включая схемы прокладки кабелей, подключение к источнику электропитания, включая установку шкафных щитов автоматов защиты.</t>
  </si>
  <si>
    <t>1 усилительный пункт</t>
  </si>
  <si>
    <t>Прочее</t>
  </si>
  <si>
    <t>Исходные данные на приспособление помещений</t>
  </si>
  <si>
    <t>Подготовка исходных данных на приспособление помещений, включая расчёт тепловыделения, расчёт потребления электрической мощности, архитектурные планы, разметка трасс прокладки кабелей связи, электропитания, металлоконструкций, при необходимости усиление межэтажных перекрытий.</t>
  </si>
  <si>
    <t>Проектирование ЭПУ</t>
  </si>
  <si>
    <t>Проектирование электропитащей установки по постоянному току, стационарного источника бесперебойного питания, расчётной мощности, подключение к ГРЩ, расчёт нагрузок, сечений кабелей, трассы прокладка кабелей, заземление установки.</t>
  </si>
  <si>
    <t>1 ЭПУ</t>
  </si>
  <si>
    <t>Проектирование АКБ</t>
  </si>
  <si>
    <t>Проектирование монтажа АКБ 48/60 В, расчёт нагрузок, сечений кабелей, трассы прокладки кабелей.</t>
  </si>
  <si>
    <t>1 АКБ</t>
  </si>
  <si>
    <t>Проектирование вводно-распределительных устройств по постоянному току.</t>
  </si>
  <si>
    <t>Проектирование вводно-распределительных устройств постоянного тока на общее потребеление 400-1000А. Расчёт нагрузок, сечения кабелей, трассы прокладки кабелей от ЭПУ и к потребителям, заземление шкафа.</t>
  </si>
  <si>
    <t>1 ШВР</t>
  </si>
  <si>
    <t>Проектирование вводно-распределительных устройств по переменному току.</t>
  </si>
  <si>
    <t>Проектирование объектового вводно-распределительного устройства. Расчёт нагррузок, сечения кабелей, кабельные трассы, прокладку кабелей к потребителям, заземление устройств.</t>
  </si>
  <si>
    <t>1 ГРЩ</t>
  </si>
  <si>
    <t>Проектирование стационарной дизель-генераторной установки</t>
  </si>
  <si>
    <t>Проектирование дизель-генераторной установки. Расчёт нагррузок, сечения кабелей, кабельные трассы, прокладку кабелей к потребителям, заземление установки.</t>
  </si>
  <si>
    <t>1 ДГУ</t>
  </si>
  <si>
    <t>1.6</t>
  </si>
  <si>
    <t>3.22</t>
  </si>
  <si>
    <t>5.2.1</t>
  </si>
  <si>
    <t>5.2.2</t>
  </si>
  <si>
    <t>5.2.3</t>
  </si>
  <si>
    <t>5.2.4</t>
  </si>
  <si>
    <t>5.3.1</t>
  </si>
  <si>
    <t>5.3.2</t>
  </si>
  <si>
    <t>5.3.3</t>
  </si>
  <si>
    <t>5.3.4</t>
  </si>
  <si>
    <t>5.3.5</t>
  </si>
  <si>
    <t>5.3.6</t>
  </si>
  <si>
    <t>5.3.7</t>
  </si>
  <si>
    <t>5.4.1</t>
  </si>
  <si>
    <t>5.4.2</t>
  </si>
  <si>
    <t>5.4.3</t>
  </si>
  <si>
    <t>5.5.3</t>
  </si>
  <si>
    <t>5.5.4</t>
  </si>
  <si>
    <t>5.5.5</t>
  </si>
  <si>
    <t>5.5.6</t>
  </si>
  <si>
    <t>Землеустроительное дело, включая и не ограничиваясь: разработку и согласование схем расположения земельного участка на кадастровом плане территории; выполнение комплекса работ по межеванию земель и формированию межевых планов, включая все необходимые согласования;
вынос границ участков в натуру (подготовка разбивочного чертежа, вынос и закрепление межевых знаков на местности); оформление договоров аренды земельных участков, сервитутных соглашений, разрешений на использование земель; постановку земельных участков на государственный кадастровый учет в кадастровой палате; инвентаризацию земель всех категорий; раздел земельного участка (размежевание участка на два и более).</t>
  </si>
  <si>
    <t>1.1.4</t>
  </si>
  <si>
    <t>1.2.2</t>
  </si>
  <si>
    <t>1.2.3</t>
  </si>
  <si>
    <t>1.2.4</t>
  </si>
  <si>
    <t>1.2.5</t>
  </si>
  <si>
    <t>1.2.6</t>
  </si>
  <si>
    <t>1.2.7</t>
  </si>
  <si>
    <t>1.3.3</t>
  </si>
  <si>
    <t>1.3.4</t>
  </si>
  <si>
    <t>1.3.5</t>
  </si>
  <si>
    <t>1.3.6</t>
  </si>
  <si>
    <t>1.3.7</t>
  </si>
  <si>
    <t>1.4.1</t>
  </si>
  <si>
    <t>1.4.2</t>
  </si>
  <si>
    <t>1.4.3</t>
  </si>
  <si>
    <t>1.4.4</t>
  </si>
  <si>
    <t>1.4.5</t>
  </si>
  <si>
    <t>1.4.6</t>
  </si>
  <si>
    <t>1.4.7</t>
  </si>
  <si>
    <t>1.5.1</t>
  </si>
  <si>
    <t>1.5.2</t>
  </si>
  <si>
    <t>1.5.3</t>
  </si>
  <si>
    <t>1.5.4</t>
  </si>
  <si>
    <t>1.5.5</t>
  </si>
  <si>
    <t>1.5.6</t>
  </si>
  <si>
    <t>1.6.1</t>
  </si>
  <si>
    <t>1.6.2</t>
  </si>
  <si>
    <t>1.6.3</t>
  </si>
  <si>
    <t>1.6.4</t>
  </si>
  <si>
    <t>1.6.5</t>
  </si>
  <si>
    <t>1.7</t>
  </si>
  <si>
    <t>1.7.1</t>
  </si>
  <si>
    <t>1.7.2</t>
  </si>
  <si>
    <t>1.7.3</t>
  </si>
  <si>
    <t>1.7.4</t>
  </si>
  <si>
    <t>1.7.5</t>
  </si>
  <si>
    <t>1.7.6</t>
  </si>
  <si>
    <t>1.7.7</t>
  </si>
  <si>
    <t>1.7.8</t>
  </si>
  <si>
    <t>1.7.9</t>
  </si>
  <si>
    <t>1.8</t>
  </si>
  <si>
    <t>1.8.1</t>
  </si>
  <si>
    <t>1.8.2</t>
  </si>
  <si>
    <t>1.8.3</t>
  </si>
  <si>
    <t>1.8.4</t>
  </si>
  <si>
    <t>1.8.5</t>
  </si>
  <si>
    <t>1.8.6</t>
  </si>
  <si>
    <t>1.8.7</t>
  </si>
  <si>
    <t>1.8.8</t>
  </si>
  <si>
    <t>1.8.9</t>
  </si>
  <si>
    <t>1.9</t>
  </si>
  <si>
    <t>1.9.1</t>
  </si>
  <si>
    <t>1.9.2</t>
  </si>
  <si>
    <t>1.9.3</t>
  </si>
  <si>
    <t>1.9.4</t>
  </si>
  <si>
    <t>1.9.5</t>
  </si>
  <si>
    <t>1.9.6</t>
  </si>
  <si>
    <t>1.9.7</t>
  </si>
  <si>
    <t>1.9.8</t>
  </si>
  <si>
    <t>1.9.9</t>
  </si>
  <si>
    <t>1.10</t>
  </si>
  <si>
    <t>1.10.1</t>
  </si>
  <si>
    <t>1.10.2</t>
  </si>
  <si>
    <t>1.10.3</t>
  </si>
  <si>
    <t>1.10.4</t>
  </si>
  <si>
    <t>1.10.5</t>
  </si>
  <si>
    <t>1.10.6</t>
  </si>
  <si>
    <t>1.10.7</t>
  </si>
  <si>
    <t>1.10.8</t>
  </si>
  <si>
    <t>1.10.9</t>
  </si>
  <si>
    <t>1.10.10</t>
  </si>
  <si>
    <t>1.11</t>
  </si>
  <si>
    <t>1.12</t>
  </si>
  <si>
    <t>1.13</t>
  </si>
  <si>
    <t>1.14</t>
  </si>
  <si>
    <t>1.14.1</t>
  </si>
  <si>
    <t>1.14.2</t>
  </si>
  <si>
    <t>1.14.3</t>
  </si>
  <si>
    <t>1.14.3.1</t>
  </si>
  <si>
    <t>1.14.3.2</t>
  </si>
  <si>
    <t>1.14.3.3</t>
  </si>
  <si>
    <t>1.14.4</t>
  </si>
  <si>
    <t>1.14.4.1</t>
  </si>
  <si>
    <t>1.14.4.2</t>
  </si>
  <si>
    <t>1.14.4.3</t>
  </si>
  <si>
    <t>1.14.5</t>
  </si>
  <si>
    <t>1.14.5.1</t>
  </si>
  <si>
    <t>1.14.5.2</t>
  </si>
  <si>
    <t>1.14.5.3</t>
  </si>
  <si>
    <t>1.15</t>
  </si>
  <si>
    <t>1.15.1</t>
  </si>
  <si>
    <t>1.15.2</t>
  </si>
  <si>
    <t>1.15.3</t>
  </si>
  <si>
    <t>1.15.4</t>
  </si>
  <si>
    <t>1.15.5</t>
  </si>
  <si>
    <t>1.15.6</t>
  </si>
  <si>
    <t>1.15.7</t>
  </si>
  <si>
    <t>1.15.8</t>
  </si>
  <si>
    <t>1.15.9</t>
  </si>
  <si>
    <t>1.15.10</t>
  </si>
  <si>
    <t>1.15.11</t>
  </si>
  <si>
    <t>1.15.12</t>
  </si>
  <si>
    <t>1.16</t>
  </si>
  <si>
    <t>1.16.1</t>
  </si>
  <si>
    <t>1.16.2</t>
  </si>
  <si>
    <t>1.16.3</t>
  </si>
  <si>
    <t>1.16.4</t>
  </si>
  <si>
    <t>1.16.5</t>
  </si>
  <si>
    <t>1.16.6</t>
  </si>
  <si>
    <t>1.16.7</t>
  </si>
  <si>
    <t>1.16.8</t>
  </si>
  <si>
    <t>1.16.9</t>
  </si>
  <si>
    <t>1.16.10</t>
  </si>
  <si>
    <t>1.16.11</t>
  </si>
  <si>
    <t>1.16.12</t>
  </si>
  <si>
    <t>1.17</t>
  </si>
  <si>
    <t>1.17.1</t>
  </si>
  <si>
    <t>1.17.2</t>
  </si>
  <si>
    <t>1.17.3</t>
  </si>
  <si>
    <t>1.17.4</t>
  </si>
  <si>
    <t>1.17.5</t>
  </si>
  <si>
    <t>1.17.6</t>
  </si>
  <si>
    <t>1.17.7</t>
  </si>
  <si>
    <t>1.17.8</t>
  </si>
  <si>
    <t>1.17.9</t>
  </si>
  <si>
    <t>1.17.10</t>
  </si>
  <si>
    <t>1.17.11</t>
  </si>
  <si>
    <t>1.17.12</t>
  </si>
  <si>
    <t>нет</t>
  </si>
  <si>
    <t>2.5.1</t>
  </si>
  <si>
    <t>2.5.2</t>
  </si>
  <si>
    <t>2.6.1</t>
  </si>
  <si>
    <t>2.6.2</t>
  </si>
  <si>
    <t>2.7.1</t>
  </si>
  <si>
    <t>2.7.2</t>
  </si>
  <si>
    <t>2.15</t>
  </si>
  <si>
    <t>2.16</t>
  </si>
  <si>
    <t>2.17</t>
  </si>
  <si>
    <t>2.18</t>
  </si>
  <si>
    <t>2.19</t>
  </si>
  <si>
    <t>2.20</t>
  </si>
  <si>
    <t>2.21</t>
  </si>
  <si>
    <t>2.21.1</t>
  </si>
  <si>
    <t>2.21.2</t>
  </si>
  <si>
    <t>2.21.3</t>
  </si>
  <si>
    <t>2.21.4</t>
  </si>
  <si>
    <t>2.22</t>
  </si>
  <si>
    <t>2.23</t>
  </si>
  <si>
    <t>2.24</t>
  </si>
  <si>
    <t>2.25</t>
  </si>
  <si>
    <t>2.26</t>
  </si>
  <si>
    <t>2.27</t>
  </si>
  <si>
    <t>2.27.1</t>
  </si>
  <si>
    <t>2.27.2</t>
  </si>
  <si>
    <t>2.28</t>
  </si>
  <si>
    <t>2.29</t>
  </si>
  <si>
    <t>2.30</t>
  </si>
  <si>
    <t>2.31</t>
  </si>
  <si>
    <t>2.32</t>
  </si>
  <si>
    <t>2.33</t>
  </si>
  <si>
    <t>3.8.1</t>
  </si>
  <si>
    <t>3.8.2</t>
  </si>
  <si>
    <t>3.8.3</t>
  </si>
  <si>
    <t>3.8.4</t>
  </si>
  <si>
    <t>3.8.5</t>
  </si>
  <si>
    <t>3.23</t>
  </si>
  <si>
    <t>3.24</t>
  </si>
  <si>
    <t>3.25</t>
  </si>
  <si>
    <t>3.25.1</t>
  </si>
  <si>
    <t>3.25.2</t>
  </si>
  <si>
    <t>3.25.3</t>
  </si>
  <si>
    <t>3.25.4</t>
  </si>
  <si>
    <t>3.26</t>
  </si>
  <si>
    <t>3.27</t>
  </si>
  <si>
    <t>3.28</t>
  </si>
  <si>
    <t>3.29</t>
  </si>
  <si>
    <t>3.30</t>
  </si>
  <si>
    <t>3.31</t>
  </si>
  <si>
    <t>3.32</t>
  </si>
  <si>
    <t>3.32.1</t>
  </si>
  <si>
    <t>3.32.2</t>
  </si>
  <si>
    <t>3.32.3</t>
  </si>
  <si>
    <t>3.33</t>
  </si>
  <si>
    <t>3.34</t>
  </si>
  <si>
    <t>3.35</t>
  </si>
  <si>
    <t>3.36</t>
  </si>
  <si>
    <t>3.37</t>
  </si>
  <si>
    <t>3.46</t>
  </si>
  <si>
    <t>3.47</t>
  </si>
  <si>
    <t>3.48</t>
  </si>
  <si>
    <t>3.49</t>
  </si>
  <si>
    <t>3.50</t>
  </si>
  <si>
    <t>3.51</t>
  </si>
  <si>
    <t>3.52</t>
  </si>
  <si>
    <t>3.53</t>
  </si>
  <si>
    <t>3.54</t>
  </si>
  <si>
    <t>3.55</t>
  </si>
  <si>
    <t>3.56</t>
  </si>
  <si>
    <t>5.39</t>
  </si>
  <si>
    <t>3.59</t>
  </si>
  <si>
    <t>3.69</t>
  </si>
  <si>
    <t>3.70</t>
  </si>
  <si>
    <t>3.71</t>
  </si>
  <si>
    <t>3.72</t>
  </si>
  <si>
    <t>3.73</t>
  </si>
  <si>
    <t>3.74</t>
  </si>
  <si>
    <t>3.75</t>
  </si>
  <si>
    <t>3.76</t>
  </si>
  <si>
    <t>3.82</t>
  </si>
  <si>
    <t>3.83</t>
  </si>
  <si>
    <t>3.84</t>
  </si>
  <si>
    <t>3.85</t>
  </si>
  <si>
    <t>5.35</t>
  </si>
  <si>
    <t>5.36</t>
  </si>
  <si>
    <t>5.54</t>
  </si>
  <si>
    <t>5.55</t>
  </si>
  <si>
    <t>5.56</t>
  </si>
  <si>
    <t>5.57</t>
  </si>
  <si>
    <t>5.59</t>
  </si>
  <si>
    <t>3.77</t>
  </si>
  <si>
    <t>3.78</t>
  </si>
  <si>
    <t>3.79</t>
  </si>
  <si>
    <t>3.80</t>
  </si>
  <si>
    <t>3.81</t>
  </si>
  <si>
    <t>Монтаж щита распределения нагрузки 3U (48/60 В), для установки в 19" стойку, (1 секция нагрузок c возможностью установки 12 модульных автоматических выключателей), включая необходимые шины и провода</t>
  </si>
  <si>
    <t>Устройство линии кабелем типа UTP/FTP Cat 5е (до 4 пар)  по установленным конструкциям (труба/канал/гофра) с оконцовкой коннектором типа RJ или розеткой типа RJ</t>
  </si>
  <si>
    <t>Устройство линии кабелем типа UTP/FTP Cat 5е (до 4 пар)  по конструкциям (труба/короб/гофра) с их установкой, с оконцовкой коннектором типа RJ или розеткой типа RJ</t>
  </si>
  <si>
    <t>Устройство линии кабелем типа UTP/FTP Cat 5 (св. 4 до 8 пар)  по стене с креплением скобами (открытая проводка) с оконцовкой коннектором типа RJ или розеткой типа RJ</t>
  </si>
  <si>
    <t>Устройство линии кабелем типа UTP/FTP Cat 5 (св.4 до 8 пар)  по стене с устройством и заделкой борозды с креплением  скобами (скрытая проводка) с оконцовкой коннектором типа RJ или розеткой типа RJ</t>
  </si>
  <si>
    <t>Устройство линии кабелем типа UTP/FTP Cat 5е (св.4 до 8 пар) по установленным конструкциям (труба/канал/гофра) с оконцовкой коннектором типа RJ или розеткой типа RJ</t>
  </si>
  <si>
    <r>
      <t xml:space="preserve">ПИР включая и не ограничиваясь: Обследование трассы, проведение инженерных изысканий, согласование и получение решений от собственников ЛКС, разработка и оформление РД, ПД (в том числе, оптические муфты, кроссы/кроссовые шкафы, схемы разварки и размещения), получение необходимых ТУ, согласование  с заинтересованными организациями, получение положительных экспертных заключений (при необходимости).  </t>
    </r>
    <r>
      <rPr>
        <b/>
        <sz val="12"/>
        <rFont val="Times New Roman"/>
        <family val="1"/>
        <charset val="204"/>
      </rPr>
      <t>Компенсация на оплату ТУ производиться по отдельной расценке.</t>
    </r>
  </si>
  <si>
    <r>
      <t xml:space="preserve">ПИР включая и не ограничиваясь: Обследование трассы, проведение инженерных изысканий, согласование и получение решений от собственников , разработка и оформление РД, ПД (в том числе, оптические муфты, кроссы/кроссовые шкафы, схемы разварки и размещения),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 </t>
    </r>
    <r>
      <rPr>
        <b/>
        <sz val="12"/>
        <rFont val="Times New Roman"/>
        <family val="1"/>
        <charset val="204"/>
      </rPr>
      <t>Компенсация на оплату ТУ производиться по отдельной расценке.</t>
    </r>
  </si>
  <si>
    <r>
      <t xml:space="preserve">ПИР включая и не ограничиваясь: Обследование трассы, проведение инженерных изысканий, согласование и получение решений от собственников, разработка и оформление РД, ПД (в том числе, оптические муфты, кроссы/кроссовые шкафы, схемы разварки и размещения), получение необходимых ТУ, согласование  с заинтересованными организациями, получение положительных экспертных заключений (при необходимости). </t>
    </r>
    <r>
      <rPr>
        <b/>
        <sz val="12"/>
        <rFont val="Times New Roman"/>
        <family val="1"/>
        <charset val="204"/>
      </rPr>
      <t>Компенсация на оплату ТУ производиться по отдельной расценке.</t>
    </r>
  </si>
  <si>
    <r>
      <t xml:space="preserve">ПИР включая и не ограничиваясь: Обследование трассы, проведение инженерных изысканий, согласование и получение решений от собственников ЛКС, разработка и оформление РД, ПД (в том числе,  муфты, кроссы/кроссовые шкафы, распределительные шкафы, схемы расключения и размещения), получение необходимых ТУ, согласование  с заинтересованными организациями, получение положительных экспертных заключений (при необходимости).  </t>
    </r>
    <r>
      <rPr>
        <b/>
        <sz val="12"/>
        <rFont val="Times New Roman"/>
        <family val="1"/>
        <charset val="204"/>
      </rPr>
      <t>Компенсация на оплату ТУ производиться по отдельной расценке.</t>
    </r>
  </si>
  <si>
    <r>
      <t xml:space="preserve">ПИР включая и не ограничиваясь: Обследование трассы, проведение инженерных изысканий, согласование и получение решений от собственников , разработка и оформление РД, ПД  (в том числе,  муфты, кроссы/кроссовые шкафы, распределительные шкафы, схемы расключения и размещения),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 </t>
    </r>
    <r>
      <rPr>
        <b/>
        <sz val="12"/>
        <rFont val="Times New Roman"/>
        <family val="1"/>
        <charset val="204"/>
      </rPr>
      <t>Компенсация на оплату ТУ производиться по отдельной расценке.</t>
    </r>
  </si>
  <si>
    <r>
      <t xml:space="preserve"> ПИР включая и не ограничиваясь: Обследование трассы, проведение инженерных изысканий, согласование и получение решений от собственников, разработка и оформление РД, ПД (в том числе,  муфты, кроссы/кроссовые шкафы, распределительные шкафы, схемы расключения и размещения), получение необходимых ТУ, согласование  с заинтересованными организациями, получение положительных экспертных заключений (при необходимости).</t>
    </r>
    <r>
      <rPr>
        <b/>
        <sz val="12"/>
        <rFont val="Times New Roman"/>
        <family val="1"/>
        <charset val="204"/>
      </rPr>
      <t xml:space="preserve"> Компенсация на оплату ТУ производиться по отдельной расценке.</t>
    </r>
  </si>
  <si>
    <r>
      <t xml:space="preserve">ПИР включая и не ограничиваясь: обследование трассы, проведение инженерных изысканий, согласование и получение решений от собственников , разработка и оформление РД, ПД,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 </t>
    </r>
    <r>
      <rPr>
        <b/>
        <sz val="12"/>
        <rFont val="Times New Roman"/>
        <family val="1"/>
        <charset val="204"/>
      </rPr>
      <t>Компенсация на оплату ТУ производиться по отдельной расценке.</t>
    </r>
  </si>
  <si>
    <r>
      <t xml:space="preserve">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(при необходимости разработка  схем организации связи, переключения абонентской емкости),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 </t>
    </r>
    <r>
      <rPr>
        <b/>
        <sz val="12"/>
        <rFont val="Times New Roman"/>
        <family val="1"/>
        <charset val="204"/>
      </rPr>
      <t xml:space="preserve">Компенсация на оплату ТУ производиться по отдельной расценке.                                                                                                                             </t>
    </r>
  </si>
  <si>
    <r>
      <t>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(при необходимости разработка  схем организации связи, переключения абонентской емкости, энергоснабжения, заземления),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t>
    </r>
    <r>
      <rPr>
        <b/>
        <sz val="12"/>
        <rFont val="Times New Roman"/>
        <family val="1"/>
        <charset val="204"/>
      </rPr>
      <t xml:space="preserve"> Компенсация на оплату ТУ производиться по отдельной расценке.                                                                                                                            </t>
    </r>
    <r>
      <rPr>
        <sz val="12"/>
        <rFont val="Times New Roman"/>
        <family val="1"/>
        <charset val="204"/>
      </rPr>
      <t xml:space="preserve"> </t>
    </r>
  </si>
  <si>
    <r>
      <t>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(при необходимости разработка  схем организации связи, переключения абонентской емкости, энергоснабжения, заземления), получение необходимых ТУ, согласование  с заинтересованными организациями, оформление разрешительных документов, получение положительных экспертных заключений (при необходимости).</t>
    </r>
    <r>
      <rPr>
        <b/>
        <sz val="12"/>
        <rFont val="Times New Roman"/>
        <family val="1"/>
        <charset val="204"/>
      </rPr>
      <t xml:space="preserve"> Компенсация на оплату ТУ производиться по отдельной расценке.                                                                                                                            </t>
    </r>
    <r>
      <rPr>
        <sz val="12"/>
        <rFont val="Times New Roman"/>
        <family val="1"/>
        <charset val="204"/>
      </rPr>
      <t xml:space="preserve"> </t>
    </r>
  </si>
  <si>
    <r>
      <t>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(при необходимости разработка  схем организации связи, переключения абонентской емкости, энергоснабжения, заземления, климатической установки),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t>
    </r>
    <r>
      <rPr>
        <b/>
        <sz val="12"/>
        <rFont val="Times New Roman"/>
        <family val="1"/>
        <charset val="204"/>
      </rPr>
      <t xml:space="preserve"> Компенсация на оплату ТУ производиться по отдельной расценке.                                                                                                                            </t>
    </r>
    <r>
      <rPr>
        <sz val="12"/>
        <rFont val="Times New Roman"/>
        <family val="1"/>
        <charset val="204"/>
      </rPr>
      <t xml:space="preserve"> </t>
    </r>
  </si>
  <si>
    <t xml:space="preserve"> Проектно-изыскательские работы прокладка и монтаж многопарного передаточного кабеля "витая пара"Cat 5е ёмкостью до 10 пар от существующего УД до подъезда </t>
  </si>
  <si>
    <r>
      <rPr>
        <b/>
        <u/>
        <sz val="12"/>
        <rFont val="Times New Roman"/>
        <family val="1"/>
        <charset val="204"/>
      </rPr>
      <t>Примечание:</t>
    </r>
    <r>
      <rPr>
        <sz val="12"/>
        <rFont val="Times New Roman"/>
        <family val="1"/>
        <charset val="204"/>
      </rPr>
      <t xml:space="preserve">
</t>
    </r>
    <r>
      <rPr>
        <b/>
        <sz val="12"/>
        <rFont val="Times New Roman"/>
        <family val="1"/>
        <charset val="204"/>
      </rPr>
      <t>Настоящие удельные расценки предназначены для формирования бюджета или начальной, максимальной цены (НМЦ) конкурса. 
Настоящие удельные расценки являются максимальными и могут быть изменены в сторону уменьшения на стадии формирования НМЦ или в результате проведения конкурентных процедур.
Настоящие удельные расценки учитывают затраты на получение/оформление согласований, разрешений на производство работ, получение технических условий у сторонних организаций (физ/юр лиц).
Настоящие удельные расценки учитывают затраты на проведение проектно-изыскательских работ и подготовку рабочей документации/проектной документации.</t>
    </r>
  </si>
  <si>
    <t>Проектно-изыскательские работы на прокладку и монтаж  ВОК методом подвеса</t>
  </si>
  <si>
    <t xml:space="preserve">Проектно-изыскательские работы на монтаж оптического кросса  (ШКОН, ШКОС) </t>
  </si>
  <si>
    <t>Раздел 1. Прокладка и монтаж кабельных линий связи (в т.ч. магистральных), доумощнение ранее построенных сетей связи</t>
  </si>
  <si>
    <t>СМР, с учётом стоимости кабеля и всех материалов для наружных и внутренних работ, (с учётом  технологических, монтажных запасов кабеля), в том числе сопутствующие и подготовительные работы и не ограничиваясь перечисленным: очистка, промывка, подготовка каналов канализации,  установка консолей в колодцах  (при необходимости);  монтаж/перемонтаж муфт со сваркой волокон (включая стоимость муфт, из расчета 1 вновь монтируемая муфта на 0,5 км. трассы); герметизация каналов; маркировка (бирки);  вывод кабеля из канализации на стену/опору;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внутриобъектовые работы: прокладка и монтаж кабеля по стене или по конструкциям с их установкой и стоимостью (кабельросты до 15 м, трубы, короба, кабель-каналы и проч.); защита кабеля в опасных местах; монтаж оптических кроссов (включая стоимость)/сплиттеров (включая стоимость), стоек с креплением и оконечиванием кабеля. Проведение  всех измерений ВОК,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ВОК до оптического кросса/сплиттеров.  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производится по расценкам  2.23÷2.24.</t>
  </si>
  <si>
    <t>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РАСЦЕНКА ПРИМЕНЯЕТСЯ для отдельной внутриобъектовой прокладки.</t>
  </si>
  <si>
    <t>СМР, с учётом стоимости кабеля и материалов для наружных и внутренних работ, в том числе и не ограничиваясь перечисленным: Разработка траншеи; прокладка опознавательной ленты; прокладка кабеля; защита кабеля в опасных местах не требующих применения ГНБ (места перехода через дороги, пересечение с инженерными сетями, внутри объекта и т.д.), монтаж/перемонтаж  муфт со сваркой волокон (включая стоимость муфт,  из расчета 1 вновь монтируемая муфта на 0,5 км. трассы); установка пикетных столбиков;  вывод кабеля на стену,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покрытий, рекультивации земель,  благоустройству. Внутриобъектовые работы: прокладка и монтаж кабеля по стене или по конструкциям с их установкой и стоимостью (кабельросты до 15 м, трубы, короба, кабель-каналы и проч.), монтаж оптических кроссов (включая стоимость)/сплиттеров (включая стоимость), стоек с креплением и оконечиванием кабеля. Проведение  всех измерений ВОК, включая входной контроль кабеля. Топографо-геодезические работы, оформление разрешительных документов и исполнительной документации,  оформление охранных зон линий связи. Прокладка кабеля учитывается в протяженности трассы ВОК до оптического кросса/сплиттеров. Устройство кабельного вывода на стену, производится по расценке 2.25.</t>
  </si>
  <si>
    <t>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НЕ ПРИМЕНЯТЬ  отдельно для внутриобъектовой прокладки.</t>
  </si>
  <si>
    <t xml:space="preserve">СМР, с учётом стоимости кабеля и всех материалов для наружных и внутренних работ, в том числе и не ограничиваясь перечисленным: монтаж/перемонтаж муфт, (включая стоимость муфт, из расчета 1 вновь монтируемая муфта на 0,5 км. трассы);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 трубе с учётом её стоимости (длина трубы определяется проектом); ввод кабеля в здание с пробивкой и заделкой технологических отверстий при необходимости; внутриобъектовые работы: монтаж кабельростов до 15 м, кабель-каналов, всех видов труб,  оптических кроссов  (включая стоимость)/сплиттеров (включая стоимость), стоек с креплением и оконечиванием кабеля. Проведение  всех измерений ВОК,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ВОК до оптического кросса/сплиттеров. </t>
  </si>
  <si>
    <t xml:space="preserve">СМР, в том числе и не ограничиваясь перечисленным: установка и крепление кросса (включая стоимость кросса), разделка оптического кабеля, сварка волокон, тестирование рефлектометром. Оформление разрешительных документов и исполнительной документации. </t>
  </si>
  <si>
    <t>Не применимо совместно с расценками пп. 1.2÷1.4; 3.56÷3.58</t>
  </si>
  <si>
    <t>Применяется  на существующих кабельных линиях, при  монтаже новой муфты, организации врезки, отводов.  Применимо совместно с расценками пап. 1.2.÷ 1.4, при монтаже более 1 оптической муфты на 0,5 км строящейся трассы.</t>
  </si>
  <si>
    <t>СМР,  с учётом стоимости кабеля и всех материалов для наружных и внутренних работ, (с учетом  технологических, монтажных запасов кабеля), в том числе сопутствующие и подготовительные работы и не ограничиваясь перечисленным: очистка, промывка, подготовка каналов канализации, установка консолей в колодцах  (при необходимости). Монтаж/перемонтаж муфт (включая стоимость муфт, из расчета 1 вновь монтируемая муфта на 0,5 км. трассы); герметизация каналов; маркировка (бирки); вывод кабеля на стену/опору; прокладку по стене/опоре в трубе с учетом ее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защита кабеля в опасных местах, монтаж кабельростов до 15 м, кроссов и стоек с их стоимостью для крепления кроссов; оконечивание кабеля с обеих сторон. Проведение  всех измерений ,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до кросса. 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производится по расценкам  2.23÷2.24.</t>
  </si>
  <si>
    <t>Прокладка и монтаж медного кабеля всех типов в грунт, включая внутриобъектовые работы (жила 0,4)</t>
  </si>
  <si>
    <t>СМР, включая землеустроительное дело, топосъёмку, согласования. СМР, с учётом стоимости кабеля и материалов для наружных и внутренних работ, в том числе и не ограничиваясь перечисленным:  разработка траншеи; прокладка кабеля, защита кабеля в опасных местах не требующих применения ГНБ  в соответствии с проектом (места перехода через дороги, пересечение с инженерными сетями, внутри объекта и т.д.); монтаж/перемонтаж  муфт  (включая стоимость муфт, из расчета 1 вновь монтируемая муфта на 0,5 км. трассы); установка пикетных столбиков; вывод кабеля на стену,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покрытий, рекультивации земель,  благоустройству. Внутриобъектовые работы: монтаж кабельростов до 15 м, кроссов и стоек для  крепления кроссов; оконечивание кабеля с обеих сторон. Проведение  всех измерений , включая входной контроль кабеля. Топографо-геодезические работы, оформление разрешительных документов и исполнительной документации,  оформление охранных зон линий связи. Прокладка кабеля учитывается в протяженности трассы до кросса. Устройство кабельного вывода на стену, производится по расценке 2.25.</t>
  </si>
  <si>
    <t>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сложения.НЕ ПРИМЕНЯТЬ  отдельно для внутриобъектовой прокладки.</t>
  </si>
  <si>
    <t>Прокладка и монтаж медного кабеля  всех типов по опорам,  включая внутриобъектовые работы (жила 0,4)</t>
  </si>
  <si>
    <t>СМР, с учётом стоимости кабеля и материалов, не ограничиваясь перечисленным: установка/перемонтаж муфт, (включая стоимость муфт, из расчета 1 вновь монтируемая муфта на 0,5 км. трассы); установка/перемонтаж ЯКГ, (включая стоимость ЯКГ), устройство молниеотвода/заземления опоры связи (включая стоимость молниеотвода/заземления), установка/перемонтаж кабельной площадки, (включая стоимость кабельной площадки),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ввод кабеля в здание с пробивкой и заделкой технологических отверстий при необходимости. Внутриобъектовые работы: монтаж кабельростов до 15 м, кроссов и стоек для их крепления; оконечивание кабеля с обеих сторон. Проведение  всех измерений ,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до кросса.</t>
  </si>
  <si>
    <t>Применяется  на существующих кабельных линиях, при переключении, восстановлении.  Применимо совместно с расценками пп.1.7.÷ 1.9, 1.15.÷ 1.17. при монтаже более 1  муфты на 0,5 км. строящейся трассы.</t>
  </si>
  <si>
    <t>СМР, включая (но не ограничиваясь) кроссировочного провода  и материалов. Проведение  всех измерений. Оформление исполнительной документации.</t>
  </si>
  <si>
    <t>СМР: демонтаж, разделка, удаление загрязнений, инвентаризация существующих сварок, разварка волокон (до 16 ОВ), реконфигурация схемы разварки, замена корпуса муфты и комплектующих, сборка, герметизация, включая стоимость основных и расходных материалов, транспортные и все прочие расходы. Паспортизация (не ограничиваясь перечисленным: в электронном виде, Excel-формат для рефлектограмм, протоколы, схемы разварки). При разварке свыше 16 ОВ дополнительно применяется расценка 3.24.</t>
  </si>
  <si>
    <t>Не применимо совместно с расценками пп. 1.2.÷1.4.</t>
  </si>
  <si>
    <t>Демонтаж ВОК любой емкости из кабельной канализации, включая демонтаж внутри объекта (до кросса включительно):</t>
  </si>
  <si>
    <t>СМР,  включая землеустроительное дело, топосъёмку, согласования. СМР, с учётом стоимости кабеля и материалов для наружных и внутренних работ, в том числе и не ограничиваясь перечисленным:  разработка траншеи; прокладка кабеля, защита кабеля в опасных местах не требующих применения ГНБ  в соответствии с проектом (места перехода через дороги, пересечение с инженерными сетями, внутри объекта и т.д.); монтаж/перемонтаж  муфт  (включая стоимость муфт, из расчета 1 вновь монтируемая муфта на 0,5 км. трассы); установка пикетных столбиков; вывод кабеля на стену,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покрытий, рекультивации земель,  благоустройству. Внутриобъектовые работы: монтаж кабельростов до 15 м, кроссов и стоек для  крепления кроссов; оконечивание кабеля с обеих сторон. Проведение  всех измерений , включая входной контроль кабеля. Топографо-геодезические работы, оформление разрешительных документов и исполнительной документации,  оформление охранных зон линий связи. Прокладка кабеля учитывается в протяженности трассы до кросса. Устройство кабельного вывода на стену, производится по расценке 2.25.</t>
  </si>
  <si>
    <t>Примечание:</t>
  </si>
  <si>
    <t>В каждый из указанных выше видов Работ в т.ч. входят:</t>
  </si>
  <si>
    <t>1. Затраты на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t>
  </si>
  <si>
    <t xml:space="preserve">2. затраты на подготовку и согласование у сторонних организаций комплекта исполнительной документации в соответствии по построенным ЛКС и объектам строительства;                                                                                                                        
</t>
  </si>
  <si>
    <t>3. Затраты на подготовку рабочей документации;</t>
  </si>
  <si>
    <t>4. протяженность по работам, указанным в пп. 1.2-1.3; 1.7-1.9; 1.15-1.17 учитывается  по общей протяженности кабельной линии в Заказе;</t>
  </si>
  <si>
    <t>5. величина стоимости кабеля с учётом ТЗР носит справочный характер и используется для исключения из Удельной стоимости за единицу в случае принятия решения об использовании давальческого кабеля РФ/МРФ.</t>
  </si>
  <si>
    <t>Раздел 2. Инфраструктура (Строительство ЛКСС)</t>
  </si>
  <si>
    <t>СМР включая стоимость материалов, установки колодцев ККС (с учетом стоимости колодца, из расчета 1 колодец  на 0,08 км. трассы, оснастки, люков, труб и комплектующих), засыпки и выравнивание грунта. Оформление разрешительных документов и исполнительной документации (в том числе топографо-геодезические работы, с нанесением на городской планшет исполнительной сьёмки, землеустроительные работы). Работы по восстановлению газонных покрытий, тротуаров, брусчатки, проезжей части, производятся отдельно по расценкам 2.15-2.18.</t>
  </si>
  <si>
    <t>Расценка применяется, при необходимости, дополнительно к расценке 2.1</t>
  </si>
  <si>
    <t>СМР, включая стоимость материалов, засыпки и выравнивание грунта. Оформление разрешительных документов и исполнительной документации (в том числе топографо-геодезические работы, с нанесением на городской планшет исполнительной сьёмки, землеустроительные работы).  Без учёта стоимости монтажа/перебивки колодцев. Работы по восстановлению газонных покрытий, тротуаров, брусчатки, проезжей части, производятся отдельно по расценкам 2.15-2.18.</t>
  </si>
  <si>
    <t>СМР, включая стоимость материалов, засыпки и выравнивание грунта, оформление разрешительных документов и исполнительной документации. Без учёта стоимости монтажа/перебивки колодцев. Работы по восстановлению газонных покрытий, тротуаров, брусчатки, проезжей части, производятся отдельно по расценкам 2.15-2.18.</t>
  </si>
  <si>
    <t xml:space="preserve">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Устройство переходов подземных методом ГНБ, рекультивации земель.  Оформление разрешительных документов и исполнительной документации (в том числе топографо-геодезические работы, с нанесением на городской планшет исполнительной сьёмки, землеустроительные работы).</t>
  </si>
  <si>
    <t xml:space="preserve">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Устройство переходов подземных методом ГНБ. Оформление исполнительной документации.</t>
  </si>
  <si>
    <t xml:space="preserve">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Устройство переходов подземных методом ГНБ / ГНП, рекультивации земель.  Оформление разрешительных документов и исполнительной документации (в том числе топографо-геодезические работы, с нанесением на городской планшет исполнительной сьёмки, землеустроительные работы).</t>
  </si>
  <si>
    <t>Расценка преимущественно
для Республики Татарстан</t>
  </si>
  <si>
    <t>СМР,  включая затраты на материалы, демонтаж/ вывоз существующего асфальтобетонного покрытия, получение необходимых согласований и разрешений на производство работ</t>
  </si>
  <si>
    <t>Применяется дополнительно к расценке 2.1; 2.3-2.4.</t>
  </si>
  <si>
    <t>СМР,  включая затраты на материалы, демонтаж/ вывоз существующего асфальтобетонного покрытия и бордюрного камня, получение необходимых согласований и разрешений на производство работ</t>
  </si>
  <si>
    <t>Применяется дополнительно к расценке 2.1; 2.3-2.4.
По требованию Заказчика фактический объем работ должен подтверждаться Актом.</t>
  </si>
  <si>
    <t>Не применяется совместно с п. 2.1; 2.8-2.14</t>
  </si>
  <si>
    <t>СМР, включая и не ограничиваясь: стоимость опоры, пристав, подпор, укосин, вспомогательных материалов, доставки и развозки по трассе монтажа; стоимость демонтажа старой опоры (при необходимости), работа бурильно-крановой машины по установке опор длиной до 11,5 метров, работ по переподвесу существующих кабельных линий на новую, транспортировка демонтированных опор на свалку или на склад  Заказчика.  Оформление разрешительных документов и исполнительной документации. Выполнение топографо-геодезических работ при предъявлении требования от Заказчика.</t>
  </si>
  <si>
    <t>СМР, прочие затраты, не ограничиваясь перечисленным: включая стоимость основных материалов, доставку, подготовку заготовки,  земельные работы по раскопке и засыпке ямы с послойным трамбованием грунта, бетонирование, установку дополнительной ригели, замена ростверки. Оформление разрешительных документов и исполнительной документации.  Выполнение топографо-геодезических работ при предъявлении требования от Заказчика.</t>
  </si>
  <si>
    <t>СМР, включая стоимость материалов ( асбестоцементные /полиэтиленовые трубы даметром не менее 63 мм, комплектующие), организацию вывода из кабельного колодца и ввода в фундаментном основании, герметизация каналов, восстановление асфальтобетонных покрытий проезжей части, тротуаров и работ по благоустройству, оформление разрешительных документов и исполнительной документации (в том числе с нанесением на городской планшет исполнительной сьемки). Заказ и оплата топосъемок. Стоимость колодца и монтажа учитывается отдельной расценкой.</t>
  </si>
  <si>
    <t>По требованию Заказчика  примененяется понижающий коэффициент с шагом = 0,3
Не применяется совместно с расценкой 2.24; 2.25</t>
  </si>
  <si>
    <t>СМР, включая стоимость материалов ( полиэтиленовые трубы даметром не менее 63 мм, комплектующие), организацию вывода из кабельного колодца, герметизация, восстановление асфальтобетонных покрытий проезжей части, тротуаров и работ по благоустройству, оформление разрешительных документов и исполнительной документации (в том числе с нанесением на городской планшет исполнительной сьемки). Заказ и оплата топосъемок.</t>
  </si>
  <si>
    <t>По требованию Заказчика  примененяеться понижающий коэффициент с шагом = 0,1
Не применяется совместно с расценкой 2.23; 2.25</t>
  </si>
  <si>
    <t>Не применимо совместно с расценкой 2.23; 5.24; 2.28-2.32.</t>
  </si>
  <si>
    <t xml:space="preserve">СМР, обследование конструкций, не ограничиваясь перечисленным (включая стоимость материалов, конструкций, трубостойки): разборка покрытия кровли, крепление трубостойки, оттяжек (при необходимости) к существующим конструкциям здания, антикоррозионная обработка конструкций, гидроизоляция кровли, восстановление покрытия кровли. Оформление  разрешительных документов и исполнительной документации.   </t>
  </si>
  <si>
    <t>Не применимо совместно с расценкой 2.21; 2.22.</t>
  </si>
  <si>
    <t>СМР, Прочие затраты: установка телекоммуникационного шкафа с опорной рамой  в грунт (предоставляет Заказчик), устройство фундаментов и отмостки; перевозка шкафа; монтаж шкафа; устройство заземления, приобретение необходимых расходных материалов монтажа и  комплектующих, при необходимости доукомплектацию БКТО, кроссами, плинтами. Оформление разрешительных документов. Выполнение топографо-геодезических работ при предъявлении требования от Заказчика. Оформление исполнительной документации.                                                                                                                              Не включает: стоимость шкафа распределительного с опорной рамой.</t>
  </si>
  <si>
    <t>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шкафа; монтаж шкафа; устройство заземления, электроснабжения, присоединение к электрической сети (прокладка силового кабеля длиной до 50 м, включая работы по прокладке в грунте). Выполнение топографо-геодезических работ при необходимости, оформление разрешительных документов и исполнительной документации. Не включает: стоимость климатического шкафа в комплекте.</t>
  </si>
  <si>
    <t>Монтаж климатического шкафа (Indoor)
размером от (750х350х1500)</t>
  </si>
  <si>
    <t>СМР, Прочие затраты, включая стоимость материалов, в том числе и не ограничиваясь перечисленным: в зависимости от места установки осуществляется крепление к стене здания (при необходимости выполняются работы по выравниванию стен), перевозка шкафа; монтаж шкафа; устройство заземления, электроснабжения, присоединение к электрической сети (прокладка силового кабеля длиной до 50м). Оформление разрешительных документов и исполнительной документации. Не включает: стоимость климатического шкафа в комплекте.</t>
  </si>
  <si>
    <t>СМР, Прочие затраты, включая стоимость материалов, в том числе и не ограничиваясь перечисленным: перевозка шкафа; монтаж шкафа; устройство заземления, электроснабжения, присоединение к электрической сети (прокладка силового кабеля длиной до 20м). Оформление разрешительных документов и исполнительной документации.  Не включает: стоимость установки опоры, стоимость климатического шкафа в комплекте.</t>
  </si>
  <si>
    <t>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контейнера; монтаж контейнера; монтаж ВРУ; устройство заземления; электроснабжение; установка сплит-системы; присоединение к электрической сети (прокладка силового кабеля длиной до 50м, включая работы по прокладке в грунте). Выполнение топографо-геодезических работ при необходимости, оформление разрешительных документов и исполнительной документации  (в том числе топографо-геодезические работы, землеустроительные работы). Не включает: стоимость контейнера в комплекте.</t>
  </si>
  <si>
    <t>1. Затраты на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строительству/реконструкции/дооборудованию кабельной инфраструктуры: кабельной канализации, опор, участков ГНБ/ГНП;</t>
  </si>
  <si>
    <t>2. Затраты на подготовку рабочей документации;</t>
  </si>
  <si>
    <t>3. затраты на подготовку и согласование у сторонних организаций комплекта исполнительной документации в соответствии по построенным ЛКС и объектам строительства;</t>
  </si>
  <si>
    <t>4. Протяженность по работам, указанным в пп.2.5-2.7 учитывается  по профилю ГНБ/ГНП перехода.</t>
  </si>
  <si>
    <t>Раздел 3. Внутриобъектовые/объектовые работы  (Работы не зависимо от % проникновения, включая работы при модернизации сети)</t>
  </si>
  <si>
    <t xml:space="preserve"> Прокладка и монтаж многопарного передаточного кабеля "витая пара"Cat 5е ёмкостью до 10 пар от существующего УД до подъезда </t>
  </si>
  <si>
    <t>СМР, прочие затраты, не ограничиваясь перечисленным: монтаж стальной трубы для трубостойки диаметром 60 мм (включая стоимость металлической трубы и расходных материалов), в том числе пробивка/сверление отверстий, герметизация.</t>
  </si>
  <si>
    <t xml:space="preserve"> СМР (включая стоимость материалов, сопутствующих работ, герметизация стоп-огонь). Оформление исполнительной документации. </t>
  </si>
  <si>
    <t>Применяется при разовых работах.
Не применяется для сверления стен. Не применяется с Работами 3.4-3.5.</t>
  </si>
  <si>
    <t xml:space="preserve">СМР  включая стоимость материалов (с учетом  технологических, монтажных запасов кабеля),  проведение  всех измерений, включая входной контроль кабеля. установку делителей, ответвителей, с учетом стоимости всех материалов, установку и настройку активного оборудования (в т.ч. коммутация на стороне головной станции), прочие, оформление разрешительных документов, исполнительной документации. Не включает стоимость активного оборудования, стоимость и монтаж шкафа. </t>
  </si>
  <si>
    <t xml:space="preserve">Прокладка внутриобъектового ВОК,  со свободными модулями (ДРС GPON) </t>
  </si>
  <si>
    <t xml:space="preserve">СМР,  с учетом  стоимости кабеля и материалов, стоек, кабельканалов, кроссов; установки муфт со сваркой волокон (включая стоимость ВОК, муфт); прокладки по стене; устройство отверстий в стенах, защиту кабеля в опасных местах, внутриобъектовые работ; монтажа кабельканалов, кроссов и стоек для их крепления; оконечивания кабеля;  проведение  всех измерений ВОК. Включая входной контроль кабеля. Оформлением разрешительных документов и исполнительной документации. Не включает стоимость ОРК. </t>
  </si>
  <si>
    <t>СМР,  с учетом  стоимости вспомогательных материалов (без учёта стоимости ОРК). Оформлением разрешительных документов и исполнительной документации.</t>
  </si>
  <si>
    <t>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t>
  </si>
  <si>
    <t xml:space="preserve">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t>
  </si>
  <si>
    <t>Не применимо совместно с расценками пп. 1.2÷1.4</t>
  </si>
  <si>
    <t>СМР, Прочие затраты, исполнительная документация, при этом включено:  монтаж шкафа, подключение к электропитанию и заземлению, стоимость и монтаж ЩРУН (щиток учетно-распределительный), стоимость и установка узлов учета электрической энергии, автоматического выключателя, стоимость и прокладка силового кабеля (длиной до 20м), стоимость шкафа/стойки и монтажных материалов, включая органайзер, патч-панель, стоимость доставки. Оформление разрешительных документов на размещение.</t>
  </si>
  <si>
    <t>СМР, прочие затраты, исполнительная документация, при этом включено (не ограничиваясь этим):   монтаж шкафа, электромонтажные работы (при необходимости),  стоимость силового кабеля длиной 20м (при необходимости), стоимость монтажных материалов; Не включено:  стоимость укомплектованного шкафа,  монтаж и стоимость активного оборудования. Оформление разрешительных документов, исполнительной документации.</t>
  </si>
  <si>
    <t>Монтаж оптических кроссовых шкафов (включая монтаж пигтейлов и с учётом расходных и монтажных материалов). Без учета стоимости шкафа.</t>
  </si>
  <si>
    <t>Монтаж оборудования в существующий телекоммуникационный шкаф/стойку размером 
1-4U включительно.</t>
  </si>
  <si>
    <t xml:space="preserve"> СМР. Установка коммутатора  доступа, VoIP шлюза до 72 портов FXO/ FXS, ОРШ, платы расширения, OLT,  коммутатора агрегации, оптического мультиплексора (4хЕ1, 2хFE), медиаконвертера, контроллера телеметрии, ИБП, HDSL модем, ADSL модем, ONT, L3 СРЕ, оборудование Wi-Fi и пр. СМР, ПНР, включая  монтаж SFP и стоимость материалов и кабеля, без учета стоимости оборудования. Монтаж оборудования   в существующую стойку (шкаф), подключение  электропитания от существующего источника питания;  подключение к каналообразующему оборудованию.  Оформление исполнительной документации.</t>
  </si>
  <si>
    <t>СМР. Установка  коммутатора  доступа на 24 порта/ СПВ-конвертера и патч-панели на 24 порта, блока розеток,  в существующий шкаф,  включая монтаж SFP и стоимость материалов и кабеля, без учета стоимости оборудования, подключение  электропитания от существующего источника питания;  подключение к сети передачи данных.  Оформление  разрешительных документов (по требованию Заказчика), исполнительной документации.</t>
  </si>
  <si>
    <r>
      <t>СМР ТУД  MSAN, включая подготовку поверхности и строительство фундамента под металлоконструкцию. Гидро- , вибро- и шумоизоляция установки, по требованию Заказчика. Монтаж и настройка станции, подключение электропитания с АКБ, заземление, включение в транспортную сеть, монтаж счётчика электрической энергии, телеметрического контроллера и другого сопутствующего оборудования. Установка автоматов, рубильника, дин-рейки. Монтаж кросса, разделка и подключение станционных/абонентских кабелей на кросс (емкость номеров). Включая стоимость материалов. Оформление исполнительной документации.</t>
    </r>
    <r>
      <rPr>
        <sz val="10"/>
        <color theme="1"/>
        <rFont val="Times New Roman"/>
        <family val="1"/>
        <charset val="204"/>
      </rPr>
      <t>.</t>
    </r>
  </si>
  <si>
    <t>Не применимо совместно с Работами пп. 1.7 ÷ 1.9; 1.15 ÷ 1.17; 3.1÷3.3 включительно</t>
  </si>
  <si>
    <t>Демонтаж телекоммуникационного шкафа, телекоммуникационной стойки: до 24 U включительно</t>
  </si>
  <si>
    <t>Демонтаж телекоммуникационного шкафа, телекоммуникационной стойки: до 48 U включительно</t>
  </si>
  <si>
    <t>3.38</t>
  </si>
  <si>
    <t>Устройство абонентской линии кабелем типа UTP/FTP Cat 5е (до 4 пар) открытым способом/ по существующим, установленным конструкциям (трубе/коробу/кабель-каналу), с выводом на абонентскую розетку типа RJ или на абонентскую коробку не оборудованную розеткой 220 В</t>
  </si>
  <si>
    <t>Прочие затраты, не ограничиваясь перечисленным: прокладка и монтаж кабеля по стене/ существующим конструкциям (трубе/коробу/кабель-каналу) от установленного ШАН/КРТ на этаже до абонентской розетки, с учётом стоимости разделки, устройством отверстий в стенах (с установкой гильз), заделкой, с учётом стоимости кабеля, розетки RJ, прочих материалов. При выводе линии на абонентскую коробку, коробка предоставляется Заказчиком.  Оформление исполнительной документации.</t>
  </si>
  <si>
    <t>3.39</t>
  </si>
  <si>
    <t>Устройство абонентской линии кабелем типа UTP/FTP Cat 5е (до 4 пар) с установкой конструкций (трубы/короба/кабель-канала), с выводом на абонентскую розетку типа RJ или на абонентскую коробку не оборудованную розеткой 220 В</t>
  </si>
  <si>
    <t>СМР, Прочие затраты, не ограничиваясь перечисленным: монтаж конструкций (трубы/короба/кабель-канала), прокладка и монтаж кабеля от установленного ШАН/КРТ на этаже до абонентской розетки, с учётом стоимости разделки, устройством отверстий в стенах (с установкой гильз), заделкой, с учётом стоимости трубы/короба/кабель-канала, кабеля, розетки RJ, прочих материалов.  При выводе линии на абонентскую коробку, коробка предоставляется Заказчиком. Оформление исполнительной документации.</t>
  </si>
  <si>
    <t>3.40</t>
  </si>
  <si>
    <t>Устройство оптической абонентской линии GPON/P2P открытым способом/ по существующим, установленным конструкциям (трубе/коробу/кабель-каналу), с выводом на абонентскую оптическую розетку или на абонентскую коробку не оборудованную розеткой 220 В</t>
  </si>
  <si>
    <t>СМР, Прочие затраты, не ограничиваясь перечисленным: прокладка и монтаж кабеля по стене/ существующим конструкциям (трубе/коробу/кабель-каналу) от установленной ОРК на этаже до абонентской оптической розетки, с учётом стоимости разделки, устройством отверстий в стенах (с установкой гильз), заделкой, с учётом стоимости кабеля, абонентской оптической розетки, прочих материалов. При выводе линии на абонентскую коробку, коробка предоставляется Заказчиком. Оформление исполнительной документации.</t>
  </si>
  <si>
    <t>3.41</t>
  </si>
  <si>
    <t>Устройство оптической абонентской линии GPON/P2P с установкой конструкций (трубы/короба/кабель-канала), с выводом на абонентскую оптическую розетку  или на абонентскую коробку не оборудованную розеткой 220 В</t>
  </si>
  <si>
    <t>СМР, Прочие затраты, не ограничиваясь перечисленным: монтаж конструкций (трубы/короба/кабель-канала), прокладка и монтаж кабеля от установленной ОРК на этаже до абонентской оптической розетки, с учётом стоимости разделки, с устройством отверстий в стенах (с установкой гильз) заделкой, с учётом стоимости трубы/короба/кабель-канала, кабеля, абонентской оптической розетки, прочих материалов. При выводе линии на абонентскую коробку, коробка предоставляется Заказчиком. Оформление исполнительной документации.</t>
  </si>
  <si>
    <t>3.42</t>
  </si>
  <si>
    <t>Устройство абонентской линии кабелем типа UTP/FTP Cat 5е (св. 4 до 8 пар) открытым способом/ по существующим, установленным конструкциям (трубе/коробу/кабель-каналу), с выводом на абонентскую розетку типа RJ  или на абонентскую коробку не оборудованную розеткой 220 В</t>
  </si>
  <si>
    <t>СМР, Прочие затраты, не ограничиваясь перечисленным: прокладка и монтаж кабеля по стене/ существующим конструкциям (трубе/коробу/кабель-каналу) от установленного ШАН/КРТ на этаже до абонентской розетки, с учётом стоимости разделки, устройством отверстий в стенах (с установкой гильз), заделкой, с учётом стоимости кабеля, розетки RJ, прочих материалов. При выводе линии на абонентскую коробку, коробка предоставляется Заказчиком. Оформление исполнительной документации.</t>
  </si>
  <si>
    <t>3.43</t>
  </si>
  <si>
    <t>Устройство абонентской линии кабелем типа UTP/FTP Cat 5е (св. 4 до 8 пар) с установкой конструкций (трубы/короба/кабель-канала), с выводом на абонентскую розетку типа RJ  или на абонентскую коробку не оборудованную розеткой 220 В</t>
  </si>
  <si>
    <t>СМР, Прочие затраты, не ограничиваясь перечисленным: монтаж конструкций (трубы/короба/кабель-канала), прокладка и монтаж кабеля от установленного ШАН/КРТ на этаже до абонентской розетки, с учётом стоимости разделки, устройством отверстий в стенах (с установкой гильз), заделкой, с учётом стоимости трубы/короба/кабель-канала, кабеля, розетки RJ, прочих материалов. При выводе линии на абонентскую коробку, коробка предоставляется Заказчиком. Оформление исполнительной документации.</t>
  </si>
  <si>
    <t>3.44</t>
  </si>
  <si>
    <t>Устройство абонентской линии КТВ кабелем типа RG-59/6 (или аналог) открытым способом/ по существующим, установленным конструкциям (трубе/коробу/кабель-каналу), с оконечиванием разъемами F - типа/выводом на абонентскую розетку или на абонентскую коробку не оборудованную розеткой 220 В</t>
  </si>
  <si>
    <t>СМР, Прочие затраты, не ограничиваясь перечисленным: прокладка и монтаж кабеля по стене/ существующим конструкциям (трубе/коробу/кабель-каналу) от установленного разветвителя КТВ на этаже до абонентской  розетки или вновь устанавливаемого разъема F-типа, с учётом стоимости разделки, устройством отверстий в стенах (с установкой гильз), заделкой, с учётом стоимости кабеля, абонентской розетки/разъемов F-типа, прочих материалов. При выводе линии на абонентскую коробку, коробка предоставляется Заказчиком. Оформление исполнительной документации.</t>
  </si>
  <si>
    <t>3.45</t>
  </si>
  <si>
    <t>Устройство абонентской линии КТВ кабелем типа RG-59/6 (или аналог) с установкой конструкций (трубы/короба/кабель-канала),  с оконечиванием разъемами F - типа/выводом на абонентскую розетку или на абонентскую коробку не оборудованную розеткой 220 В</t>
  </si>
  <si>
    <t>СМР, Прочие затраты, не ограничиваясь перечисленным: монтаж конструкций (трубы/короба/кабель-канала), прокладка и монтаж кабеля от установленного разветвителя КТВ на этаже до абонентской  розетки или вновь устанавливаемого разъема F-типа, с учётом стоимости разделки, с устройством отверстий в стенах (с установкой гильз) заделкой, с учётом стоимости трубы/короба/кабель-канала, кабеля,  абонентской розетки/разъемов F-типа, прочих материалов. При выводе линии на абонентскую коробку, коробка предоставляется Заказчиком. Оформление исполнительной документации.</t>
  </si>
  <si>
    <t>СМР, Прочие затраты, не ограничиваясь перечисленным: прокладка и монтаж кабеля по борозде скобами с устройством и заделкой борозды с финишной отделкой 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</si>
  <si>
    <t>СМР, Прочие затраты, не ограничиваясь перечисленным: прокладка и монтаж кабеля по трубе/коробу/гофре 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</si>
  <si>
    <t>СМР, Прочие затраты, не ограничиваясь перечисленным: прокладка трубы/короба/гофры, прокладка и монтаж кабеля по трубе/коробу/гофре 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Оформление исполнительной документации.</t>
  </si>
  <si>
    <t>СМР, прочие, не ограничиваясь перечисленным: прокладка и монтаж кабеля по стене (в т.ч. по фасаду) от установленных ШАН и патч-панелей,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Оформление исполнительной документации.</t>
  </si>
  <si>
    <t>СМР, прочие, не ограничиваясь перечисленным: прокладка и монтаж кабеля по борозде скобами с устройством и заделкой борозды с финишной отделкой 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</si>
  <si>
    <t>СМР, прочие, не ограничиваясь перечисленным: прокладка и монтаж кабеля по трубе/коробу/гофре 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</si>
  <si>
    <t>СМР, прочие, не ограничиваясь перечисленным: прокладка трубы/короба/гофры, прокладка и монтаж кабеля по трубе/коробу/гофре 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Оформление исполнительной документации.</t>
  </si>
  <si>
    <t>СМР, Прочие затраты, не ограничиваясь перечисленным: прокладка и монтаж кабеля методом ВП с учетом разделок, оконцовки с устройством, при необходимости, отверстий в конструкциях с заделкой (с установкой гильз), с учетом стоимости  кабеля, коннектора, прочих материалов.   Оформление исполнительной документации.</t>
  </si>
  <si>
    <t>3.57</t>
  </si>
  <si>
    <t>СМР включая, не ограничиваясь перечисленным:  установку делителей, ответвителей, с учетом стоимости всех материалов (включая стоимость коаксиального кабеля любого типа), прочие, оформление разрешительных документов, исполнительной документации.</t>
  </si>
  <si>
    <t>3.58</t>
  </si>
  <si>
    <t>СМР,  включая, не ограничиваясь перечисленным:  установку делителей, ответвителей, труб, коробов, кабель-каналов и др., с учетом стоимости всех материалов (включая стоимость коаксиального кабеля любого типа), прочие, оформление разрешительных документов, исполнительной документации.</t>
  </si>
  <si>
    <t>3.60</t>
  </si>
  <si>
    <t>СМР,  прочие, не ограничиваясь перечисленным  (крепежные материалы и изделия): Установка  Wi-Fi ТД, видеокамеры в кожух. Разметка и сверление отверстий. Установка/ замена кронштейна для монтажа, включая завинчивание винтов до проектного усилия. Крепление камеры видеонаблюдения к кронштейну, юстировка. Настройка оборудования. Без прокладки и стоимости кабеля. Без стоимости оборудования. Подключение. Оформление разрешительных документов, исполнительной документации.</t>
  </si>
  <si>
    <t>3.61</t>
  </si>
  <si>
    <t>СМР,  Прочие затраты, не ограничиваясь перечисленным  (крепежные материалы и изделия): Установка видеокамеры в кожух. Разметка и сверление отверстий. Установка кронштейна для монтажа камеры видеонаблюдения, включая завинчивание винтов до проектного усилия. Крепление камеры видеонаблюдения к кронштейну. Настройка изображения и фокуса. Подключение. Без прокладки и стоимости кабеля. Без стоимости оборудования. Оформление разрешительных документов, исполнительной документации.</t>
  </si>
  <si>
    <t>3.62</t>
  </si>
  <si>
    <t>СМР:  прочее не ограничиваясь перечисленным: установка камеры подъездного видеонаблюдения (уличное пространство перед подъездом)/внутриподъездного видеонаблюдения; подготовка поверхности в независимости от материала к монтажу камеры; подключение к комбайнеру; юстировка, при необходимости установка (замена) видеокодера ПВН, установка конвертера, ПНР. Включает стоимость крепежных материалов и изделий. Без прокладки и стоимости кабеля. Без стоимости оборудования. Оформление разрешительных документов, исполнительной документации.</t>
  </si>
  <si>
    <t>3.63</t>
  </si>
  <si>
    <t>СМР:  прочее не ограничиваясь перечисленным: установка крепежного кронштейна камеры на столбовой опоре,  установка, юстировка камеры,  заделка разъемов, подключение питания, ПНР (с учетом производства строительных и других работ вблизи объектов, находящихся под высоким напряжением, в том числе  в охранной зоне действующей воздушной линии электропередачи). Включает стоимость крепежных материалов и изделий. Без прокладки и стоимости кабеля. Без стоимости оборудования. Оформление разрешительных документов, исполнительной документации.</t>
  </si>
  <si>
    <t>3.64</t>
  </si>
  <si>
    <t xml:space="preserve">Монтаж оборудования Wi-Fi внешнего размещения (Outdoor) </t>
  </si>
  <si>
    <t xml:space="preserve">СМР:  прочее не ограничиваясь перечисленным:
- установку и крепление оборудования; 
- маркировку оборудования (согласно требованиям Заказчика); 
- юстировка направленной антенны; 
- включение тестирование согласно требованиям производителя оборудования, указанным в инструкции по монтажу; 
-пуско-наладочные работы, включая программирование точки;
 Без прокладки и стоимости кабеля. Без стоимости оборудования. Оформление разрешительных документов, исполнительной документации.
</t>
  </si>
  <si>
    <t>3.65</t>
  </si>
  <si>
    <t>Монтаж оборудования Wi-Fi внутреннего размещения (Indoor) (офисные помещения, места массового скопления, ТЦ/ТРЦ)</t>
  </si>
  <si>
    <t>СМР:  прочее не ограничиваясь перечисленным:
- установку и крепление оборудования;
- маркировку оборудования (согласно требованиям Заказчика);
- юстировка направленной антенны;
- включение тестирование согласно требованиям производителя оборудования, указанным в инструкции по монтажу;
-пуско-наладочные работы, включая программирование точки; 
Без прокладки и стоимости кабеля. Без стоимости оборудования. Оформление разрешительных документов, исполнительной документации.</t>
  </si>
  <si>
    <t>3.66</t>
  </si>
  <si>
    <t>СМР, Прочие затраты, не ограничиваясь перечисленным: Разработка грунта, прокладка ПВХ трубки в грунт, засыпка, трамбовка, с учетом стоимости материалов, с восстановлением благоустройства.</t>
  </si>
  <si>
    <t>3.67</t>
  </si>
  <si>
    <t>Настройка коммутатора  (в т.ч. видеонаблюдение/контроль доступа/ беспроводной доступ)</t>
  </si>
  <si>
    <t>3.68</t>
  </si>
  <si>
    <t>СМР: Монтаж АРМ  в составе, не ограничиваясь перечисленным: видеорегистратор, монитор/мониторы, блок бесперебойного питания, клавиатура и/или мышь, включая их установку, подключение, настройку, тестирование; установку дополнительных жестких дисков в видеорегистратор; установку видеоразветвителей, видеоусилителей, квадраторов, подключение электропитания оборудования. Без учета стоимости основных материалов.</t>
  </si>
  <si>
    <t>СМР: с учетом стоимости материалов. Без учета стоимости счетчика.</t>
  </si>
  <si>
    <t>СМР,  с учетом стоимости  материалов.  Включает прокладку силового кабеля  по существующим конструкциям и измерения, оформление разрешительных документов, исполнительной документации.</t>
  </si>
  <si>
    <t>СМР,  с учетом расходных и монтажных материалов, стоимости кабеля и трубы ПВХ.  Включает прокладку силового кабеля  по существующим конструкциям и измерения, оформление разрешительных документов, исполнительной документации.</t>
  </si>
  <si>
    <t xml:space="preserve"> СМР, Прочие затраты, не ограничиваясь перечисленным: прокладка трубы/короба/гофры, прокладка и монтаж кабеля по трубе/коробу/гофре с устройством, при необходимости, отверстий в стенах  с заделкой (с установкой гильз), с учетом стоимости трубы/короба/гофры,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</si>
  <si>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Применяется дополнительно к расценкам 2.28-2.32; 3.25-3.26; 3.71 и только в случае прокладки силового кабеля более 20/50 м</t>
  </si>
  <si>
    <t>СМР: разработка грунта в траншее, отвозка лишнего грунта, доставка песка, устройство постели из песка, прокладка и монтаж кабеля (включая вывод кабеля на стену/опору, ввод кабеля в здание по существующему каналу с пробивкой и заделкой герметизации, внутриобъектовые работы), покрытие кабеля кирпичом/плитами, засыпка траншеи песком,  стоимость кабеля, прокладка и стоимость опознавательной ленты, оплата подключений к существующим сетям, согласования, оформление договоров аренды на период строительства, рекультивация земель. Проведение всех измерений, оформление исполнительной документации.</t>
  </si>
  <si>
    <t>Применяется дополнительно к расценкам № 2.29; 2.32;
в случае превышения 50 м. прокладки кабеля в грунте.
Применяется  отдельно  если требуется только работы по монтажу кабеля в грунте</t>
  </si>
  <si>
    <t>Применяется дополнительно к расценкам 2.29-2.32; 3.25-3.26; 3.71 и только в случае прокладки силового кабеля более 20/50 м</t>
  </si>
  <si>
    <t>3.86</t>
  </si>
  <si>
    <t xml:space="preserve">Получение акта разграничения балансовой принадлежности и эксплуатационной ответственности сторон.
Позиция предусматривает:
- оформление (по форме электроснабжающей организации или Заказчика) акта разграничения балансовой принадлежности и эксплуатационной ответственности сторон;
 - оплата за подготовку и выдачу акта разграничения балансовой принадлежности и эксплуатационной ответственности сторон сетевой организации;
- предоставление акта Заказчику.
</t>
  </si>
  <si>
    <t>3.87</t>
  </si>
  <si>
    <t>3.88</t>
  </si>
  <si>
    <t>Раздел 4. Строительно-монтажные и пуско-наладочные работы </t>
  </si>
  <si>
    <t>для объектов РРС (в том числе e-band) </t>
  </si>
  <si>
    <t xml:space="preserve">Монтаж на существующих конструкциях, включая затраты на доставку и все необходимые материалы (кабели питания, заземления, патч-корды, гофра и другие расходные материалы).
Монтаж  и ПНР  ODU, IDU, прокладка АФУ, кабелей питания, заземления, кроссировочных и коммутационных работ
Стоимость оборудования РРС не входит в данную расценку.
</t>
  </si>
  <si>
    <t xml:space="preserve">Монтаж на проектируемых конструкциях включая (Цена включает затраты на монтажные материалы и доставку):
- Создание места для размещения антенны Радиорелейной станции на крыше, стене или парапете  стандартным креплением (включая доставку и монтаж,  стоимость трубостойки и всех сопутствующих материалов).
- Монтаж провода заземления либо заземление на существующий контур молниезащиты
Монтаж  и ПНР  ODU, IDU, прокладка АФУ, кабелей питания, заземления, кроссировочных и коммутационных работ
Стоимость оборудования РРС не входит в данную расценку.
</t>
  </si>
  <si>
    <t>Настройка пролета РРС (юстировка антенн)</t>
  </si>
  <si>
    <t xml:space="preserve">Позиция предусматривает:
 - настройку пролета (юстировка антенн), тестирование оборудования и каналов в соответствии с рекомендациями фирмы-производителя и требованиями Заказчика;
- подготовку комплекта документов по результатам настройки и тестирования (Акт).
</t>
  </si>
  <si>
    <t>для объектов БШПД  </t>
  </si>
  <si>
    <t xml:space="preserve">Применяется в случае заказа комплекса работ на станционной стороне.
 Состав работ в соответствии с рабочей документацией. 
Позиция предусматривает: 
- установку и крепление оборудования БС; 
- заземление оборудования БС (включая, при необходимости, изготовление кабелей); 
- разделку и подключение (при необходимости изготовление) проводов и кабелей к оборудованию БС; 
- прокладку и крепление проводов и кабелей, используемых при монтаже оборудования БС; 
- разделку и подключение проводов и кабелей к системе электропитания; 
- разделку и подключение проводов и кабелей на кроссе (включая монтаж плинтов); 
- маркировку оборудования БС (согласно требованиям Заказчика); 
- маркировку автоматов защиты оборудования БС (согласно требованиям Заказчика); 
- маркировку проводов и кабелей (согласно требованиям Заказчика); 
- маркировку кроссового оборудования (согласно требованиям Заказчика); 
- включение электропитания и тестирование согласно требованиям производителя оборудования, указанным в инструкции по монтажу; 
- загрузку конфигурационных файлов на сетевой элемент; 
 -подготовку исполнительной документации; 
- тестирование и сдача-приемка сетевого элемента по утверждённой Заказчиком процедуре Сдачи-Приёмки; Результат работы: 
- новый сетевой элемент полностью подготовлен к интеграции в сетевое окружение и сдан Заказчику по утвержденной процедуре.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
</t>
  </si>
  <si>
    <t>Монтаж и ПНР абонентского блока оборудования БШПД,  абонентского блока 3G/4G (outdoor)</t>
  </si>
  <si>
    <t xml:space="preserve">Позиция предусматривает: 
- установку и крепление оборудования; 
- прокладку и крепление проводов и кабелей, используемых при монтаже оборудования БС; 
- разделку и подключение проводов и кабелей к системе электропитания; 
- маркировку оборудования (согласно требованиям Заказчика); 
- юстировка абонентского блока; 
- включение электропитания и тестирование согласно требованиям производителя оборудования, указанным в инструкции по монтажу,
 -подготовку исполнительной документации.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
</t>
  </si>
  <si>
    <t>ПНР, СМР включая устройство фундамента, установку металлоконструкций, VSAT,  монтаж систем электропитания, заземления,  и включение в транспортную сеть с учетом стоимости материалов (без учета стоимости оборудования). Оформление разрешительных документов с собственником здания на размещение оборудования.</t>
  </si>
  <si>
    <t xml:space="preserve">СМР на узел на существующей Ж/Б опоре , включая:
1. Монтаж шкафа климатического (в сборе с ODF, шины заземления, DIN рейки, датчики), включая: 
 -монтаж системы электропитания (в том числе ВРУ, вводные автоматы, автоматы приоритетной/неприоритетной нагрузки), группы АКБ;
- монтаж коммутатора доступа;
- подключение к сети электроснабжения с использованием существующей точки присоединения и счетчика электроснабжения;
 - присоединение к системе заземления.
2. Монтаж точки доступа Wi-Fi  (в сборе с установкой внешнего блока и антенн),  присоединение к системе заземления; 
3. Монтаж, укладка и закрепление кабелей, оптических патч-кордов, FTP между шкафом УЦН, точкой доступа Wi-Fi и шкафом энергетиков, включая стоимость расходных материалов (не входящих в комплект поставки заказчика).
ПНР на узел, включая:
1. Включение, настройка ТД WI FI, проведение ПСИ.
2. Включение, настройка оборудования ПД, проведение ПСИ УУЦН.
</t>
  </si>
  <si>
    <t xml:space="preserve">Комплекс работ по изготовлению объекта, включая:
Приобретение. Доставка на площадку строительства БС. Сборка. Монтаж на фундаменте  или с использованием трубостоек, Подключение к системе молниезащиты и заземления БС. (включая все расходные материалы). Предоставление исполнительной документации, согласно требований Заказчика.
</t>
  </si>
  <si>
    <t>Применяется дополнительно к расценке 4.10. Включает: СМР, включая строительство контура заземления, организация  ГШЗ и ее соединение с контуром заземления, с учетом материалов. Проведение измерения сопротивления заземляющего устройства.</t>
  </si>
  <si>
    <t> 50% от стоимости монтажа</t>
  </si>
  <si>
    <t>Может применяться с работами других разделов, при наличии обоснования для использования</t>
  </si>
  <si>
    <t>Раздел 5. Строительство структурированных кабельных сетей (СКС) (Комплекс работ на одном объекте)</t>
  </si>
  <si>
    <t>СМР, независимо от материалов поверхности, включая сопутствующие работы: подгонка длин, сборка и установка комплектующих, стоимость основных и крепежных материалов.</t>
  </si>
  <si>
    <t>СМР, независимо от материалов поверхности, включая сопутствующие работы: подгонка длин, стоимость основных и  крепежных материалов.</t>
  </si>
  <si>
    <t xml:space="preserve">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стоимость основных и  крепежных материалов. </t>
  </si>
  <si>
    <t>Может применяться с работами других разделов</t>
  </si>
  <si>
    <t>Расценка применяется при выполнении комплекса работ по СКС на одном объекте.
Не применимо совместно с расценками  пп. 5.26.1-5.26.3</t>
  </si>
  <si>
    <t>5.37</t>
  </si>
  <si>
    <t>5.38</t>
  </si>
  <si>
    <t>5.40</t>
  </si>
  <si>
    <t>5.41</t>
  </si>
  <si>
    <t>5.42</t>
  </si>
  <si>
    <t>Расценка применяется при выполнении комплекса работ по СКС на одном объекте. Применяется совместно с расценкой 5.45</t>
  </si>
  <si>
    <t>5.43</t>
  </si>
  <si>
    <t>5.44</t>
  </si>
  <si>
    <t>Расценка применяется при выполнении комплекса работ по СКС на одном объекте
* При единовременном монтаже применять  понижающий коэффициент (К): 
- 2-я ед. оборудования  * К 0,7; 
- 3-я ед. оборудования * К 0,6;
- 4-я ед. оборудования * К 0,5;
- 5-я ед. оборудования * К 0,4;
-6-я ед. оборудования - ∞ * К 0,3.</t>
  </si>
  <si>
    <t>5.45</t>
  </si>
  <si>
    <t>5.46</t>
  </si>
  <si>
    <t>5.47</t>
  </si>
  <si>
    <t>5.48</t>
  </si>
  <si>
    <t>5.49</t>
  </si>
  <si>
    <t>5.50</t>
  </si>
  <si>
    <t xml:space="preserve">Пусконаладочные работы по электромонтажным  работам, замер полного 
сопротивления цепи "фаза-нуль", проверка наличия цепи между заземлителями и заземленными элементами, прогрузка автомата, составление протокола, внесение в исполнительную документацию. (Линия, цепь) </t>
  </si>
  <si>
    <t>5.51</t>
  </si>
  <si>
    <t>Применятся с работами  3.19; 5.10-5.11 при наличии обоснования для использования</t>
  </si>
  <si>
    <t>5.52</t>
  </si>
  <si>
    <t>5.53</t>
  </si>
  <si>
    <t>5.58</t>
  </si>
  <si>
    <t>5.60</t>
  </si>
  <si>
    <t>Организация АРМ</t>
  </si>
  <si>
    <t>5.61</t>
  </si>
  <si>
    <t>Настройка и тестирование АРМ  учитываются пунктом 5.65</t>
  </si>
  <si>
    <t>5.62</t>
  </si>
  <si>
    <t>Не применяется совместно с пунктом 5.61</t>
  </si>
  <si>
    <t>5.63</t>
  </si>
  <si>
    <t>5.64</t>
  </si>
  <si>
    <t>5.65</t>
  </si>
  <si>
    <t xml:space="preserve">Предустановка/установка программного обеспечения Заказчика, 'проверка наличия физического соединения; настройка сетевых параметров; заведение в домен (например, посредством запуска заранее подготовленного скрипта);
 проверка связности со шлюзом по умолчанию (пинг из «черного окна», cmd);
проверка доступа в локальным ресурсам Заказчика (по инструкции);
 проверка доступа в внешним ресурсам Интернет (по инструкции);
 настройка подключения к сетевым принтерам (или по инструкции или посредством запуска скрипта);
 проверка сетевой печати;
 настройка почтового клиента (по инструкции или посредством запуска скрипта);
 проверка работы электронной почты – отправка/ получение тестового сообщения по инструкции.
</t>
  </si>
  <si>
    <t>5.66</t>
  </si>
  <si>
    <t>5.67</t>
  </si>
  <si>
    <t>5.68</t>
  </si>
  <si>
    <t>5.69</t>
  </si>
  <si>
    <t>Монтаж малогабаритного шкафа под домофон, ЗУ, ВН, приборы учёта (АСУПР), точку доступа</t>
  </si>
  <si>
    <t>СМР, прочие затраты, при этом включено (не ограничиваясь этим):   монтаж шкафа (включая стоимость шкафа), стоимость монтажных материалов; Не включено:  монтаж и стоимость активного оборудования. Оформление исполнительной документации.</t>
  </si>
  <si>
    <t>МРФ СЗ НМЦ (расценки из договора с ТКТ-Строй №3786639)</t>
  </si>
  <si>
    <t>*</t>
  </si>
  <si>
    <t>Монтаж кабельных трасс</t>
  </si>
  <si>
    <t xml:space="preserve">ПИР, СМР, включая: стоимость колодца ККС-1,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</si>
  <si>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Прокладка и монтаж кабеля  типа  UTP/КПЛК(аналог),  внутри лифтовой камеры в шахте лифта</t>
  </si>
  <si>
    <t>СМР, ПИР, Прочие затраты, не ограничиваясь перечисленным  (включая стоимость кабеля и прочих материалов): Прокладка кабеля по шахте лифта,  с учетом стоимости разделки,  устройства отверстий в стенах  (с установкой гильз),  заделки,  стоимости кабеля (UTP/КПЛК, аналог), патчкорда, всех материалов. Проверка состояния изоляции кабеля до и после прокладки. Маркировка. Без стоимости оборудования. Оформление разрешительных документов, исполнительной документации.</t>
  </si>
  <si>
    <t>Монтаж силового оборудования</t>
  </si>
  <si>
    <t>Монтаж оборудования, патч/кросс панелей</t>
  </si>
  <si>
    <t>ПИР, СМР включая стоимость материалов, установки колодцев ККС (с учетом стоимости колодца, из расчета 1 колодец  на 0,08 км. трассы, оснастки, люков, труб и комплектующих), засыпки и выравнивание грунта. Оформление разрешительных документов и исполнительной документации (в том числе топографо-геодезические работы, с нанесением на городской планшет исполнительной сьёмки, землеустроительные работы). Работы по восстановлению газонных покрытий, тротуаров, брусчатки, проезжей части, производятся отдельно по расценкам 5.15-5.18.</t>
  </si>
  <si>
    <t>СМР: Монтаж понижающего абонентского трансформатора (ТАМУ) с учетом стоимости материалов.Без учета стоимости трансформатора.</t>
  </si>
  <si>
    <t>2.12.1</t>
  </si>
  <si>
    <t>2.12.2</t>
  </si>
  <si>
    <t>2.12.3</t>
  </si>
  <si>
    <t>2.13.1</t>
  </si>
  <si>
    <t>2.13.2</t>
  </si>
  <si>
    <t>2.13.3</t>
  </si>
  <si>
    <t>2.14.1</t>
  </si>
  <si>
    <t>2.14.2</t>
  </si>
  <si>
    <t>2.14.3</t>
  </si>
  <si>
    <t>2.0.1</t>
  </si>
  <si>
    <t>3.70.0.1</t>
  </si>
  <si>
    <t>3.70.0.2</t>
  </si>
  <si>
    <t>3.70.0.3</t>
  </si>
  <si>
    <t>3.70.0.4</t>
  </si>
  <si>
    <t>3.70.0.5</t>
  </si>
  <si>
    <t>3.70.0.6</t>
  </si>
  <si>
    <t>3.70.0.7</t>
  </si>
  <si>
    <t>3.70.0.8</t>
  </si>
  <si>
    <t>3.70.0.9</t>
  </si>
  <si>
    <t>3.70.0.10</t>
  </si>
  <si>
    <t>3.70.0.11</t>
  </si>
  <si>
    <t>2.8.0.1</t>
  </si>
  <si>
    <t>3.54.0.1</t>
  </si>
  <si>
    <t>в том числе СМР</t>
  </si>
  <si>
    <t>СМР, монтаж щита распределительного, не укомплектованного автоматическими выключателями, независимо от материала поверхности, включая  стоимость основных и крепежных материалов.</t>
  </si>
  <si>
    <t>Применяется индексация</t>
  </si>
  <si>
    <t>Индексация</t>
  </si>
  <si>
    <t>в том числе стоимость кабеля/основных материалов</t>
  </si>
  <si>
    <t xml:space="preserve">Стоимость определяется по согласованию работ с Заказчиком и предоставлением подтверждающих документов. </t>
  </si>
  <si>
    <t>Приложение № 1 к Ценовому предложению</t>
  </si>
  <si>
    <t>Данная форма приводится в обязательном порядке Участниками в формате "Excel" при предоставлении ценового предложения без изменения и без добавления какой-либо информации. Участник указывает ценовое предложение в ячейке, выделенной желтым цветом (Ценовое предложение Участника, руб. без НДС). Ценовое, предложение участника, используется только для расчета коэффициента снижения.  Заполнению подлежит 2 вкладки формы.</t>
  </si>
  <si>
    <t>Коэффициент снижения</t>
  </si>
  <si>
    <t xml:space="preserve">в том числе стоимость доп. материалов </t>
  </si>
  <si>
    <t>Предложение Участника</t>
  </si>
  <si>
    <t xml:space="preserve">Удельная стоимость за единицу (базовое значение) без НДС, руб.
</t>
  </si>
  <si>
    <t xml:space="preserve">Предложение участника  за единицу (базовое значение) без НДС, руб.
</t>
  </si>
  <si>
    <t>Перечень расценок на Выполнение проектно-изыскательских, строительно-монтажных и пуско-наладочных работ мультисервисных узлов доступа, оборудования телеметрии и активного оборудования в зонах реконструкции АТС на территории Мурманского филиала ПАО "Ростелеком"</t>
  </si>
  <si>
    <t>Мурманск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</si>
</sst>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8">
    <numFmt numFmtId="41" formatCode="_-* #,##0_-;\-* #,##0_-;_-* &quot;-&quot;_-;_-@_-"/>
    <numFmt numFmtId="43" formatCode="_-* #,##0.00_-;\-* #,##0.00_-;_-* &quot;-&quot;??_-;_-@_-"/>
    <numFmt numFmtId="164" formatCode="_-* #,##0.00\ _₽_-;\-* #,##0.00\ _₽_-;_-* &quot;-&quot;??\ _₽_-;_-@_-"/>
    <numFmt numFmtId="165" formatCode="_-* #,##0&quot;р.&quot;_-;\-* #,##0&quot;р.&quot;_-;_-* &quot;-&quot;&quot;р.&quot;_-;_-@_-"/>
    <numFmt numFmtId="166" formatCode="_-* #,##0_р_._-;\-* #,##0_р_._-;_-* &quot;-&quot;_р_._-;_-@_-"/>
    <numFmt numFmtId="167" formatCode="_-* #,##0.00&quot;р.&quot;_-;\-* #,##0.00&quot;р.&quot;_-;_-* &quot;-&quot;??&quot;р.&quot;_-;_-@_-"/>
    <numFmt numFmtId="168" formatCode="_-* #,##0.00_р_._-;\-* #,##0.00_р_._-;_-* &quot;-&quot;??_р_._-;_-@_-"/>
    <numFmt numFmtId="169" formatCode="00\ 00\ 00"/>
    <numFmt numFmtId="170" formatCode="_(* #,##0_);_(* \(#,##0\);_(* &quot;-&quot;??_);_(@_)"/>
    <numFmt numFmtId="171" formatCode="_(&quot;$&quot;* #,##0_);_(&quot;$&quot;* \(#,##0\);_(&quot;$&quot;* &quot;-&quot;_);_(@_)"/>
    <numFmt numFmtId="172" formatCode="_(&quot;$&quot;* #,##0.00_);_(&quot;$&quot;* \(#,##0.00\);_(&quot;$&quot;* &quot;-&quot;??_);_(@_)"/>
    <numFmt numFmtId="173" formatCode="###\ ##\ ##"/>
    <numFmt numFmtId="174" formatCode="0_);\(0\)"/>
    <numFmt numFmtId="175" formatCode="_ &quot;$&quot;* #,##0.00_ ;_ &quot;$&quot;* \-#,##0.00_ ;_ &quot;$&quot;* &quot;-&quot;??_ ;_ @_ "/>
    <numFmt numFmtId="176" formatCode="d/m/yy"/>
    <numFmt numFmtId="177" formatCode="&quot;OS&quot;\ &quot;#&quot;\,&quot;#&quot;&quot;#&quot;0.00;[Red]\-&quot;OS&quot;\ &quot;#&quot;\,&quot;#&quot;&quot;#&quot;0.00"/>
    <numFmt numFmtId="178" formatCode="_ &quot;$&quot;* #,##0_ ;_ &quot;$&quot;* \-#,##0_ ;_ &quot;$&quot;* &quot;-&quot;_ ;_ @_ "/>
    <numFmt numFmtId="179" formatCode="#,##0;[Red]&quot;-&quot;#,##0"/>
    <numFmt numFmtId="180" formatCode="0.00_)"/>
    <numFmt numFmtId="181" formatCode="#,##0\ &quot;DM&quot;;\-#,##0\ &quot;DM&quot;"/>
    <numFmt numFmtId="182" formatCode="0.0000000000"/>
    <numFmt numFmtId="183" formatCode="_ * #,##0.00_ ;_ * \-#,##0.00_ ;_ * &quot;-&quot;??_ ;_ @_ "/>
    <numFmt numFmtId="184" formatCode="#,##0.00\ &quot;DM&quot;;\-#,##0.00\ &quot;DM&quot;"/>
    <numFmt numFmtId="185" formatCode="_ * #,##0_ ;_ * \-#,##0_ ;_ * &quot;-&quot;_ ;_ @_ "/>
    <numFmt numFmtId="186" formatCode="_(* #,##0.000_);_(* \(#,##0.000\);_(* &quot;-&quot;???_);_(@_)"/>
    <numFmt numFmtId="187" formatCode="&quot;$&quot;#,##0"/>
    <numFmt numFmtId="188" formatCode="_-* #,##0\ _k_r_-;\-* #,##0\ _k_r_-;_-* &quot;-&quot;\ _k_r_-;_-@_-"/>
    <numFmt numFmtId="189" formatCode="_-* #,##0.00\ _k_r_-;\-* #,##0.00\ _k_r_-;_-* &quot;-&quot;??\ _k_r_-;_-@_-"/>
    <numFmt numFmtId="190" formatCode="[$$-409]#,##0"/>
    <numFmt numFmtId="191" formatCode="_-* #,##0\ &quot;kr&quot;_-;\-* #,##0\ &quot;kr&quot;_-;_-* &quot;-&quot;\ &quot;kr&quot;_-;_-@_-"/>
    <numFmt numFmtId="192" formatCode="_-* #,##0.00\ &quot;kr&quot;_-;\-* #,##0.00\ &quot;kr&quot;_-;_-* &quot;-&quot;??\ &quot;kr&quot;_-;_-@_-"/>
    <numFmt numFmtId="193" formatCode="_-&quot;Ј&quot;* #,##0_-;\-&quot;Ј&quot;* #,##0_-;_-&quot;Ј&quot;* &quot;-&quot;_-;_-@_-"/>
    <numFmt numFmtId="194" formatCode="_-&quot;Ј&quot;* #,##0.00_-;\-&quot;Ј&quot;* #,##0.00_-;_-&quot;Ј&quot;* &quot;-&quot;??_-;_-@_-"/>
    <numFmt numFmtId="195" formatCode="#\ ##0_.\ &quot;zі&quot;\ 00\ &quot;gr&quot;;\(#\ ##0.00\z\і\)"/>
    <numFmt numFmtId="196" formatCode="_(* #,##0.00_);_(* \(#,##0.00\);_(* &quot;-&quot;??_);_(@_)"/>
    <numFmt numFmtId="197" formatCode="_-* #,##0.00_р_-;\-* #,##0.00_р_-;_-* &quot;-&quot;??_р_-;_-@_-"/>
    <numFmt numFmtId="198" formatCode="_(* #,##0_);_(* \(#,##0\);_(* &quot;-&quot;_);_(@_)"/>
    <numFmt numFmtId="199" formatCode="_-* #,##0.000\ _₽_-;\-* #,##0.000\ _₽_-;_-* &quot;-&quot;??\ _₽_-;_-@_-"/>
  </numFmts>
  <fonts count="136">
    <font>
      <sz val="11"/>
      <color theme="1"/>
      <name val="Calibri"/>
      <family val="2"/>
      <charset val="204"/>
      <scheme val="minor"/>
    </font>
    <font>
      <sz val="11"/>
      <color theme="1"/>
      <name val="Calibri"/>
      <family val="2"/>
      <charset val="204"/>
      <scheme val="minor"/>
    </font>
    <font>
      <sz val="10"/>
      <name val="Arial Cyr"/>
      <charset val="204"/>
    </font>
    <font>
      <b/>
      <sz val="14"/>
      <name val="Times New Roman"/>
      <family val="1"/>
      <charset val="204"/>
    </font>
    <font>
      <sz val="11"/>
      <name val="Times New Roman"/>
      <family val="1"/>
      <charset val="204"/>
    </font>
    <font>
      <sz val="10"/>
      <name val="Times New Roman"/>
      <family val="1"/>
      <charset val="204"/>
    </font>
    <font>
      <b/>
      <sz val="10"/>
      <name val="Times New Roman"/>
      <family val="1"/>
      <charset val="204"/>
    </font>
    <font>
      <sz val="11"/>
      <color theme="1"/>
      <name val="Calibri"/>
      <family val="2"/>
      <scheme val="minor"/>
    </font>
    <font>
      <b/>
      <sz val="10"/>
      <name val="Arial Cyr"/>
      <family val="2"/>
      <charset val="204"/>
    </font>
    <font>
      <sz val="10"/>
      <name val="Arial"/>
      <family val="2"/>
      <charset val="204"/>
    </font>
    <font>
      <sz val="10"/>
      <name val="Helv"/>
    </font>
    <font>
      <sz val="10"/>
      <name val="Helv"/>
      <charset val="204"/>
    </font>
    <font>
      <sz val="12"/>
      <name val="Times New Roman"/>
      <family val="1"/>
    </font>
    <font>
      <b/>
      <i/>
      <sz val="10"/>
      <name val="Arial Cyr"/>
      <family val="2"/>
      <charset val="204"/>
    </font>
    <font>
      <sz val="10"/>
      <name val="Courier"/>
      <family val="3"/>
    </font>
    <font>
      <sz val="11"/>
      <color indexed="8"/>
      <name val="Calibri"/>
      <family val="2"/>
      <charset val="204"/>
    </font>
    <font>
      <b/>
      <i/>
      <sz val="16"/>
      <name val="Times New Roman Cyr"/>
      <family val="1"/>
      <charset val="204"/>
    </font>
    <font>
      <b/>
      <i/>
      <sz val="10"/>
      <color indexed="9"/>
      <name val="Arial"/>
      <family val="2"/>
      <charset val="204"/>
    </font>
    <font>
      <sz val="10"/>
      <name val="Arial Cyr"/>
      <family val="2"/>
      <charset val="204"/>
    </font>
    <font>
      <b/>
      <i/>
      <u val="double"/>
      <sz val="14"/>
      <name val="Times New Roman Cyr"/>
      <family val="1"/>
      <charset val="204"/>
    </font>
    <font>
      <sz val="11"/>
      <color indexed="9"/>
      <name val="Calibri"/>
      <family val="2"/>
      <charset val="204"/>
    </font>
    <font>
      <sz val="10"/>
      <color indexed="12"/>
      <name val="Arial"/>
      <family val="2"/>
      <charset val="204"/>
    </font>
    <font>
      <sz val="11"/>
      <name val="Arial"/>
      <family val="2"/>
      <charset val="204"/>
    </font>
    <font>
      <u/>
      <sz val="10"/>
      <color indexed="12"/>
      <name val="Arial Cyr"/>
      <charset val="204"/>
    </font>
    <font>
      <b/>
      <sz val="10"/>
      <name val="Arial"/>
      <family val="2"/>
    </font>
    <font>
      <sz val="11"/>
      <color indexed="16"/>
      <name val="Calibri"/>
      <family val="2"/>
      <charset val="204"/>
    </font>
    <font>
      <b/>
      <sz val="10"/>
      <name val="Arial"/>
      <family val="2"/>
      <charset val="204"/>
    </font>
    <font>
      <b/>
      <sz val="11"/>
      <color indexed="9"/>
      <name val="Calibri"/>
      <family val="2"/>
      <charset val="204"/>
    </font>
    <font>
      <sz val="10"/>
      <color indexed="8"/>
      <name val="Arial"/>
      <family val="2"/>
      <charset val="204"/>
    </font>
    <font>
      <b/>
      <sz val="11"/>
      <color indexed="8"/>
      <name val="Calibri"/>
      <family val="2"/>
      <charset val="204"/>
    </font>
    <font>
      <b/>
      <sz val="8"/>
      <name val="Times New Roman"/>
      <family val="1"/>
      <charset val="204"/>
    </font>
    <font>
      <sz val="10"/>
      <color indexed="9"/>
      <name val="Arial"/>
      <family val="2"/>
    </font>
    <font>
      <sz val="11"/>
      <color indexed="17"/>
      <name val="Calibri"/>
      <family val="2"/>
      <charset val="204"/>
    </font>
    <font>
      <b/>
      <sz val="15"/>
      <color indexed="62"/>
      <name val="Calibri"/>
      <family val="2"/>
      <charset val="204"/>
    </font>
    <font>
      <b/>
      <sz val="13"/>
      <color indexed="62"/>
      <name val="Calibri"/>
      <family val="2"/>
      <charset val="204"/>
    </font>
    <font>
      <b/>
      <sz val="11"/>
      <color indexed="62"/>
      <name val="Calibri"/>
      <family val="2"/>
      <charset val="204"/>
    </font>
    <font>
      <sz val="9.75"/>
      <name val="Arial"/>
      <family val="2"/>
      <charset val="204"/>
    </font>
    <font>
      <b/>
      <sz val="18"/>
      <name val="Times New Roman"/>
      <family val="1"/>
      <charset val="204"/>
    </font>
    <font>
      <sz val="14"/>
      <name val="Times New Roman"/>
      <family val="1"/>
      <charset val="204"/>
    </font>
    <font>
      <b/>
      <sz val="9.75"/>
      <name val="Arial"/>
      <family val="2"/>
    </font>
    <font>
      <u/>
      <sz val="10"/>
      <color indexed="4"/>
      <name val="Tahoma"/>
      <family val="2"/>
      <charset val="204"/>
    </font>
    <font>
      <sz val="11"/>
      <color indexed="62"/>
      <name val="Calibri"/>
      <family val="2"/>
      <charset val="204"/>
    </font>
    <font>
      <sz val="8"/>
      <name val="Arial"/>
      <family val="2"/>
      <charset val="204"/>
    </font>
    <font>
      <b/>
      <sz val="8"/>
      <name val="Arial Narrow"/>
      <family val="2"/>
    </font>
    <font>
      <sz val="10"/>
      <name val="MS Sans Serif"/>
      <family val="2"/>
      <charset val="204"/>
    </font>
    <font>
      <b/>
      <sz val="10"/>
      <color indexed="12"/>
      <name val="Arial Cyr"/>
      <family val="2"/>
      <charset val="204"/>
    </font>
    <font>
      <sz val="8"/>
      <color indexed="9"/>
      <name val="MS Sans Serif"/>
      <family val="2"/>
      <charset val="204"/>
    </font>
    <font>
      <sz val="11"/>
      <color indexed="53"/>
      <name val="Calibri"/>
      <family val="2"/>
      <charset val="204"/>
    </font>
    <font>
      <sz val="11"/>
      <color indexed="60"/>
      <name val="Calibri"/>
      <family val="2"/>
      <charset val="204"/>
    </font>
    <font>
      <b/>
      <i/>
      <sz val="16"/>
      <name val="Helv"/>
      <charset val="204"/>
    </font>
    <font>
      <sz val="9"/>
      <name val="Times New Roman Cyr"/>
      <family val="1"/>
      <charset val="204"/>
    </font>
    <font>
      <i/>
      <sz val="10"/>
      <name val="Times New Roman"/>
      <family val="1"/>
      <charset val="204"/>
    </font>
    <font>
      <b/>
      <sz val="11"/>
      <color indexed="63"/>
      <name val="Calibri"/>
      <family val="2"/>
      <charset val="204"/>
    </font>
    <font>
      <b/>
      <sz val="14"/>
      <name val="Arial"/>
      <family val="2"/>
    </font>
    <font>
      <b/>
      <i/>
      <sz val="10"/>
      <name val="Arial"/>
      <family val="2"/>
      <charset val="204"/>
    </font>
    <font>
      <u/>
      <sz val="10"/>
      <color indexed="4"/>
      <name val="Arial"/>
      <family val="2"/>
      <charset val="204"/>
    </font>
    <font>
      <sz val="10"/>
      <color indexed="8"/>
      <name val="Times New Roman"/>
      <family val="1"/>
      <charset val="204"/>
    </font>
    <font>
      <b/>
      <sz val="18"/>
      <color indexed="62"/>
      <name val="Cambria"/>
      <family val="2"/>
      <charset val="204"/>
    </font>
    <font>
      <sz val="10"/>
      <name val="NTHelvetica/Cyrillic"/>
      <charset val="204"/>
    </font>
    <font>
      <b/>
      <i/>
      <sz val="10"/>
      <name val="Times New Roman"/>
      <family val="1"/>
    </font>
    <font>
      <b/>
      <sz val="11"/>
      <color indexed="63"/>
      <name val="Arial"/>
      <family val="2"/>
    </font>
    <font>
      <b/>
      <sz val="10"/>
      <name val="Times New Roman"/>
      <family val="1"/>
    </font>
    <font>
      <sz val="11"/>
      <color indexed="10"/>
      <name val="Calibri"/>
      <family val="2"/>
      <charset val="204"/>
    </font>
    <font>
      <sz val="10"/>
      <name val="Arial"/>
      <family val="2"/>
    </font>
    <font>
      <b/>
      <sz val="11"/>
      <color indexed="52"/>
      <name val="Calibri"/>
      <family val="2"/>
      <charset val="204"/>
    </font>
    <font>
      <b/>
      <sz val="15"/>
      <color indexed="56"/>
      <name val="Calibri"/>
      <family val="2"/>
      <charset val="204"/>
    </font>
    <font>
      <b/>
      <sz val="13"/>
      <color indexed="56"/>
      <name val="Calibri"/>
      <family val="2"/>
      <charset val="204"/>
    </font>
    <font>
      <b/>
      <sz val="11"/>
      <color indexed="56"/>
      <name val="Calibri"/>
      <family val="2"/>
      <charset val="204"/>
    </font>
    <font>
      <b/>
      <sz val="9"/>
      <name val="Arial"/>
      <family val="2"/>
    </font>
    <font>
      <b/>
      <sz val="11"/>
      <name val="Arial"/>
      <family val="2"/>
    </font>
    <font>
      <b/>
      <i/>
      <u/>
      <sz val="11"/>
      <name val="Arial Cyr"/>
      <family val="2"/>
      <charset val="204"/>
    </font>
    <font>
      <b/>
      <sz val="18"/>
      <color indexed="56"/>
      <name val="Cambria"/>
      <family val="2"/>
      <charset val="204"/>
    </font>
    <font>
      <sz val="10"/>
      <color theme="1"/>
      <name val="Arial"/>
      <family val="2"/>
      <charset val="204"/>
    </font>
    <font>
      <sz val="12"/>
      <name val="Times New Roman"/>
      <family val="1"/>
      <charset val="204"/>
    </font>
    <font>
      <sz val="11"/>
      <color indexed="20"/>
      <name val="Calibri"/>
      <family val="2"/>
      <charset val="204"/>
    </font>
    <font>
      <i/>
      <sz val="11"/>
      <color indexed="23"/>
      <name val="Calibri"/>
      <family val="2"/>
      <charset val="204"/>
    </font>
    <font>
      <b/>
      <sz val="11"/>
      <name val="Arial Cyr"/>
      <family val="2"/>
      <charset val="204"/>
    </font>
    <font>
      <sz val="10"/>
      <name val="Times New Roman"/>
      <family val="1"/>
    </font>
    <font>
      <sz val="10"/>
      <name val="Courier New CYR"/>
      <charset val="204"/>
    </font>
    <font>
      <sz val="10"/>
      <name val="宋体"/>
      <charset val="134"/>
    </font>
    <font>
      <sz val="12"/>
      <color theme="1"/>
      <name val="Calibri"/>
      <family val="2"/>
      <charset val="204"/>
      <scheme val="minor"/>
    </font>
    <font>
      <sz val="10"/>
      <color theme="1"/>
      <name val="Calibri"/>
      <family val="2"/>
      <charset val="204"/>
      <scheme val="minor"/>
    </font>
    <font>
      <b/>
      <sz val="12"/>
      <name val="Calibri"/>
      <family val="2"/>
      <charset val="204"/>
      <scheme val="minor"/>
    </font>
    <font>
      <sz val="12"/>
      <name val="Calibri"/>
      <family val="2"/>
      <charset val="204"/>
      <scheme val="minor"/>
    </font>
    <font>
      <b/>
      <sz val="12"/>
      <name val="Arial"/>
      <family val="2"/>
      <charset val="204"/>
    </font>
    <font>
      <sz val="12"/>
      <color theme="1"/>
      <name val="Times New Roman"/>
      <family val="1"/>
      <charset val="204"/>
    </font>
    <font>
      <sz val="12"/>
      <color rgb="FFFF0000"/>
      <name val="Calibri"/>
      <family val="2"/>
      <charset val="204"/>
      <scheme val="minor"/>
    </font>
    <font>
      <b/>
      <sz val="12"/>
      <color theme="1"/>
      <name val="Calibri"/>
      <family val="2"/>
      <charset val="204"/>
      <scheme val="minor"/>
    </font>
    <font>
      <b/>
      <sz val="14"/>
      <color theme="1"/>
      <name val="Calibri"/>
      <family val="2"/>
      <charset val="204"/>
      <scheme val="minor"/>
    </font>
    <font>
      <b/>
      <sz val="12"/>
      <color rgb="FFFF0000"/>
      <name val="Calibri"/>
      <family val="2"/>
      <charset val="204"/>
      <scheme val="minor"/>
    </font>
    <font>
      <b/>
      <sz val="16"/>
      <color theme="1"/>
      <name val="Times New Roman"/>
      <family val="1"/>
      <charset val="204"/>
    </font>
    <font>
      <sz val="8"/>
      <color indexed="81"/>
      <name val="Tahoma"/>
      <family val="2"/>
      <charset val="204"/>
    </font>
    <font>
      <b/>
      <sz val="12"/>
      <color theme="1"/>
      <name val="Times New Roman"/>
      <family val="1"/>
      <charset val="204"/>
    </font>
    <font>
      <b/>
      <sz val="14"/>
      <color rgb="FFFF0000"/>
      <name val="Calibri"/>
      <family val="2"/>
      <charset val="204"/>
      <scheme val="minor"/>
    </font>
    <font>
      <sz val="12"/>
      <color rgb="FF0000FF"/>
      <name val="Calibri"/>
      <family val="2"/>
      <charset val="204"/>
      <scheme val="minor"/>
    </font>
    <font>
      <b/>
      <sz val="14"/>
      <name val="Calibri"/>
      <family val="2"/>
      <charset val="204"/>
      <scheme val="minor"/>
    </font>
    <font>
      <b/>
      <sz val="12"/>
      <color rgb="FF0000FF"/>
      <name val="Calibri"/>
      <family val="2"/>
      <charset val="204"/>
      <scheme val="minor"/>
    </font>
    <font>
      <sz val="12"/>
      <color rgb="FF000000"/>
      <name val="Calibri"/>
      <family val="2"/>
      <charset val="204"/>
      <scheme val="minor"/>
    </font>
    <font>
      <b/>
      <sz val="14"/>
      <color rgb="FF000000"/>
      <name val="Calibri"/>
      <family val="2"/>
      <charset val="204"/>
      <scheme val="minor"/>
    </font>
    <font>
      <b/>
      <sz val="12"/>
      <color rgb="FF000000"/>
      <name val="Calibri"/>
      <family val="2"/>
      <charset val="204"/>
      <scheme val="minor"/>
    </font>
    <font>
      <sz val="12"/>
      <color indexed="10"/>
      <name val="Calibri"/>
      <family val="2"/>
      <charset val="204"/>
      <scheme val="minor"/>
    </font>
    <font>
      <sz val="12"/>
      <color indexed="8"/>
      <name val="Calibri"/>
      <family val="2"/>
      <charset val="204"/>
      <scheme val="minor"/>
    </font>
    <font>
      <b/>
      <sz val="8"/>
      <color theme="1"/>
      <name val="Calibri"/>
      <family val="2"/>
      <charset val="204"/>
    </font>
    <font>
      <b/>
      <sz val="8"/>
      <color rgb="FFFF0000"/>
      <name val="Calibri"/>
      <family val="2"/>
      <charset val="204"/>
    </font>
    <font>
      <b/>
      <sz val="8"/>
      <color rgb="FF000000"/>
      <name val="Calibri"/>
      <family val="2"/>
      <charset val="204"/>
    </font>
    <font>
      <sz val="8"/>
      <color theme="1"/>
      <name val="Calibri"/>
      <family val="2"/>
      <charset val="204"/>
    </font>
    <font>
      <sz val="8"/>
      <color rgb="FF000000"/>
      <name val="Calibri"/>
      <family val="2"/>
      <charset val="204"/>
    </font>
    <font>
      <b/>
      <sz val="8"/>
      <color rgb="FF0070C0"/>
      <name val="Calibri"/>
      <family val="2"/>
      <charset val="204"/>
    </font>
    <font>
      <b/>
      <sz val="8"/>
      <name val="Calibri"/>
      <family val="2"/>
      <charset val="204"/>
    </font>
    <font>
      <b/>
      <sz val="11"/>
      <name val="Calibri"/>
      <family val="2"/>
      <charset val="204"/>
      <scheme val="minor"/>
    </font>
    <font>
      <sz val="11"/>
      <color theme="1"/>
      <name val="Calibri"/>
      <family val="2"/>
      <charset val="204"/>
    </font>
    <font>
      <b/>
      <sz val="11"/>
      <color theme="1"/>
      <name val="Calibri"/>
      <family val="2"/>
      <charset val="204"/>
    </font>
    <font>
      <b/>
      <sz val="12"/>
      <color rgb="FFFF0000"/>
      <name val="Calibri"/>
      <family val="2"/>
      <charset val="204"/>
    </font>
    <font>
      <sz val="12"/>
      <color theme="1"/>
      <name val="Calibri"/>
      <family val="2"/>
      <charset val="204"/>
    </font>
    <font>
      <sz val="10"/>
      <name val="Calibri"/>
      <family val="2"/>
      <charset val="204"/>
      <scheme val="minor"/>
    </font>
    <font>
      <b/>
      <sz val="10"/>
      <name val="Calibri"/>
      <family val="2"/>
      <charset val="204"/>
      <scheme val="minor"/>
    </font>
    <font>
      <sz val="16"/>
      <color theme="1"/>
      <name val="Times New Roman"/>
      <family val="1"/>
      <charset val="204"/>
    </font>
    <font>
      <b/>
      <sz val="20"/>
      <color theme="1"/>
      <name val="Times New Roman"/>
      <family val="1"/>
      <charset val="204"/>
    </font>
    <font>
      <b/>
      <sz val="16"/>
      <color theme="1"/>
      <name val="Calibri"/>
      <family val="2"/>
      <charset val="204"/>
      <scheme val="minor"/>
    </font>
    <font>
      <sz val="11"/>
      <name val="Calibri"/>
      <family val="2"/>
      <charset val="204"/>
      <scheme val="minor"/>
    </font>
    <font>
      <sz val="12"/>
      <color rgb="FF00B050"/>
      <name val="Calibri"/>
      <family val="2"/>
      <charset val="204"/>
      <scheme val="minor"/>
    </font>
    <font>
      <sz val="10"/>
      <color theme="1"/>
      <name val="Times New Roman"/>
      <family val="1"/>
      <charset val="204"/>
    </font>
    <font>
      <sz val="9"/>
      <color indexed="81"/>
      <name val="Tahoma"/>
      <family val="2"/>
      <charset val="204"/>
    </font>
    <font>
      <b/>
      <sz val="9"/>
      <color indexed="81"/>
      <name val="Tahoma"/>
      <family val="2"/>
      <charset val="204"/>
    </font>
    <font>
      <b/>
      <sz val="10"/>
      <color theme="1"/>
      <name val="Times New Roman"/>
      <family val="1"/>
      <charset val="204"/>
    </font>
    <font>
      <sz val="11"/>
      <color theme="1"/>
      <name val="Times New Roman"/>
      <family val="1"/>
      <charset val="204"/>
    </font>
    <font>
      <b/>
      <sz val="12"/>
      <name val="Times New Roman"/>
      <family val="1"/>
      <charset val="204"/>
    </font>
    <font>
      <b/>
      <u/>
      <sz val="12"/>
      <name val="Times New Roman"/>
      <family val="1"/>
      <charset val="204"/>
    </font>
    <font>
      <sz val="10"/>
      <color rgb="FF000000"/>
      <name val="Times New Roman"/>
      <family val="1"/>
      <charset val="204"/>
    </font>
    <font>
      <b/>
      <sz val="11"/>
      <color theme="1"/>
      <name val="Times New Roman"/>
      <family val="1"/>
      <charset val="204"/>
    </font>
    <font>
      <b/>
      <sz val="10"/>
      <color rgb="FF0000FF"/>
      <name val="Times New Roman"/>
      <family val="1"/>
      <charset val="204"/>
    </font>
    <font>
      <b/>
      <sz val="16"/>
      <color rgb="FF0000FF"/>
      <name val="Times New Roman"/>
      <family val="1"/>
      <charset val="204"/>
    </font>
    <font>
      <b/>
      <sz val="14"/>
      <color theme="1"/>
      <name val="Times New Roman"/>
      <family val="1"/>
      <charset val="204"/>
    </font>
    <font>
      <b/>
      <sz val="16"/>
      <color rgb="FFFF0000"/>
      <name val="Calibri"/>
      <family val="2"/>
      <charset val="204"/>
    </font>
    <font>
      <b/>
      <sz val="16"/>
      <color rgb="FFFF0000"/>
      <name val="Times New Roman"/>
      <family val="1"/>
      <charset val="204"/>
    </font>
    <font>
      <sz val="13"/>
      <color rgb="FFFF0000"/>
      <name val="Times New Roman"/>
      <family val="1"/>
      <charset val="204"/>
    </font>
  </fonts>
  <fills count="85">
    <fill>
      <patternFill patternType="none"/>
    </fill>
    <fill>
      <patternFill patternType="gray125"/>
    </fill>
    <fill>
      <patternFill patternType="solid">
        <fgColor indexed="22"/>
        <bgColor indexed="64"/>
      </patternFill>
    </fill>
    <fill>
      <patternFill patternType="solid">
        <fgColor indexed="10"/>
        <bgColor indexed="64"/>
      </patternFill>
    </fill>
    <fill>
      <patternFill patternType="solid">
        <fgColor indexed="11"/>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4"/>
        <bgColor indexed="54"/>
      </patternFill>
    </fill>
    <fill>
      <patternFill patternType="solid">
        <fgColor indexed="31"/>
        <bgColor indexed="31"/>
      </patternFill>
    </fill>
    <fill>
      <patternFill patternType="solid">
        <fgColor indexed="44"/>
        <bgColor indexed="44"/>
      </patternFill>
    </fill>
    <fill>
      <patternFill patternType="solid">
        <fgColor indexed="25"/>
        <bgColor indexed="25"/>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49"/>
        <bgColor indexed="49"/>
      </patternFill>
    </fill>
    <fill>
      <patternFill patternType="solid">
        <fgColor indexed="27"/>
        <bgColor indexed="27"/>
      </patternFill>
    </fill>
    <fill>
      <patternFill patternType="solid">
        <fgColor indexed="52"/>
        <bgColor indexed="52"/>
      </patternFill>
    </fill>
    <fill>
      <patternFill patternType="solid">
        <fgColor indexed="47"/>
        <bgColor indexed="47"/>
      </patternFill>
    </fill>
    <fill>
      <patternFill patternType="solid">
        <fgColor indexed="65"/>
        <bgColor indexed="8"/>
      </patternFill>
    </fill>
    <fill>
      <patternFill patternType="solid">
        <fgColor indexed="11"/>
        <bgColor indexed="8"/>
      </patternFill>
    </fill>
    <fill>
      <patternFill patternType="solid">
        <fgColor indexed="45"/>
        <bgColor indexed="45"/>
      </patternFill>
    </fill>
    <fill>
      <patternFill patternType="solid">
        <fgColor indexed="41"/>
        <bgColor indexed="8"/>
      </patternFill>
    </fill>
    <fill>
      <patternFill patternType="solid">
        <fgColor indexed="41"/>
        <bgColor indexed="64"/>
      </patternFill>
    </fill>
    <fill>
      <patternFill patternType="solid">
        <fgColor indexed="44"/>
        <bgColor indexed="64"/>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9"/>
        <bgColor indexed="64"/>
      </patternFill>
    </fill>
    <fill>
      <patternFill patternType="solid">
        <fgColor indexed="10"/>
        <bgColor indexed="8"/>
      </patternFill>
    </fill>
    <fill>
      <patternFill patternType="solid">
        <fgColor indexed="65"/>
        <bgColor indexed="64"/>
      </patternFill>
    </fill>
    <fill>
      <patternFill patternType="lightGray"/>
    </fill>
    <fill>
      <patternFill patternType="gray0625"/>
    </fill>
    <fill>
      <patternFill patternType="solid">
        <fgColor indexed="13"/>
        <bgColor indexed="8"/>
      </patternFill>
    </fill>
    <fill>
      <patternFill patternType="solid">
        <fgColor indexed="26"/>
        <bgColor indexed="64"/>
      </patternFill>
    </fill>
    <fill>
      <patternFill patternType="solid">
        <fgColor indexed="43"/>
        <bgColor indexed="8"/>
      </patternFill>
    </fill>
    <fill>
      <patternFill patternType="solid">
        <fgColor indexed="22"/>
        <bgColor indexed="8"/>
      </patternFill>
    </fill>
    <fill>
      <patternFill patternType="solid">
        <fgColor indexed="23"/>
        <bgColor indexed="64"/>
      </patternFill>
    </fill>
    <fill>
      <patternFill patternType="solid">
        <fgColor indexed="43"/>
        <bgColor indexed="43"/>
      </patternFill>
    </fill>
    <fill>
      <patternFill patternType="solid">
        <fgColor indexed="9"/>
        <bgColor indexed="9"/>
      </patternFill>
    </fill>
    <fill>
      <patternFill patternType="solid">
        <fgColor indexed="52"/>
        <bgColor indexed="64"/>
      </patternFill>
    </fill>
    <fill>
      <patternFill patternType="solid">
        <fgColor indexed="43"/>
      </patternFill>
    </fill>
    <fill>
      <patternFill patternType="solid">
        <fgColor indexed="9"/>
      </patternFill>
    </fill>
    <fill>
      <patternFill patternType="solid">
        <fgColor indexed="58"/>
        <bgColor indexed="64"/>
      </patternFill>
    </fill>
    <fill>
      <patternFill patternType="solid">
        <fgColor indexed="9"/>
        <bgColor indexed="8"/>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26"/>
      </patternFill>
    </fill>
    <fill>
      <patternFill patternType="solid">
        <fgColor indexed="43"/>
        <bgColor indexed="57"/>
      </patternFill>
    </fill>
    <fill>
      <patternFill patternType="solid">
        <fgColor rgb="FFFFFF00"/>
        <bgColor indexed="64"/>
      </patternFill>
    </fill>
    <fill>
      <patternFill patternType="solid">
        <fgColor theme="9" tint="0.79998168889431442"/>
        <bgColor indexed="64"/>
      </patternFill>
    </fill>
    <fill>
      <patternFill patternType="solid">
        <fgColor rgb="FFCCECFF"/>
        <bgColor indexed="64"/>
      </patternFill>
    </fill>
    <fill>
      <patternFill patternType="solid">
        <fgColor theme="7" tint="0.79998168889431442"/>
        <bgColor indexed="64"/>
      </patternFill>
    </fill>
    <fill>
      <patternFill patternType="solid">
        <fgColor rgb="FFCCFFFF"/>
        <bgColor indexed="64"/>
      </patternFill>
    </fill>
    <fill>
      <patternFill patternType="solid">
        <fgColor rgb="FFFFC000"/>
        <bgColor indexed="64"/>
      </patternFill>
    </fill>
    <fill>
      <patternFill patternType="solid">
        <fgColor theme="0"/>
        <bgColor indexed="64"/>
      </patternFill>
    </fill>
    <fill>
      <patternFill patternType="solid">
        <fgColor theme="6" tint="0.59999389629810485"/>
        <bgColor indexed="64"/>
      </patternFill>
    </fill>
    <fill>
      <patternFill patternType="solid">
        <fgColor theme="8" tint="0.59999389629810485"/>
        <bgColor indexed="64"/>
      </patternFill>
    </fill>
    <fill>
      <patternFill patternType="solid">
        <fgColor rgb="FF92D050"/>
        <bgColor indexed="64"/>
      </patternFill>
    </fill>
    <fill>
      <patternFill patternType="solid">
        <fgColor rgb="FF00B0F0"/>
        <bgColor indexed="64"/>
      </patternFill>
    </fill>
    <fill>
      <patternFill patternType="solid">
        <fgColor rgb="FF8DB4E2"/>
        <bgColor indexed="64"/>
      </patternFill>
    </fill>
    <fill>
      <patternFill patternType="solid">
        <fgColor rgb="FF95B3D7"/>
        <bgColor indexed="64"/>
      </patternFill>
    </fill>
    <fill>
      <patternFill patternType="solid">
        <fgColor theme="7" tint="0.59999389629810485"/>
        <bgColor indexed="64"/>
      </patternFill>
    </fill>
    <fill>
      <patternFill patternType="solid">
        <fgColor theme="4" tint="0.39997558519241921"/>
        <bgColor indexed="64"/>
      </patternFill>
    </fill>
    <fill>
      <patternFill patternType="solid">
        <fgColor theme="3" tint="0.59999389629810485"/>
        <bgColor indexed="64"/>
      </patternFill>
    </fill>
    <fill>
      <patternFill patternType="solid">
        <fgColor theme="0" tint="-4.9989318521683403E-2"/>
        <bgColor indexed="64"/>
      </patternFill>
    </fill>
    <fill>
      <patternFill patternType="solid">
        <fgColor rgb="FFFF0000"/>
        <bgColor indexed="64"/>
      </patternFill>
    </fill>
    <fill>
      <patternFill patternType="solid">
        <fgColor rgb="FF00B050"/>
        <bgColor indexed="64"/>
      </patternFill>
    </fill>
    <fill>
      <patternFill patternType="solid">
        <fgColor theme="6" tint="0.79998168889431442"/>
        <bgColor indexed="64"/>
      </patternFill>
    </fill>
  </fills>
  <borders count="6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hair">
        <color indexed="64"/>
      </right>
      <top style="hair">
        <color indexed="64"/>
      </top>
      <bottom style="hair">
        <color indexed="64"/>
      </bottom>
      <diagonal/>
    </border>
    <border>
      <left style="double">
        <color indexed="64"/>
      </left>
      <right style="double">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style="thin">
        <color indexed="64"/>
      </right>
      <top style="medium">
        <color indexed="64"/>
      </top>
      <bottom style="medium">
        <color indexed="64"/>
      </bottom>
      <diagonal/>
    </border>
    <border>
      <left style="double">
        <color indexed="63"/>
      </left>
      <right style="double">
        <color indexed="63"/>
      </right>
      <top style="double">
        <color indexed="63"/>
      </top>
      <bottom style="double">
        <color indexed="63"/>
      </bottom>
      <diagonal/>
    </border>
    <border>
      <left style="thin">
        <color indexed="8"/>
      </left>
      <right style="thin">
        <color indexed="8"/>
      </right>
      <top style="thin">
        <color indexed="8"/>
      </top>
      <bottom style="thin">
        <color indexed="8"/>
      </bottom>
      <diagonal/>
    </border>
    <border>
      <left/>
      <right/>
      <top/>
      <bottom style="thick">
        <color indexed="54"/>
      </bottom>
      <diagonal/>
    </border>
    <border>
      <left/>
      <right/>
      <top/>
      <bottom style="thick">
        <color indexed="22"/>
      </bottom>
      <diagonal/>
    </border>
    <border>
      <left/>
      <right/>
      <top/>
      <bottom style="medium">
        <color indexed="44"/>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hair">
        <color indexed="64"/>
      </top>
      <bottom style="hair">
        <color indexed="64"/>
      </bottom>
      <diagonal/>
    </border>
    <border>
      <left/>
      <right/>
      <top/>
      <bottom style="double">
        <color indexed="52"/>
      </bottom>
      <diagonal/>
    </border>
    <border>
      <left style="thin">
        <color indexed="63"/>
      </left>
      <right style="thin">
        <color indexed="63"/>
      </right>
      <top style="thin">
        <color indexed="63"/>
      </top>
      <bottom style="thin">
        <color indexed="63"/>
      </bottom>
      <diagonal/>
    </border>
    <border>
      <left style="dashed">
        <color indexed="64"/>
      </left>
      <right style="dashed">
        <color indexed="64"/>
      </right>
      <top style="dashed">
        <color indexed="64"/>
      </top>
      <bottom style="dashed">
        <color indexed="64"/>
      </bottom>
      <diagonal/>
    </border>
    <border>
      <left/>
      <right/>
      <top/>
      <bottom style="double">
        <color indexed="64"/>
      </bottom>
      <diagonal/>
    </border>
    <border>
      <left style="hair">
        <color indexed="64"/>
      </left>
      <right style="hair">
        <color indexed="64"/>
      </right>
      <top style="hair">
        <color indexed="64"/>
      </top>
      <bottom style="hair">
        <color indexed="64"/>
      </bottom>
      <diagonal/>
    </border>
    <border>
      <left/>
      <right/>
      <top/>
      <bottom style="thick">
        <color indexed="62"/>
      </bottom>
      <diagonal/>
    </border>
    <border>
      <left/>
      <right/>
      <top/>
      <bottom style="medium">
        <color indexed="30"/>
      </bottom>
      <diagonal/>
    </border>
    <border>
      <left/>
      <right/>
      <top style="thin">
        <color indexed="62"/>
      </top>
      <bottom style="double">
        <color indexed="62"/>
      </bottom>
      <diagonal/>
    </border>
    <border>
      <left style="thin">
        <color indexed="22"/>
      </left>
      <right style="thin">
        <color indexed="22"/>
      </right>
      <top style="thin">
        <color indexed="22"/>
      </top>
      <bottom style="thin">
        <color indexed="22"/>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0"/>
      </left>
      <right style="thin">
        <color indexed="0"/>
      </right>
      <top style="thin">
        <color indexed="0"/>
      </top>
      <bottom style="thin">
        <color indexed="0"/>
      </bottom>
      <diagonal/>
    </border>
    <border>
      <left style="thin">
        <color indexed="64"/>
      </left>
      <right/>
      <top style="thin">
        <color indexed="64"/>
      </top>
      <bottom/>
      <diagonal/>
    </border>
    <border>
      <left style="thin">
        <color indexed="64"/>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style="medium">
        <color rgb="FF0070C0"/>
      </left>
      <right style="medium">
        <color rgb="FF0070C0"/>
      </right>
      <top style="medium">
        <color rgb="FF0070C0"/>
      </top>
      <bottom style="medium">
        <color rgb="FF0070C0"/>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right style="medium">
        <color indexed="64"/>
      </right>
      <top style="thin">
        <color indexed="64"/>
      </top>
      <bottom style="thin">
        <color indexed="64"/>
      </bottom>
      <diagonal/>
    </border>
    <border>
      <left/>
      <right/>
      <top style="medium">
        <color indexed="64"/>
      </top>
      <bottom style="thin">
        <color indexed="64"/>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top/>
      <bottom/>
      <diagonal/>
    </border>
    <border>
      <left style="medium">
        <color indexed="64"/>
      </left>
      <right style="medium">
        <color indexed="64"/>
      </right>
      <top style="medium">
        <color indexed="64"/>
      </top>
      <bottom/>
      <diagonal/>
    </border>
    <border>
      <left style="thin">
        <color indexed="64"/>
      </left>
      <right style="medium">
        <color indexed="64"/>
      </right>
      <top style="medium">
        <color indexed="64"/>
      </top>
      <bottom style="medium">
        <color indexed="64"/>
      </bottom>
      <diagonal/>
    </border>
  </borders>
  <cellStyleXfs count="3231">
    <xf numFmtId="0" fontId="0" fillId="0" borderId="0"/>
    <xf numFmtId="0" fontId="2" fillId="0" borderId="0"/>
    <xf numFmtId="0" fontId="2" fillId="0" borderId="0"/>
    <xf numFmtId="168" fontId="2" fillId="0" borderId="0" applyFont="0" applyFill="0" applyBorder="0" applyAlignment="0" applyProtection="0"/>
    <xf numFmtId="0" fontId="2" fillId="0" borderId="0"/>
    <xf numFmtId="0" fontId="2" fillId="0" borderId="0"/>
    <xf numFmtId="0" fontId="1" fillId="0" borderId="0"/>
    <xf numFmtId="0" fontId="2" fillId="0" borderId="0"/>
    <xf numFmtId="0" fontId="1" fillId="0" borderId="0"/>
    <xf numFmtId="0" fontId="2" fillId="0" borderId="0"/>
    <xf numFmtId="0" fontId="7" fillId="0" borderId="0"/>
    <xf numFmtId="169" fontId="8" fillId="2" borderId="5" applyNumberFormat="0" applyFont="0" applyFill="0" applyBorder="0" applyAlignment="0" applyProtection="0">
      <alignment horizontal="center"/>
    </xf>
    <xf numFmtId="0" fontId="9" fillId="0" borderId="0"/>
    <xf numFmtId="0" fontId="9" fillId="0" borderId="0"/>
    <xf numFmtId="0" fontId="9" fillId="0" borderId="0"/>
    <xf numFmtId="0" fontId="2" fillId="0" borderId="0"/>
    <xf numFmtId="0" fontId="9" fillId="0" borderId="0"/>
    <xf numFmtId="0" fontId="9" fillId="0" borderId="0"/>
    <xf numFmtId="0" fontId="9" fillId="0" borderId="0"/>
    <xf numFmtId="0" fontId="9" fillId="0" borderId="0"/>
    <xf numFmtId="0" fontId="9" fillId="0" borderId="0"/>
    <xf numFmtId="0" fontId="10" fillId="0" borderId="0"/>
    <xf numFmtId="0" fontId="10" fillId="0" borderId="0"/>
    <xf numFmtId="0" fontId="10" fillId="0" borderId="0"/>
    <xf numFmtId="0" fontId="10" fillId="0" borderId="0"/>
    <xf numFmtId="0" fontId="11" fillId="0" borderId="0"/>
    <xf numFmtId="0" fontId="11" fillId="0" borderId="0"/>
    <xf numFmtId="0" fontId="10" fillId="0" borderId="0"/>
    <xf numFmtId="0" fontId="9" fillId="0" borderId="0"/>
    <xf numFmtId="0" fontId="11" fillId="0" borderId="0"/>
    <xf numFmtId="0" fontId="10" fillId="0" borderId="0"/>
    <xf numFmtId="0" fontId="11" fillId="0" borderId="0"/>
    <xf numFmtId="0" fontId="12" fillId="0" borderId="0"/>
    <xf numFmtId="49" fontId="8" fillId="2" borderId="1" applyBorder="0">
      <alignment horizontal="center" wrapText="1"/>
    </xf>
    <xf numFmtId="0" fontId="13" fillId="2" borderId="1" applyBorder="0">
      <alignment horizontal="left" wrapText="1"/>
    </xf>
    <xf numFmtId="0" fontId="8" fillId="2" borderId="2" applyBorder="0">
      <alignment horizontal="center" textRotation="90" wrapText="1"/>
    </xf>
    <xf numFmtId="0" fontId="10" fillId="0" borderId="0"/>
    <xf numFmtId="0" fontId="11" fillId="0" borderId="0"/>
    <xf numFmtId="0" fontId="11" fillId="0" borderId="0"/>
    <xf numFmtId="0" fontId="11" fillId="0" borderId="0"/>
    <xf numFmtId="0" fontId="11" fillId="0" borderId="0"/>
    <xf numFmtId="0" fontId="10" fillId="0" borderId="0"/>
    <xf numFmtId="0" fontId="10" fillId="0" borderId="0"/>
    <xf numFmtId="0" fontId="10" fillId="0" borderId="0"/>
    <xf numFmtId="0" fontId="10" fillId="0" borderId="0"/>
    <xf numFmtId="0" fontId="9" fillId="0" borderId="0"/>
    <xf numFmtId="0" fontId="10"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0" fillId="0" borderId="0"/>
    <xf numFmtId="0" fontId="10" fillId="0" borderId="0"/>
    <xf numFmtId="0" fontId="11" fillId="0" borderId="0"/>
    <xf numFmtId="0" fontId="11" fillId="0" borderId="0"/>
    <xf numFmtId="0" fontId="11" fillId="0" borderId="0"/>
    <xf numFmtId="0" fontId="11" fillId="0" borderId="0"/>
    <xf numFmtId="0" fontId="10" fillId="0" borderId="0"/>
    <xf numFmtId="0" fontId="11" fillId="0" borderId="0"/>
    <xf numFmtId="0" fontId="11" fillId="0" borderId="0"/>
    <xf numFmtId="0" fontId="10" fillId="0" borderId="0"/>
    <xf numFmtId="0" fontId="10" fillId="0" borderId="0"/>
    <xf numFmtId="0" fontId="10" fillId="0" borderId="0"/>
    <xf numFmtId="0" fontId="10" fillId="0" borderId="0"/>
    <xf numFmtId="0" fontId="14" fillId="0" borderId="0">
      <alignment vertical="center"/>
    </xf>
    <xf numFmtId="0" fontId="9" fillId="0" borderId="0"/>
    <xf numFmtId="0" fontId="11" fillId="0" borderId="0"/>
    <xf numFmtId="0" fontId="10" fillId="0" borderId="0"/>
    <xf numFmtId="0" fontId="11" fillId="0" borderId="0"/>
    <xf numFmtId="0" fontId="10" fillId="0" borderId="0"/>
    <xf numFmtId="0" fontId="11" fillId="0" borderId="0"/>
    <xf numFmtId="0" fontId="11" fillId="0" borderId="0"/>
    <xf numFmtId="0" fontId="9" fillId="0" borderId="0"/>
    <xf numFmtId="0" fontId="10" fillId="0" borderId="0"/>
    <xf numFmtId="0" fontId="10" fillId="0" borderId="0"/>
    <xf numFmtId="0" fontId="10"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0"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0" fillId="0" borderId="0"/>
    <xf numFmtId="0" fontId="11" fillId="0" borderId="0"/>
    <xf numFmtId="0" fontId="10" fillId="0" borderId="0"/>
    <xf numFmtId="0" fontId="10" fillId="0" borderId="0"/>
    <xf numFmtId="0" fontId="10" fillId="0" borderId="0"/>
    <xf numFmtId="0" fontId="10" fillId="0" borderId="0"/>
    <xf numFmtId="0" fontId="9" fillId="0" borderId="0"/>
    <xf numFmtId="0" fontId="12" fillId="0" borderId="0"/>
    <xf numFmtId="0" fontId="10" fillId="0" borderId="0"/>
    <xf numFmtId="0" fontId="10" fillId="0" borderId="0"/>
    <xf numFmtId="0" fontId="10" fillId="0" borderId="0"/>
    <xf numFmtId="0" fontId="10" fillId="0" borderId="0"/>
    <xf numFmtId="0" fontId="11" fillId="0" borderId="0"/>
    <xf numFmtId="0" fontId="10" fillId="0" borderId="0"/>
    <xf numFmtId="0" fontId="11" fillId="0" borderId="0"/>
    <xf numFmtId="0" fontId="10" fillId="0" borderId="0"/>
    <xf numFmtId="0" fontId="11" fillId="0" borderId="0"/>
    <xf numFmtId="0" fontId="11" fillId="0" borderId="0"/>
    <xf numFmtId="0" fontId="10" fillId="0" borderId="0"/>
    <xf numFmtId="0" fontId="11" fillId="0" borderId="0"/>
    <xf numFmtId="0" fontId="11" fillId="0" borderId="0"/>
    <xf numFmtId="0" fontId="11" fillId="0" borderId="0"/>
    <xf numFmtId="0" fontId="9" fillId="0" borderId="0"/>
    <xf numFmtId="0" fontId="10" fillId="0" borderId="0"/>
    <xf numFmtId="0" fontId="11" fillId="0" borderId="0"/>
    <xf numFmtId="0" fontId="9" fillId="0" borderId="0"/>
    <xf numFmtId="0" fontId="10" fillId="0" borderId="0"/>
    <xf numFmtId="0" fontId="11" fillId="0" borderId="0"/>
    <xf numFmtId="0" fontId="9" fillId="0" borderId="0"/>
    <xf numFmtId="0" fontId="9" fillId="0" borderId="0"/>
    <xf numFmtId="0" fontId="15" fillId="0" borderId="0"/>
    <xf numFmtId="49" fontId="16" fillId="0" borderId="0" applyFill="0" applyProtection="0">
      <alignment horizontal="centerContinuous" wrapText="1"/>
    </xf>
    <xf numFmtId="0" fontId="17" fillId="3" borderId="6">
      <alignment horizontal="center"/>
    </xf>
    <xf numFmtId="170" fontId="18" fillId="4" borderId="1">
      <alignment horizontal="center"/>
    </xf>
    <xf numFmtId="1" fontId="2" fillId="0" borderId="7" applyFill="0" applyProtection="0">
      <alignment horizontal="center" vertical="center"/>
    </xf>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49" fontId="2" fillId="0" borderId="8" applyFill="0" applyProtection="0">
      <alignment horizontal="justify" vertical="center" wrapText="1"/>
    </xf>
    <xf numFmtId="49" fontId="19" fillId="0" borderId="8" applyFill="0" applyProtection="0">
      <alignment horizontal="center" vertical="center" wrapText="1"/>
    </xf>
    <xf numFmtId="2" fontId="2" fillId="0" borderId="9" applyFill="0" applyProtection="0">
      <alignment horizontal="center" vertical="center"/>
    </xf>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171" fontId="9" fillId="0" borderId="0" applyFont="0" applyFill="0" applyBorder="0" applyAlignment="0" applyProtection="0"/>
    <xf numFmtId="172" fontId="9" fillId="0" borderId="0" applyFont="0" applyFill="0" applyBorder="0" applyAlignment="0" applyProtection="0"/>
    <xf numFmtId="0" fontId="20" fillId="19" borderId="0" applyNumberFormat="0" applyBorder="0" applyAlignment="0" applyProtection="0"/>
    <xf numFmtId="0" fontId="15" fillId="20" borderId="0" applyNumberFormat="0" applyBorder="0" applyAlignment="0" applyProtection="0"/>
    <xf numFmtId="0" fontId="15" fillId="20"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15" fillId="23" borderId="0" applyNumberFormat="0" applyBorder="0" applyAlignment="0" applyProtection="0"/>
    <xf numFmtId="0" fontId="15" fillId="24" borderId="0" applyNumberFormat="0" applyBorder="0" applyAlignment="0" applyProtection="0"/>
    <xf numFmtId="0" fontId="20" fillId="25" borderId="0" applyNumberFormat="0" applyBorder="0" applyAlignment="0" applyProtection="0"/>
    <xf numFmtId="0" fontId="20" fillId="25" borderId="0" applyNumberFormat="0" applyBorder="0" applyAlignment="0" applyProtection="0"/>
    <xf numFmtId="0" fontId="15" fillId="23" borderId="0" applyNumberFormat="0" applyBorder="0" applyAlignment="0" applyProtection="0"/>
    <xf numFmtId="0" fontId="15" fillId="26" borderId="0" applyNumberFormat="0" applyBorder="0" applyAlignment="0" applyProtection="0"/>
    <xf numFmtId="0" fontId="20" fillId="24" borderId="0" applyNumberFormat="0" applyBorder="0" applyAlignment="0" applyProtection="0"/>
    <xf numFmtId="0" fontId="20" fillId="19" borderId="0" applyNumberFormat="0" applyBorder="0" applyAlignment="0" applyProtection="0"/>
    <xf numFmtId="0" fontId="15" fillId="20" borderId="0" applyNumberFormat="0" applyBorder="0" applyAlignment="0" applyProtection="0"/>
    <xf numFmtId="0" fontId="15" fillId="24" borderId="0" applyNumberFormat="0" applyBorder="0" applyAlignment="0" applyProtection="0"/>
    <xf numFmtId="0" fontId="20" fillId="24" borderId="0" applyNumberFormat="0" applyBorder="0" applyAlignment="0" applyProtection="0"/>
    <xf numFmtId="0" fontId="20" fillId="27" borderId="0" applyNumberFormat="0" applyBorder="0" applyAlignment="0" applyProtection="0"/>
    <xf numFmtId="0" fontId="15" fillId="28" borderId="0" applyNumberFormat="0" applyBorder="0" applyAlignment="0" applyProtection="0"/>
    <xf numFmtId="0" fontId="15" fillId="20" borderId="0" applyNumberFormat="0" applyBorder="0" applyAlignment="0" applyProtection="0"/>
    <xf numFmtId="0" fontId="20" fillId="21" borderId="0" applyNumberFormat="0" applyBorder="0" applyAlignment="0" applyProtection="0"/>
    <xf numFmtId="0" fontId="20" fillId="29" borderId="0" applyNumberFormat="0" applyBorder="0" applyAlignment="0" applyProtection="0"/>
    <xf numFmtId="0" fontId="15" fillId="23" borderId="0" applyNumberFormat="0" applyBorder="0" applyAlignment="0" applyProtection="0"/>
    <xf numFmtId="0" fontId="15" fillId="30" borderId="0" applyNumberFormat="0" applyBorder="0" applyAlignment="0" applyProtection="0"/>
    <xf numFmtId="0" fontId="20" fillId="30" borderId="0" applyNumberFormat="0" applyBorder="0" applyAlignment="0" applyProtection="0"/>
    <xf numFmtId="173" fontId="21" fillId="31" borderId="0">
      <alignment horizontal="center" vertical="center"/>
    </xf>
    <xf numFmtId="166" fontId="22" fillId="0" borderId="10" applyFont="0" applyBorder="0">
      <alignment horizontal="right" vertical="center"/>
    </xf>
    <xf numFmtId="0" fontId="23" fillId="0" borderId="0" applyNumberFormat="0" applyFill="0" applyBorder="0" applyAlignment="0" applyProtection="0">
      <alignment vertical="top"/>
      <protection locked="0"/>
    </xf>
    <xf numFmtId="171" fontId="9" fillId="0" borderId="0" applyFont="0" applyFill="0" applyBorder="0" applyAlignment="0" applyProtection="0"/>
    <xf numFmtId="172" fontId="9" fillId="0" borderId="0" applyFont="0" applyFill="0" applyBorder="0" applyAlignment="0" applyProtection="0"/>
    <xf numFmtId="170" fontId="18" fillId="32" borderId="1">
      <alignment vertical="center"/>
    </xf>
    <xf numFmtId="174" fontId="22" fillId="0" borderId="0" applyFont="0" applyBorder="0" applyProtection="0">
      <alignment vertical="center"/>
    </xf>
    <xf numFmtId="173" fontId="9" fillId="0" borderId="0" applyNumberFormat="0" applyFont="0" applyAlignment="0">
      <alignment horizontal="center" vertical="center"/>
    </xf>
    <xf numFmtId="39" fontId="24" fillId="2" borderId="0" applyNumberFormat="0" applyBorder="0">
      <alignment vertical="center"/>
    </xf>
    <xf numFmtId="0" fontId="25" fillId="33" borderId="0" applyNumberFormat="0" applyBorder="0" applyAlignment="0" applyProtection="0"/>
    <xf numFmtId="0" fontId="18" fillId="0" borderId="0">
      <alignment horizontal="left"/>
    </xf>
    <xf numFmtId="170" fontId="26" fillId="34" borderId="1">
      <alignment vertical="center"/>
    </xf>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70" fontId="26" fillId="35" borderId="1">
      <alignment vertical="center"/>
    </xf>
    <xf numFmtId="175" fontId="9" fillId="0" borderId="0"/>
    <xf numFmtId="175" fontId="9" fillId="0" borderId="0"/>
    <xf numFmtId="166" fontId="18" fillId="36" borderId="6">
      <alignment vertical="center"/>
    </xf>
    <xf numFmtId="0" fontId="27" fillId="25" borderId="11" applyNumberFormat="0" applyAlignment="0" applyProtection="0"/>
    <xf numFmtId="41" fontId="9" fillId="0" borderId="0" applyFont="0" applyFill="0" applyBorder="0" applyAlignment="0" applyProtection="0"/>
    <xf numFmtId="168" fontId="9" fillId="0" borderId="0" applyFont="0" applyFill="0" applyBorder="0" applyAlignment="0" applyProtection="0"/>
    <xf numFmtId="176" fontId="2" fillId="0" borderId="0" applyFont="0" applyFill="0" applyBorder="0" applyAlignment="0" applyProtection="0"/>
    <xf numFmtId="177" fontId="11" fillId="0" borderId="0" applyFont="0" applyFill="0" applyBorder="0" applyAlignment="0" applyProtection="0"/>
    <xf numFmtId="178" fontId="9" fillId="0" borderId="0">
      <alignment horizontal="center"/>
    </xf>
    <xf numFmtId="0" fontId="28" fillId="0" borderId="12" applyNumberFormat="0" applyFill="0" applyProtection="0">
      <alignment vertical="top"/>
    </xf>
    <xf numFmtId="41" fontId="9" fillId="0" borderId="0" applyFont="0" applyFill="0" applyBorder="0" applyAlignment="0" applyProtection="0"/>
    <xf numFmtId="43" fontId="9" fillId="0" borderId="0" applyFont="0" applyFill="0" applyBorder="0" applyAlignment="0" applyProtection="0"/>
    <xf numFmtId="0" fontId="29" fillId="37" borderId="0" applyNumberFormat="0" applyBorder="0" applyAlignment="0" applyProtection="0"/>
    <xf numFmtId="0" fontId="29" fillId="38" borderId="0" applyNumberFormat="0" applyBorder="0" applyAlignment="0" applyProtection="0"/>
    <xf numFmtId="0" fontId="29" fillId="39" borderId="0" applyNumberFormat="0" applyBorder="0" applyAlignment="0" applyProtection="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9" fillId="0" borderId="0" applyNumberFormat="0" applyFont="0">
      <alignment wrapText="1"/>
    </xf>
    <xf numFmtId="0" fontId="9" fillId="0" borderId="0" applyNumberFormat="0" applyFont="0">
      <alignment wrapText="1"/>
    </xf>
    <xf numFmtId="0" fontId="9" fillId="0" borderId="0" applyNumberFormat="0" applyFont="0">
      <alignment wrapText="1"/>
    </xf>
    <xf numFmtId="0" fontId="9" fillId="0" borderId="0" applyNumberFormat="0" applyFont="0">
      <alignment wrapText="1"/>
    </xf>
    <xf numFmtId="0" fontId="9" fillId="0" borderId="0" applyNumberFormat="0" applyFont="0">
      <alignment wrapText="1"/>
    </xf>
    <xf numFmtId="0" fontId="9" fillId="0" borderId="0" applyNumberFormat="0" applyFont="0">
      <alignment wrapText="1"/>
    </xf>
    <xf numFmtId="0" fontId="9" fillId="0" borderId="0" applyNumberFormat="0" applyFont="0">
      <alignment wrapText="1"/>
    </xf>
    <xf numFmtId="0" fontId="9" fillId="0" borderId="0" applyNumberFormat="0" applyFont="0">
      <alignment wrapText="1"/>
    </xf>
    <xf numFmtId="0" fontId="9" fillId="0" borderId="0" applyNumberFormat="0" applyFont="0">
      <alignment wrapText="1"/>
    </xf>
    <xf numFmtId="0" fontId="31" fillId="40" borderId="0">
      <alignment horizontal="centerContinuous" vertical="center"/>
    </xf>
    <xf numFmtId="166" fontId="18" fillId="4" borderId="1" applyBorder="0">
      <alignment horizontal="center" vertical="center"/>
    </xf>
    <xf numFmtId="0" fontId="32" fillId="26" borderId="0" applyNumberFormat="0" applyBorder="0" applyAlignment="0" applyProtection="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28" fillId="41" borderId="12" applyNumberFormat="0" applyProtection="0">
      <alignment vertical="top"/>
    </xf>
    <xf numFmtId="0" fontId="33" fillId="0" borderId="13" applyNumberFormat="0" applyFill="0" applyAlignment="0" applyProtection="0"/>
    <xf numFmtId="0" fontId="34" fillId="0" borderId="14" applyNumberFormat="0" applyFill="0" applyAlignment="0" applyProtection="0"/>
    <xf numFmtId="0" fontId="35" fillId="0" borderId="15" applyNumberFormat="0" applyFill="0" applyAlignment="0" applyProtection="0"/>
    <xf numFmtId="0" fontId="35" fillId="0" borderId="0" applyNumberFormat="0" applyFill="0" applyBorder="0" applyAlignment="0" applyProtection="0"/>
    <xf numFmtId="3" fontId="6" fillId="0" borderId="0">
      <alignment vertical="top"/>
    </xf>
    <xf numFmtId="3" fontId="6" fillId="0" borderId="0">
      <alignment vertical="top"/>
    </xf>
    <xf numFmtId="3" fontId="6" fillId="0" borderId="0">
      <alignment vertical="top"/>
    </xf>
    <xf numFmtId="3" fontId="6" fillId="0" borderId="0">
      <alignment vertical="top"/>
    </xf>
    <xf numFmtId="3" fontId="6" fillId="0" borderId="0">
      <alignment vertical="top"/>
    </xf>
    <xf numFmtId="3" fontId="6" fillId="0" borderId="0">
      <alignment vertical="top"/>
    </xf>
    <xf numFmtId="3" fontId="6" fillId="0" borderId="0">
      <alignment vertical="top"/>
    </xf>
    <xf numFmtId="3" fontId="6" fillId="0" borderId="0">
      <alignment vertical="top"/>
    </xf>
    <xf numFmtId="3" fontId="6" fillId="0" borderId="0">
      <alignment vertical="top"/>
    </xf>
    <xf numFmtId="3" fontId="6" fillId="0" borderId="0">
      <alignment vertical="top"/>
    </xf>
    <xf numFmtId="2" fontId="36" fillId="42" borderId="3">
      <alignment horizontal="left"/>
      <protection locked="0"/>
    </xf>
    <xf numFmtId="2" fontId="36" fillId="42" borderId="3">
      <alignment horizontal="left"/>
      <protection locked="0"/>
    </xf>
    <xf numFmtId="2" fontId="36" fillId="42" borderId="3">
      <alignment horizontal="left"/>
      <protection locked="0"/>
    </xf>
    <xf numFmtId="2" fontId="36" fillId="42" borderId="3">
      <alignment horizontal="left"/>
      <protection locked="0"/>
    </xf>
    <xf numFmtId="2" fontId="36" fillId="42" borderId="3">
      <alignment horizontal="left"/>
      <protection locked="0"/>
    </xf>
    <xf numFmtId="2" fontId="36" fillId="42" borderId="3">
      <alignment horizontal="left"/>
      <protection locked="0"/>
    </xf>
    <xf numFmtId="2" fontId="36" fillId="42" borderId="3">
      <alignment horizontal="left"/>
      <protection locked="0"/>
    </xf>
    <xf numFmtId="2" fontId="36" fillId="42" borderId="3">
      <alignment horizontal="left"/>
      <protection locked="0"/>
    </xf>
    <xf numFmtId="2" fontId="36" fillId="42" borderId="3">
      <alignment horizontal="left"/>
      <protection locked="0"/>
    </xf>
    <xf numFmtId="2" fontId="36" fillId="42" borderId="3">
      <alignment horizontal="left"/>
      <protection locked="0"/>
    </xf>
    <xf numFmtId="0" fontId="37" fillId="43" borderId="0"/>
    <xf numFmtId="0" fontId="37" fillId="43" borderId="0"/>
    <xf numFmtId="0" fontId="37" fillId="43" borderId="0"/>
    <xf numFmtId="0" fontId="37" fillId="43" borderId="0"/>
    <xf numFmtId="0" fontId="37" fillId="43" borderId="0"/>
    <xf numFmtId="0" fontId="37" fillId="43" borderId="0"/>
    <xf numFmtId="0" fontId="37" fillId="43" borderId="0"/>
    <xf numFmtId="0" fontId="37" fillId="43" borderId="0"/>
    <xf numFmtId="0" fontId="37" fillId="43" borderId="0"/>
    <xf numFmtId="0" fontId="37" fillId="43" borderId="0"/>
    <xf numFmtId="0" fontId="3" fillId="44" borderId="0"/>
    <xf numFmtId="0" fontId="3" fillId="44" borderId="0"/>
    <xf numFmtId="0" fontId="3" fillId="44" borderId="0"/>
    <xf numFmtId="0" fontId="3" fillId="44" borderId="0"/>
    <xf numFmtId="0" fontId="3" fillId="44" borderId="0"/>
    <xf numFmtId="0" fontId="3" fillId="44" borderId="0"/>
    <xf numFmtId="0" fontId="3" fillId="44" borderId="0"/>
    <xf numFmtId="0" fontId="3" fillId="44" borderId="0"/>
    <xf numFmtId="0" fontId="3" fillId="44" borderId="0"/>
    <xf numFmtId="0" fontId="3" fillId="44"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24" fillId="45" borderId="1">
      <alignment horizontal="center" vertical="center" wrapText="1"/>
      <protection locked="0"/>
    </xf>
    <xf numFmtId="2" fontId="39" fillId="0" borderId="1">
      <alignment horizontal="center" vertical="center"/>
    </xf>
    <xf numFmtId="0" fontId="40" fillId="0" borderId="0"/>
    <xf numFmtId="0" fontId="9" fillId="0" borderId="0"/>
    <xf numFmtId="0" fontId="41" fillId="30" borderId="16" applyNumberFormat="0" applyAlignment="0" applyProtection="0"/>
    <xf numFmtId="10" fontId="42" fillId="46" borderId="1" applyNumberFormat="0" applyBorder="0" applyAlignment="0" applyProtection="0"/>
    <xf numFmtId="166" fontId="18" fillId="47" borderId="1">
      <alignment vertical="center"/>
      <protection locked="0"/>
    </xf>
    <xf numFmtId="0" fontId="43" fillId="0" borderId="0">
      <alignment horizontal="center" vertical="center" wrapText="1"/>
    </xf>
    <xf numFmtId="170" fontId="9" fillId="48" borderId="1">
      <alignment vertical="center"/>
    </xf>
    <xf numFmtId="179" fontId="44" fillId="0" borderId="0" applyFont="0" applyFill="0" applyBorder="0" applyAlignment="0" applyProtection="0"/>
    <xf numFmtId="0" fontId="45" fillId="0" borderId="0">
      <alignment horizontal="center" vertical="center" wrapText="1"/>
    </xf>
    <xf numFmtId="173" fontId="46" fillId="49" borderId="17" applyBorder="0" applyAlignment="0">
      <alignment horizontal="left" indent="1"/>
    </xf>
    <xf numFmtId="0" fontId="47" fillId="0" borderId="18" applyNumberFormat="0" applyFill="0" applyAlignment="0" applyProtection="0"/>
    <xf numFmtId="0" fontId="48" fillId="50" borderId="0" applyNumberFormat="0" applyBorder="0" applyAlignment="0" applyProtection="0"/>
    <xf numFmtId="0" fontId="8" fillId="2" borderId="1" applyFont="0" applyBorder="0" applyAlignment="0">
      <alignment horizontal="center" vertical="center"/>
    </xf>
    <xf numFmtId="180" fontId="49" fillId="0" borderId="0"/>
    <xf numFmtId="0" fontId="9" fillId="0" borderId="0"/>
    <xf numFmtId="0" fontId="9" fillId="0" borderId="0"/>
    <xf numFmtId="0" fontId="9" fillId="0" borderId="0"/>
    <xf numFmtId="0" fontId="10" fillId="0" borderId="0"/>
    <xf numFmtId="0" fontId="10" fillId="0" borderId="0"/>
    <xf numFmtId="3" fontId="36" fillId="0" borderId="0" applyNumberFormat="0">
      <alignment horizontal="center"/>
    </xf>
    <xf numFmtId="3" fontId="36" fillId="0" borderId="0" applyNumberFormat="0">
      <alignment horizontal="center"/>
    </xf>
    <xf numFmtId="3" fontId="36" fillId="0" borderId="0" applyNumberFormat="0">
      <alignment horizontal="center"/>
    </xf>
    <xf numFmtId="3" fontId="36" fillId="0" borderId="0" applyNumberFormat="0">
      <alignment horizontal="center"/>
    </xf>
    <xf numFmtId="3" fontId="36" fillId="0" borderId="0" applyNumberFormat="0">
      <alignment horizontal="center"/>
    </xf>
    <xf numFmtId="3" fontId="36" fillId="0" borderId="0" applyNumberFormat="0">
      <alignment horizontal="center"/>
    </xf>
    <xf numFmtId="3" fontId="36" fillId="0" borderId="0" applyNumberFormat="0">
      <alignment horizontal="center"/>
    </xf>
    <xf numFmtId="3" fontId="36" fillId="0" borderId="0" applyNumberFormat="0">
      <alignment horizontal="center"/>
    </xf>
    <xf numFmtId="3" fontId="36" fillId="0" borderId="0" applyNumberFormat="0">
      <alignment horizontal="center"/>
    </xf>
    <xf numFmtId="3" fontId="36" fillId="0" borderId="0" applyNumberFormat="0">
      <alignment horizontal="center"/>
    </xf>
    <xf numFmtId="166" fontId="9" fillId="0" borderId="0" applyFont="0" applyFill="0" applyBorder="0" applyAlignment="0" applyProtection="0"/>
    <xf numFmtId="168" fontId="9" fillId="0" borderId="0" applyFont="0" applyFill="0" applyBorder="0" applyAlignment="0" applyProtection="0"/>
    <xf numFmtId="181" fontId="50" fillId="0" borderId="0">
      <alignment horizontal="left"/>
    </xf>
    <xf numFmtId="3" fontId="51" fillId="0" borderId="0">
      <alignment vertical="top"/>
    </xf>
    <xf numFmtId="3" fontId="51" fillId="0" borderId="0">
      <alignment vertical="top"/>
    </xf>
    <xf numFmtId="3" fontId="51" fillId="0" borderId="0">
      <alignment vertical="top"/>
    </xf>
    <xf numFmtId="3" fontId="51" fillId="0" borderId="0">
      <alignment vertical="top"/>
    </xf>
    <xf numFmtId="3" fontId="51" fillId="0" borderId="0">
      <alignment vertical="top"/>
    </xf>
    <xf numFmtId="3" fontId="51" fillId="0" borderId="0">
      <alignment vertical="top"/>
    </xf>
    <xf numFmtId="3" fontId="51" fillId="0" borderId="0">
      <alignment vertical="top"/>
    </xf>
    <xf numFmtId="3" fontId="51" fillId="0" borderId="0">
      <alignment vertical="top"/>
    </xf>
    <xf numFmtId="3" fontId="51" fillId="0" borderId="0">
      <alignment vertical="top"/>
    </xf>
    <xf numFmtId="3" fontId="51" fillId="0" borderId="0">
      <alignment vertical="top"/>
    </xf>
    <xf numFmtId="182" fontId="2" fillId="0" borderId="0" applyFont="0" applyFill="0" applyBorder="0" applyAlignment="0" applyProtection="0"/>
    <xf numFmtId="0" fontId="52" fillId="51" borderId="19" applyNumberFormat="0" applyAlignment="0" applyProtection="0"/>
    <xf numFmtId="0" fontId="53" fillId="2" borderId="0">
      <alignment vertical="center"/>
    </xf>
    <xf numFmtId="39" fontId="24" fillId="2" borderId="0">
      <alignment vertical="center"/>
    </xf>
    <xf numFmtId="10" fontId="9" fillId="0" borderId="0" applyFont="0" applyFill="0" applyBorder="0" applyAlignment="0" applyProtection="0"/>
    <xf numFmtId="9" fontId="9" fillId="0" borderId="0" applyFont="0" applyFill="0" applyBorder="0" applyAlignment="0" applyProtection="0"/>
    <xf numFmtId="183" fontId="9" fillId="0" borderId="0"/>
    <xf numFmtId="184" fontId="50" fillId="0" borderId="0"/>
    <xf numFmtId="0" fontId="9" fillId="0" borderId="0"/>
    <xf numFmtId="170" fontId="54" fillId="48" borderId="1">
      <alignment horizontal="center" vertical="center" wrapText="1"/>
      <protection locked="0"/>
    </xf>
    <xf numFmtId="185" fontId="9" fillId="0" borderId="0" applyFont="0" applyFill="0" applyBorder="0" applyAlignment="0" applyProtection="0"/>
    <xf numFmtId="0" fontId="9" fillId="0" borderId="0">
      <alignment vertical="center"/>
    </xf>
    <xf numFmtId="0" fontId="9" fillId="52" borderId="0">
      <alignment vertical="center"/>
    </xf>
    <xf numFmtId="0" fontId="9" fillId="52" borderId="0">
      <alignment vertical="center"/>
    </xf>
    <xf numFmtId="0" fontId="9" fillId="52" borderId="0">
      <alignment vertical="center"/>
    </xf>
    <xf numFmtId="0" fontId="9" fillId="52" borderId="0">
      <alignment vertical="center"/>
    </xf>
    <xf numFmtId="0" fontId="9" fillId="52" borderId="0">
      <alignment vertical="center"/>
    </xf>
    <xf numFmtId="0" fontId="9" fillId="52" borderId="0">
      <alignment vertical="center"/>
    </xf>
    <xf numFmtId="0" fontId="9" fillId="52" borderId="0">
      <alignment vertical="center"/>
    </xf>
    <xf numFmtId="0" fontId="9" fillId="52" borderId="0">
      <alignment vertical="center"/>
    </xf>
    <xf numFmtId="0" fontId="9" fillId="52" borderId="0">
      <alignment vertical="center"/>
    </xf>
    <xf numFmtId="0" fontId="9" fillId="52" borderId="0">
      <alignment vertical="center"/>
    </xf>
    <xf numFmtId="0" fontId="55" fillId="53" borderId="1">
      <alignment vertical="top"/>
    </xf>
    <xf numFmtId="0" fontId="56" fillId="54" borderId="0">
      <alignment horizontal="center" vertical="center"/>
    </xf>
    <xf numFmtId="0" fontId="56" fillId="54" borderId="0">
      <alignment horizontal="right" vertical="top"/>
    </xf>
    <xf numFmtId="0" fontId="57" fillId="0" borderId="0" applyNumberFormat="0" applyFill="0" applyBorder="0" applyAlignment="0" applyProtection="0"/>
    <xf numFmtId="186" fontId="9" fillId="31" borderId="1">
      <alignment vertical="center"/>
    </xf>
    <xf numFmtId="187" fontId="58" fillId="0" borderId="1">
      <alignment horizontal="left" vertical="center"/>
      <protection locked="0"/>
    </xf>
    <xf numFmtId="0" fontId="9" fillId="55" borderId="0"/>
    <xf numFmtId="0" fontId="10" fillId="0" borderId="0"/>
    <xf numFmtId="170" fontId="9" fillId="40" borderId="20" applyNumberFormat="0" applyFont="0" applyAlignment="0">
      <alignment horizontal="left"/>
    </xf>
    <xf numFmtId="170" fontId="9" fillId="40" borderId="20" applyNumberFormat="0" applyFont="0" applyAlignment="0">
      <alignment horizontal="left"/>
    </xf>
    <xf numFmtId="170" fontId="9" fillId="40" borderId="20" applyNumberFormat="0" applyFont="0" applyAlignment="0">
      <alignment horizontal="left"/>
    </xf>
    <xf numFmtId="170" fontId="9" fillId="40" borderId="20" applyNumberFormat="0" applyFont="0" applyAlignment="0">
      <alignment horizontal="left"/>
    </xf>
    <xf numFmtId="170" fontId="9" fillId="40" borderId="20" applyNumberFormat="0" applyFont="0" applyAlignment="0">
      <alignment horizontal="left"/>
    </xf>
    <xf numFmtId="170" fontId="9" fillId="40" borderId="20" applyNumberFormat="0" applyFont="0" applyAlignment="0">
      <alignment horizontal="left"/>
    </xf>
    <xf numFmtId="170" fontId="9" fillId="40" borderId="20" applyNumberFormat="0" applyFont="0" applyAlignment="0">
      <alignment horizontal="left"/>
    </xf>
    <xf numFmtId="170" fontId="9" fillId="40" borderId="20" applyNumberFormat="0" applyFont="0" applyAlignment="0">
      <alignment horizontal="left"/>
    </xf>
    <xf numFmtId="170" fontId="9" fillId="40" borderId="20" applyNumberFormat="0" applyFont="0" applyAlignment="0">
      <alignment horizontal="left"/>
    </xf>
    <xf numFmtId="170" fontId="9" fillId="40" borderId="20" applyNumberFormat="0" applyFont="0" applyAlignment="0">
      <alignment horizontal="left"/>
    </xf>
    <xf numFmtId="0" fontId="59" fillId="0" borderId="0"/>
    <xf numFmtId="3" fontId="30" fillId="0" borderId="0">
      <protection locked="0"/>
    </xf>
    <xf numFmtId="188" fontId="9" fillId="0" borderId="0" applyFont="0" applyFill="0" applyBorder="0" applyAlignment="0" applyProtection="0"/>
    <xf numFmtId="189" fontId="9" fillId="0" borderId="0" applyFont="0" applyFill="0" applyBorder="0" applyAlignment="0" applyProtection="0"/>
    <xf numFmtId="181" fontId="50" fillId="0" borderId="0">
      <alignment horizontal="left"/>
    </xf>
    <xf numFmtId="190" fontId="9" fillId="2" borderId="0" applyFill="0"/>
    <xf numFmtId="0" fontId="60" fillId="0" borderId="0" applyNumberFormat="0" applyFill="0" applyBorder="0" applyAlignment="0" applyProtection="0">
      <alignment horizontal="center"/>
    </xf>
    <xf numFmtId="170" fontId="17" fillId="3" borderId="6">
      <alignment horizontal="center" vertical="center"/>
    </xf>
    <xf numFmtId="191" fontId="9" fillId="0" borderId="0" applyFont="0" applyFill="0" applyBorder="0" applyAlignment="0" applyProtection="0"/>
    <xf numFmtId="192" fontId="9" fillId="0" borderId="0" applyFont="0" applyFill="0" applyBorder="0" applyAlignment="0" applyProtection="0"/>
    <xf numFmtId="0" fontId="61" fillId="0" borderId="21"/>
    <xf numFmtId="0" fontId="62" fillId="0" borderId="0" applyNumberFormat="0" applyFill="0" applyBorder="0" applyAlignment="0" applyProtection="0"/>
    <xf numFmtId="0" fontId="63" fillId="56" borderId="22">
      <alignment vertical="center"/>
      <protection locked="0"/>
    </xf>
    <xf numFmtId="193" fontId="9" fillId="0" borderId="0" applyFont="0" applyFill="0" applyBorder="0" applyAlignment="0" applyProtection="0"/>
    <xf numFmtId="194" fontId="9" fillId="0" borderId="0" applyFont="0" applyFill="0" applyBorder="0" applyAlignment="0" applyProtection="0"/>
    <xf numFmtId="0" fontId="63" fillId="47" borderId="1">
      <alignment horizontal="right" wrapText="1"/>
      <protection locked="0"/>
    </xf>
    <xf numFmtId="170" fontId="9" fillId="47" borderId="1" applyNumberFormat="0" applyFill="0" applyBorder="0" applyProtection="0">
      <alignment vertical="center"/>
      <protection locked="0"/>
    </xf>
    <xf numFmtId="170" fontId="9" fillId="47" borderId="1" applyNumberFormat="0" applyFill="0" applyBorder="0" applyProtection="0">
      <alignment vertical="center"/>
      <protection locked="0"/>
    </xf>
    <xf numFmtId="170" fontId="9" fillId="47" borderId="1" applyNumberFormat="0" applyFill="0" applyBorder="0" applyProtection="0">
      <alignment vertical="center"/>
      <protection locked="0"/>
    </xf>
    <xf numFmtId="170" fontId="9" fillId="47" borderId="1" applyNumberFormat="0" applyFill="0" applyBorder="0" applyProtection="0">
      <alignment vertical="center"/>
      <protection locked="0"/>
    </xf>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0" fillId="58" borderId="0" applyNumberFormat="0" applyBorder="0" applyAlignment="0" applyProtection="0"/>
    <xf numFmtId="0" fontId="20" fillId="58" borderId="0" applyNumberFormat="0" applyBorder="0" applyAlignment="0" applyProtection="0"/>
    <xf numFmtId="0" fontId="20" fillId="58" borderId="0" applyNumberFormat="0" applyBorder="0" applyAlignment="0" applyProtection="0"/>
    <xf numFmtId="0" fontId="20" fillId="58" borderId="0" applyNumberFormat="0" applyBorder="0" applyAlignment="0" applyProtection="0"/>
    <xf numFmtId="0" fontId="20" fillId="58" borderId="0" applyNumberFormat="0" applyBorder="0" applyAlignment="0" applyProtection="0"/>
    <xf numFmtId="0" fontId="20" fillId="58" borderId="0" applyNumberFormat="0" applyBorder="0" applyAlignment="0" applyProtection="0"/>
    <xf numFmtId="0" fontId="20" fillId="58" borderId="0" applyNumberFormat="0" applyBorder="0" applyAlignment="0" applyProtection="0"/>
    <xf numFmtId="0" fontId="20" fillId="58" borderId="0" applyNumberFormat="0" applyBorder="0" applyAlignment="0" applyProtection="0"/>
    <xf numFmtId="0" fontId="20" fillId="59" borderId="0" applyNumberFormat="0" applyBorder="0" applyAlignment="0" applyProtection="0"/>
    <xf numFmtId="0" fontId="20" fillId="59" borderId="0" applyNumberFormat="0" applyBorder="0" applyAlignment="0" applyProtection="0"/>
    <xf numFmtId="0" fontId="20" fillId="59" borderId="0" applyNumberFormat="0" applyBorder="0" applyAlignment="0" applyProtection="0"/>
    <xf numFmtId="0" fontId="20" fillId="59" borderId="0" applyNumberFormat="0" applyBorder="0" applyAlignment="0" applyProtection="0"/>
    <xf numFmtId="0" fontId="20" fillId="59" borderId="0" applyNumberFormat="0" applyBorder="0" applyAlignment="0" applyProtection="0"/>
    <xf numFmtId="0" fontId="20" fillId="59" borderId="0" applyNumberFormat="0" applyBorder="0" applyAlignment="0" applyProtection="0"/>
    <xf numFmtId="0" fontId="20" fillId="59" borderId="0" applyNumberFormat="0" applyBorder="0" applyAlignment="0" applyProtection="0"/>
    <xf numFmtId="0" fontId="20" fillId="59"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60" borderId="0" applyNumberFormat="0" applyBorder="0" applyAlignment="0" applyProtection="0"/>
    <xf numFmtId="0" fontId="20" fillId="60" borderId="0" applyNumberFormat="0" applyBorder="0" applyAlignment="0" applyProtection="0"/>
    <xf numFmtId="0" fontId="20" fillId="60" borderId="0" applyNumberFormat="0" applyBorder="0" applyAlignment="0" applyProtection="0"/>
    <xf numFmtId="0" fontId="20" fillId="60" borderId="0" applyNumberFormat="0" applyBorder="0" applyAlignment="0" applyProtection="0"/>
    <xf numFmtId="0" fontId="20" fillId="60" borderId="0" applyNumberFormat="0" applyBorder="0" applyAlignment="0" applyProtection="0"/>
    <xf numFmtId="0" fontId="20" fillId="60" borderId="0" applyNumberFormat="0" applyBorder="0" applyAlignment="0" applyProtection="0"/>
    <xf numFmtId="0" fontId="20" fillId="60" borderId="0" applyNumberFormat="0" applyBorder="0" applyAlignment="0" applyProtection="0"/>
    <xf numFmtId="0" fontId="20" fillId="60" borderId="0" applyNumberFormat="0" applyBorder="0" applyAlignment="0" applyProtection="0"/>
    <xf numFmtId="0" fontId="41" fillId="10" borderId="16" applyNumberFormat="0" applyAlignment="0" applyProtection="0"/>
    <xf numFmtId="0" fontId="41" fillId="10" borderId="16" applyNumberFormat="0" applyAlignment="0" applyProtection="0"/>
    <xf numFmtId="0" fontId="41" fillId="10" borderId="16" applyNumberFormat="0" applyAlignment="0" applyProtection="0"/>
    <xf numFmtId="0" fontId="41" fillId="10" borderId="16" applyNumberFormat="0" applyAlignment="0" applyProtection="0"/>
    <xf numFmtId="0" fontId="41" fillId="10" borderId="16" applyNumberFormat="0" applyAlignment="0" applyProtection="0"/>
    <xf numFmtId="0" fontId="41" fillId="10" borderId="16" applyNumberFormat="0" applyAlignment="0" applyProtection="0"/>
    <xf numFmtId="0" fontId="41" fillId="10" borderId="16" applyNumberFormat="0" applyAlignment="0" applyProtection="0"/>
    <xf numFmtId="0" fontId="41" fillId="10" borderId="16" applyNumberFormat="0" applyAlignment="0" applyProtection="0"/>
    <xf numFmtId="0" fontId="52" fillId="61" borderId="19" applyNumberFormat="0" applyAlignment="0" applyProtection="0"/>
    <xf numFmtId="0" fontId="52" fillId="61" borderId="19" applyNumberFormat="0" applyAlignment="0" applyProtection="0"/>
    <xf numFmtId="0" fontId="52" fillId="61" borderId="19" applyNumberFormat="0" applyAlignment="0" applyProtection="0"/>
    <xf numFmtId="0" fontId="52" fillId="61" borderId="19" applyNumberFormat="0" applyAlignment="0" applyProtection="0"/>
    <xf numFmtId="0" fontId="52" fillId="61" borderId="19" applyNumberFormat="0" applyAlignment="0" applyProtection="0"/>
    <xf numFmtId="0" fontId="52" fillId="61" borderId="19" applyNumberFormat="0" applyAlignment="0" applyProtection="0"/>
    <xf numFmtId="0" fontId="52" fillId="61" borderId="19" applyNumberFormat="0" applyAlignment="0" applyProtection="0"/>
    <xf numFmtId="0" fontId="52" fillId="61" borderId="19" applyNumberFormat="0" applyAlignment="0" applyProtection="0"/>
    <xf numFmtId="0" fontId="64" fillId="61" borderId="16" applyNumberFormat="0" applyAlignment="0" applyProtection="0"/>
    <xf numFmtId="0" fontId="64" fillId="61" borderId="16" applyNumberFormat="0" applyAlignment="0" applyProtection="0"/>
    <xf numFmtId="0" fontId="64" fillId="61" borderId="16" applyNumberFormat="0" applyAlignment="0" applyProtection="0"/>
    <xf numFmtId="0" fontId="64" fillId="61" borderId="16" applyNumberFormat="0" applyAlignment="0" applyProtection="0"/>
    <xf numFmtId="0" fontId="64" fillId="61" borderId="16" applyNumberFormat="0" applyAlignment="0" applyProtection="0"/>
    <xf numFmtId="0" fontId="64" fillId="61" borderId="16" applyNumberFormat="0" applyAlignment="0" applyProtection="0"/>
    <xf numFmtId="0" fontId="64" fillId="61" borderId="16" applyNumberFormat="0" applyAlignment="0" applyProtection="0"/>
    <xf numFmtId="0" fontId="64" fillId="61" borderId="16" applyNumberFormat="0" applyAlignment="0" applyProtection="0"/>
    <xf numFmtId="167" fontId="9" fillId="0" borderId="0" applyFont="0" applyFill="0" applyBorder="0" applyAlignment="0" applyProtection="0"/>
    <xf numFmtId="172" fontId="9" fillId="0" borderId="0" applyFont="0" applyFill="0" applyBorder="0" applyAlignment="0" applyProtection="0"/>
    <xf numFmtId="173" fontId="24" fillId="2" borderId="0" applyNumberFormat="0" applyFont="0" applyFill="0" applyBorder="0" applyAlignment="0" applyProtection="0">
      <alignment vertical="center"/>
    </xf>
    <xf numFmtId="0" fontId="65" fillId="0" borderId="23" applyNumberFormat="0" applyFill="0" applyAlignment="0" applyProtection="0"/>
    <xf numFmtId="0" fontId="65" fillId="0" borderId="23" applyNumberFormat="0" applyFill="0" applyAlignment="0" applyProtection="0"/>
    <xf numFmtId="0" fontId="65" fillId="0" borderId="23" applyNumberFormat="0" applyFill="0" applyAlignment="0" applyProtection="0"/>
    <xf numFmtId="0" fontId="65" fillId="0" borderId="23" applyNumberFormat="0" applyFill="0" applyAlignment="0" applyProtection="0"/>
    <xf numFmtId="0" fontId="65" fillId="0" borderId="23" applyNumberFormat="0" applyFill="0" applyAlignment="0" applyProtection="0"/>
    <xf numFmtId="0" fontId="65" fillId="0" borderId="23" applyNumberFormat="0" applyFill="0" applyAlignment="0" applyProtection="0"/>
    <xf numFmtId="0" fontId="65" fillId="0" borderId="23" applyNumberFormat="0" applyFill="0" applyAlignment="0" applyProtection="0"/>
    <xf numFmtId="0" fontId="65" fillId="0" borderId="23" applyNumberFormat="0" applyFill="0" applyAlignment="0" applyProtection="0"/>
    <xf numFmtId="0" fontId="66" fillId="0" borderId="14" applyNumberFormat="0" applyFill="0" applyAlignment="0" applyProtection="0"/>
    <xf numFmtId="0" fontId="66" fillId="0" borderId="14" applyNumberFormat="0" applyFill="0" applyAlignment="0" applyProtection="0"/>
    <xf numFmtId="0" fontId="66" fillId="0" borderId="14" applyNumberFormat="0" applyFill="0" applyAlignment="0" applyProtection="0"/>
    <xf numFmtId="0" fontId="66" fillId="0" borderId="14" applyNumberFormat="0" applyFill="0" applyAlignment="0" applyProtection="0"/>
    <xf numFmtId="0" fontId="66" fillId="0" borderId="14" applyNumberFormat="0" applyFill="0" applyAlignment="0" applyProtection="0"/>
    <xf numFmtId="0" fontId="66" fillId="0" borderId="14" applyNumberFormat="0" applyFill="0" applyAlignment="0" applyProtection="0"/>
    <xf numFmtId="0" fontId="66" fillId="0" borderId="14" applyNumberFormat="0" applyFill="0" applyAlignment="0" applyProtection="0"/>
    <xf numFmtId="0" fontId="66" fillId="0" borderId="1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8" fillId="0" borderId="0">
      <alignment horizontal="left"/>
    </xf>
    <xf numFmtId="0" fontId="29" fillId="0" borderId="25" applyNumberFormat="0" applyFill="0" applyAlignment="0" applyProtection="0"/>
    <xf numFmtId="0" fontId="29" fillId="0" borderId="25" applyNumberFormat="0" applyFill="0" applyAlignment="0" applyProtection="0"/>
    <xf numFmtId="0" fontId="29" fillId="0" borderId="25" applyNumberFormat="0" applyFill="0" applyAlignment="0" applyProtection="0"/>
    <xf numFmtId="0" fontId="29" fillId="0" borderId="25" applyNumberFormat="0" applyFill="0" applyAlignment="0" applyProtection="0"/>
    <xf numFmtId="0" fontId="29" fillId="0" borderId="25" applyNumberFormat="0" applyFill="0" applyAlignment="0" applyProtection="0"/>
    <xf numFmtId="0" fontId="29" fillId="0" borderId="25" applyNumberFormat="0" applyFill="0" applyAlignment="0" applyProtection="0"/>
    <xf numFmtId="0" fontId="29" fillId="0" borderId="25" applyNumberFormat="0" applyFill="0" applyAlignment="0" applyProtection="0"/>
    <xf numFmtId="0" fontId="29" fillId="0" borderId="25" applyNumberFormat="0" applyFill="0" applyAlignment="0" applyProtection="0"/>
    <xf numFmtId="0" fontId="69" fillId="2" borderId="0"/>
    <xf numFmtId="0" fontId="27" fillId="62" borderId="11" applyNumberFormat="0" applyAlignment="0" applyProtection="0"/>
    <xf numFmtId="0" fontId="27" fillId="62" borderId="11" applyNumberFormat="0" applyAlignment="0" applyProtection="0"/>
    <xf numFmtId="0" fontId="27" fillId="62" borderId="11" applyNumberFormat="0" applyAlignment="0" applyProtection="0"/>
    <xf numFmtId="0" fontId="27" fillId="62" borderId="11" applyNumberFormat="0" applyAlignment="0" applyProtection="0"/>
    <xf numFmtId="0" fontId="27" fillId="62" borderId="11" applyNumberFormat="0" applyAlignment="0" applyProtection="0"/>
    <xf numFmtId="0" fontId="27" fillId="62" borderId="11" applyNumberFormat="0" applyAlignment="0" applyProtection="0"/>
    <xf numFmtId="0" fontId="27" fillId="62" borderId="11" applyNumberFormat="0" applyAlignment="0" applyProtection="0"/>
    <xf numFmtId="0" fontId="27" fillId="62" borderId="11" applyNumberFormat="0" applyAlignment="0" applyProtection="0"/>
    <xf numFmtId="0" fontId="70" fillId="2" borderId="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48" fillId="53" borderId="0" applyNumberFormat="0" applyBorder="0" applyAlignment="0" applyProtection="0"/>
    <xf numFmtId="0" fontId="48" fillId="53" borderId="0" applyNumberFormat="0" applyBorder="0" applyAlignment="0" applyProtection="0"/>
    <xf numFmtId="0" fontId="48" fillId="53" borderId="0" applyNumberFormat="0" applyBorder="0" applyAlignment="0" applyProtection="0"/>
    <xf numFmtId="0" fontId="48" fillId="53" borderId="0" applyNumberFormat="0" applyBorder="0" applyAlignment="0" applyProtection="0"/>
    <xf numFmtId="0" fontId="48" fillId="53" borderId="0" applyNumberFormat="0" applyBorder="0" applyAlignment="0" applyProtection="0"/>
    <xf numFmtId="0" fontId="48" fillId="53" borderId="0" applyNumberFormat="0" applyBorder="0" applyAlignment="0" applyProtection="0"/>
    <xf numFmtId="0" fontId="48" fillId="53" borderId="0" applyNumberFormat="0" applyBorder="0" applyAlignment="0" applyProtection="0"/>
    <xf numFmtId="0" fontId="48" fillId="53" borderId="0" applyNumberFormat="0" applyBorder="0" applyAlignment="0" applyProtection="0"/>
    <xf numFmtId="165" fontId="2" fillId="0" borderId="0" applyFont="0" applyFill="0" applyBorder="0" applyAlignment="0" applyProtection="0"/>
    <xf numFmtId="0" fontId="1" fillId="0" borderId="0"/>
    <xf numFmtId="0" fontId="2" fillId="0" borderId="0"/>
    <xf numFmtId="0" fontId="1" fillId="0" borderId="0"/>
    <xf numFmtId="0" fontId="7" fillId="0" borderId="0"/>
    <xf numFmtId="0" fontId="9" fillId="0" borderId="0"/>
    <xf numFmtId="0" fontId="9" fillId="0" borderId="0"/>
    <xf numFmtId="0" fontId="9"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72" fillId="0" borderId="0"/>
    <xf numFmtId="0" fontId="9" fillId="0" borderId="0"/>
    <xf numFmtId="0" fontId="73" fillId="0" borderId="0"/>
    <xf numFmtId="0" fontId="1" fillId="0" borderId="0"/>
    <xf numFmtId="0" fontId="9" fillId="0" borderId="0"/>
    <xf numFmtId="0" fontId="1" fillId="0" borderId="0"/>
    <xf numFmtId="0" fontId="1" fillId="0" borderId="0"/>
    <xf numFmtId="0" fontId="1" fillId="0" borderId="0"/>
    <xf numFmtId="0" fontId="1" fillId="0" borderId="0"/>
    <xf numFmtId="0" fontId="74" fillId="6" borderId="0" applyNumberFormat="0" applyBorder="0" applyAlignment="0" applyProtection="0"/>
    <xf numFmtId="0" fontId="74" fillId="6" borderId="0" applyNumberFormat="0" applyBorder="0" applyAlignment="0" applyProtection="0"/>
    <xf numFmtId="0" fontId="74" fillId="6" borderId="0" applyNumberFormat="0" applyBorder="0" applyAlignment="0" applyProtection="0"/>
    <xf numFmtId="0" fontId="74" fillId="6" borderId="0" applyNumberFormat="0" applyBorder="0" applyAlignment="0" applyProtection="0"/>
    <xf numFmtId="0" fontId="74" fillId="6" borderId="0" applyNumberFormat="0" applyBorder="0" applyAlignment="0" applyProtection="0"/>
    <xf numFmtId="0" fontId="74" fillId="6" borderId="0" applyNumberFormat="0" applyBorder="0" applyAlignment="0" applyProtection="0"/>
    <xf numFmtId="0" fontId="74" fillId="6" borderId="0" applyNumberFormat="0" applyBorder="0" applyAlignment="0" applyProtection="0"/>
    <xf numFmtId="0" fontId="74" fillId="6" borderId="0" applyNumberFormat="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9" fontId="1" fillId="0" borderId="0" applyFont="0" applyFill="0" applyBorder="0" applyAlignment="0" applyProtection="0"/>
    <xf numFmtId="9" fontId="7" fillId="0" borderId="0" applyFont="0" applyFill="0" applyBorder="0" applyAlignment="0" applyProtection="0"/>
    <xf numFmtId="9" fontId="2" fillId="0" borderId="0" applyFont="0" applyFill="0" applyBorder="0" applyAlignment="0" applyProtection="0"/>
    <xf numFmtId="9" fontId="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 fillId="0" borderId="0" applyFont="0" applyFill="0" applyBorder="0" applyAlignment="0" applyProtection="0"/>
    <xf numFmtId="9" fontId="1" fillId="0" borderId="0" applyFont="0" applyFill="0" applyBorder="0" applyAlignment="0" applyProtection="0"/>
    <xf numFmtId="9" fontId="2" fillId="0" borderId="0" applyFont="0" applyFill="0" applyBorder="0" applyAlignment="0" applyProtection="0"/>
    <xf numFmtId="0" fontId="76" fillId="35" borderId="0">
      <alignment horizontal="center" vertical="top"/>
    </xf>
    <xf numFmtId="3" fontId="77" fillId="0" borderId="0" applyFont="0" applyFill="0" applyBorder="0" applyProtection="0">
      <alignment horizontal="right" vertical="center"/>
    </xf>
    <xf numFmtId="0" fontId="11" fillId="0" borderId="0"/>
    <xf numFmtId="0" fontId="9" fillId="0" borderId="0"/>
    <xf numFmtId="0" fontId="10" fillId="0" borderId="0"/>
    <xf numFmtId="0" fontId="11" fillId="0" borderId="0"/>
    <xf numFmtId="195" fontId="78" fillId="0" borderId="0" applyFont="0" applyFill="0" applyBorder="0" applyAlignment="0" applyProtection="0"/>
    <xf numFmtId="168" fontId="18" fillId="0" borderId="0" applyFont="0" applyFill="0" applyBorder="0" applyAlignment="0" applyProtection="0"/>
    <xf numFmtId="168" fontId="7" fillId="0" borderId="0" applyFont="0" applyFill="0" applyBorder="0" applyAlignment="0" applyProtection="0"/>
    <xf numFmtId="164" fontId="2"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73" fillId="0" borderId="0" applyFont="0" applyFill="0" applyBorder="0" applyAlignment="0" applyProtection="0"/>
    <xf numFmtId="168" fontId="1" fillId="0" borderId="0" applyFont="0" applyFill="0" applyBorder="0" applyAlignment="0" applyProtection="0"/>
    <xf numFmtId="168" fontId="2" fillId="0" borderId="0" applyFont="0" applyFill="0" applyBorder="0" applyAlignment="0" applyProtection="0"/>
    <xf numFmtId="196" fontId="9" fillId="0" borderId="0" applyFont="0" applyFill="0" applyBorder="0" applyAlignment="0" applyProtection="0"/>
    <xf numFmtId="168" fontId="1" fillId="0" borderId="0" applyFont="0" applyFill="0" applyBorder="0" applyAlignment="0" applyProtection="0"/>
    <xf numFmtId="197" fontId="2"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4" fontId="2" fillId="0" borderId="0" applyFont="0" applyFill="0" applyBorder="0" applyAlignment="0" applyProtection="0"/>
    <xf numFmtId="168" fontId="1" fillId="0" borderId="0" applyFont="0" applyFill="0" applyBorder="0" applyAlignment="0" applyProtection="0"/>
    <xf numFmtId="166" fontId="18" fillId="64" borderId="1">
      <alignment horizontal="center" vertical="center"/>
      <protection locked="0"/>
    </xf>
    <xf numFmtId="166" fontId="18" fillId="64" borderId="1">
      <alignment horizontal="center" vertical="center"/>
      <protection locked="0"/>
    </xf>
    <xf numFmtId="198" fontId="18" fillId="64" borderId="1">
      <alignment horizontal="center" vertical="center"/>
      <protection locked="0"/>
    </xf>
    <xf numFmtId="166" fontId="18" fillId="64" borderId="1">
      <alignment horizontal="center" vertical="center"/>
      <protection locked="0"/>
    </xf>
    <xf numFmtId="166" fontId="18" fillId="64" borderId="1">
      <alignment horizontal="center" vertical="center"/>
      <protection locked="0"/>
    </xf>
    <xf numFmtId="198" fontId="18" fillId="64" borderId="1">
      <alignment horizontal="center" vertical="center"/>
      <protection locked="0"/>
    </xf>
    <xf numFmtId="166" fontId="18" fillId="64" borderId="1">
      <alignment horizontal="center" vertical="center"/>
      <protection locked="0"/>
    </xf>
    <xf numFmtId="166" fontId="18" fillId="64" borderId="1">
      <alignment horizontal="center" vertical="center"/>
      <protection locked="0"/>
    </xf>
    <xf numFmtId="198" fontId="18" fillId="64" borderId="1">
      <alignment horizontal="center" vertical="center"/>
      <protection locked="0"/>
    </xf>
    <xf numFmtId="166" fontId="18" fillId="64" borderId="1">
      <alignment horizontal="center" vertical="center"/>
      <protection locked="0"/>
    </xf>
    <xf numFmtId="198" fontId="18" fillId="64" borderId="1">
      <alignment horizontal="center" vertical="center"/>
      <protection locked="0"/>
    </xf>
    <xf numFmtId="166" fontId="18" fillId="64" borderId="1">
      <alignment horizontal="center" vertical="center"/>
      <protection locked="0"/>
    </xf>
    <xf numFmtId="198" fontId="18" fillId="64" borderId="1">
      <alignment horizontal="center" vertical="center"/>
      <protection locked="0"/>
    </xf>
    <xf numFmtId="166" fontId="18" fillId="64" borderId="1">
      <alignment horizontal="center" vertical="center"/>
      <protection locked="0"/>
    </xf>
    <xf numFmtId="198" fontId="18" fillId="64" borderId="1">
      <alignment horizontal="center" vertical="center"/>
      <protection locked="0"/>
    </xf>
    <xf numFmtId="166" fontId="18" fillId="64" borderId="1">
      <alignment horizontal="center" vertical="center"/>
      <protection locked="0"/>
    </xf>
    <xf numFmtId="166" fontId="18" fillId="64" borderId="1">
      <alignment horizontal="center" vertical="center"/>
      <protection locked="0"/>
    </xf>
    <xf numFmtId="166" fontId="18" fillId="64" borderId="1">
      <alignment horizontal="center" vertical="center"/>
      <protection locked="0"/>
    </xf>
    <xf numFmtId="166" fontId="18" fillId="64" borderId="1">
      <alignment horizontal="center" vertical="center"/>
      <protection locked="0"/>
    </xf>
    <xf numFmtId="166" fontId="18" fillId="64" borderId="1">
      <alignment horizontal="center" vertical="center"/>
      <protection locked="0"/>
    </xf>
    <xf numFmtId="166" fontId="18" fillId="64" borderId="1">
      <alignment horizontal="center" vertical="center"/>
      <protection locked="0"/>
    </xf>
    <xf numFmtId="0" fontId="79" fillId="0" borderId="0"/>
    <xf numFmtId="0" fontId="9" fillId="0" borderId="0"/>
    <xf numFmtId="0" fontId="9" fillId="0" borderId="32" applyNumberFormat="0" applyFill="0" applyProtection="0">
      <alignment horizontal="center" vertical="center" wrapText="1"/>
    </xf>
    <xf numFmtId="0" fontId="1" fillId="0" borderId="0"/>
    <xf numFmtId="9" fontId="1" fillId="0" borderId="0" applyFont="0" applyFill="0" applyBorder="0" applyAlignment="0" applyProtection="0"/>
    <xf numFmtId="164" fontId="1" fillId="0" borderId="0" applyFont="0" applyFill="0" applyBorder="0" applyAlignment="0" applyProtection="0"/>
    <xf numFmtId="9" fontId="1" fillId="0" borderId="0" applyFont="0" applyFill="0" applyBorder="0" applyAlignment="0" applyProtection="0"/>
    <xf numFmtId="0" fontId="5" fillId="0" borderId="0">
      <alignment horizontal="left" vertical="top"/>
    </xf>
    <xf numFmtId="0" fontId="9" fillId="0" borderId="1" applyBorder="0" applyAlignment="0">
      <alignment horizontal="center" wrapText="1"/>
    </xf>
    <xf numFmtId="0" fontId="5" fillId="0" borderId="0">
      <alignment horizontal="center"/>
    </xf>
    <xf numFmtId="0" fontId="1" fillId="0" borderId="0"/>
  </cellStyleXfs>
  <cellXfs count="768">
    <xf numFmtId="0" fontId="0" fillId="0" borderId="0" xfId="0"/>
    <xf numFmtId="0" fontId="0" fillId="0" borderId="0" xfId="0" applyBorder="1"/>
    <xf numFmtId="0" fontId="80" fillId="0" borderId="1" xfId="0" applyFont="1" applyBorder="1" applyAlignment="1">
      <alignment horizontal="center" vertical="center" wrapText="1"/>
    </xf>
    <xf numFmtId="0" fontId="80" fillId="0" borderId="1" xfId="0" applyFont="1" applyBorder="1" applyAlignment="1">
      <alignment horizontal="left" vertical="center" wrapText="1" indent="1"/>
    </xf>
    <xf numFmtId="0" fontId="81" fillId="0" borderId="0" xfId="0" applyFont="1" applyBorder="1"/>
    <xf numFmtId="4" fontId="82" fillId="0" borderId="3" xfId="8" applyNumberFormat="1" applyFont="1" applyFill="1" applyBorder="1" applyAlignment="1">
      <alignment horizontal="right" vertical="center" wrapText="1" indent="1"/>
    </xf>
    <xf numFmtId="4" fontId="83" fillId="0" borderId="3" xfId="8" applyNumberFormat="1" applyFont="1" applyFill="1" applyBorder="1" applyAlignment="1">
      <alignment horizontal="right" vertical="center" wrapText="1" indent="1"/>
    </xf>
    <xf numFmtId="0" fontId="80" fillId="0" borderId="1" xfId="0" applyFont="1" applyBorder="1" applyAlignment="1">
      <alignment horizontal="left" vertical="center" wrapText="1" indent="2"/>
    </xf>
    <xf numFmtId="0" fontId="80" fillId="66" borderId="1" xfId="0" applyFont="1" applyFill="1" applyBorder="1" applyAlignment="1">
      <alignment horizontal="left" vertical="center" wrapText="1" indent="1"/>
    </xf>
    <xf numFmtId="0" fontId="80" fillId="66" borderId="1" xfId="0" applyFont="1" applyFill="1" applyBorder="1" applyAlignment="1">
      <alignment horizontal="center" vertical="center" wrapText="1"/>
    </xf>
    <xf numFmtId="4" fontId="83" fillId="66" borderId="3" xfId="8" applyNumberFormat="1" applyFont="1" applyFill="1" applyBorder="1" applyAlignment="1">
      <alignment horizontal="right" vertical="center" wrapText="1" indent="1"/>
    </xf>
    <xf numFmtId="4" fontId="82" fillId="66" borderId="3" xfId="8" applyNumberFormat="1" applyFont="1" applyFill="1" applyBorder="1" applyAlignment="1">
      <alignment horizontal="center" vertical="center" wrapText="1"/>
    </xf>
    <xf numFmtId="4" fontId="83" fillId="66" borderId="3" xfId="8" applyNumberFormat="1" applyFont="1" applyFill="1" applyBorder="1" applyAlignment="1">
      <alignment horizontal="center" vertical="center" wrapText="1"/>
    </xf>
    <xf numFmtId="4" fontId="80" fillId="0" borderId="1" xfId="0" applyNumberFormat="1" applyFont="1" applyBorder="1" applyAlignment="1">
      <alignment horizontal="left" vertical="center" wrapText="1" indent="1"/>
    </xf>
    <xf numFmtId="164" fontId="80" fillId="0" borderId="1" xfId="3225" applyFont="1" applyBorder="1" applyAlignment="1">
      <alignment horizontal="left" vertical="center" wrapText="1" indent="1"/>
    </xf>
    <xf numFmtId="164" fontId="80" fillId="0" borderId="1" xfId="0" applyNumberFormat="1" applyFont="1" applyBorder="1" applyAlignment="1">
      <alignment horizontal="left" vertical="center" wrapText="1" indent="1"/>
    </xf>
    <xf numFmtId="4" fontId="82" fillId="66" borderId="3" xfId="8" applyNumberFormat="1" applyFont="1" applyFill="1" applyBorder="1" applyAlignment="1">
      <alignment horizontal="right" vertical="center" wrapText="1" indent="1"/>
    </xf>
    <xf numFmtId="0" fontId="85" fillId="0" borderId="0" xfId="0" applyFont="1" applyBorder="1"/>
    <xf numFmtId="0" fontId="80" fillId="0" borderId="0" xfId="0" applyFont="1" applyBorder="1"/>
    <xf numFmtId="0" fontId="80" fillId="0" borderId="0" xfId="0" applyFont="1" applyBorder="1" applyAlignment="1">
      <alignment horizontal="center"/>
    </xf>
    <xf numFmtId="0" fontId="80" fillId="0" borderId="0" xfId="0" applyFont="1" applyBorder="1" applyAlignment="1">
      <alignment horizontal="right" indent="1"/>
    </xf>
    <xf numFmtId="0" fontId="80" fillId="0" borderId="1" xfId="0" applyFont="1" applyFill="1" applyBorder="1" applyAlignment="1">
      <alignment horizontal="left" vertical="center" wrapText="1" indent="1"/>
    </xf>
    <xf numFmtId="0" fontId="80" fillId="0" borderId="1" xfId="0" applyFont="1" applyFill="1" applyBorder="1" applyAlignment="1">
      <alignment horizontal="center" vertical="center" wrapText="1"/>
    </xf>
    <xf numFmtId="0" fontId="83" fillId="0" borderId="1" xfId="0" applyFont="1" applyFill="1" applyBorder="1" applyAlignment="1">
      <alignment horizontal="left" vertical="center" wrapText="1" indent="1"/>
    </xf>
    <xf numFmtId="0" fontId="83" fillId="0" borderId="1" xfId="0" applyFont="1" applyBorder="1" applyAlignment="1">
      <alignment horizontal="left" vertical="center" wrapText="1" indent="1"/>
    </xf>
    <xf numFmtId="164" fontId="82" fillId="0" borderId="3" xfId="3225" applyFont="1" applyFill="1" applyBorder="1" applyAlignment="1">
      <alignment horizontal="right" vertical="center" wrapText="1" indent="1"/>
    </xf>
    <xf numFmtId="0" fontId="83" fillId="66" borderId="1" xfId="0" applyFont="1" applyFill="1" applyBorder="1" applyAlignment="1">
      <alignment horizontal="left" vertical="center" wrapText="1" indent="1"/>
    </xf>
    <xf numFmtId="0" fontId="83" fillId="0" borderId="1" xfId="0" applyFont="1" applyBorder="1" applyAlignment="1">
      <alignment horizontal="left" vertical="center" wrapText="1" indent="2"/>
    </xf>
    <xf numFmtId="164" fontId="82" fillId="66" borderId="3" xfId="3225" applyFont="1" applyFill="1" applyBorder="1" applyAlignment="1">
      <alignment horizontal="right" vertical="center" wrapText="1" indent="1"/>
    </xf>
    <xf numFmtId="164" fontId="82" fillId="0" borderId="3" xfId="3225" applyFont="1" applyFill="1" applyBorder="1" applyAlignment="1">
      <alignment horizontal="center" vertical="center" wrapText="1"/>
    </xf>
    <xf numFmtId="0" fontId="80" fillId="0" borderId="0" xfId="0" applyFont="1" applyBorder="1" applyAlignment="1">
      <alignment horizontal="left" vertical="center" wrapText="1" indent="1"/>
    </xf>
    <xf numFmtId="0" fontId="83" fillId="0" borderId="1" xfId="9" applyFont="1" applyFill="1" applyBorder="1" applyAlignment="1">
      <alignment horizontal="left" vertical="center" wrapText="1" indent="1"/>
    </xf>
    <xf numFmtId="0" fontId="86" fillId="0" borderId="0" xfId="0" applyFont="1" applyBorder="1" applyAlignment="1">
      <alignment horizontal="left" vertical="center" wrapText="1" indent="1"/>
    </xf>
    <xf numFmtId="4" fontId="82" fillId="0" borderId="1" xfId="8" applyNumberFormat="1" applyFont="1" applyFill="1" applyBorder="1" applyAlignment="1">
      <alignment horizontal="right" vertical="center" wrapText="1" indent="1"/>
    </xf>
    <xf numFmtId="2" fontId="80" fillId="0" borderId="1" xfId="0" applyNumberFormat="1" applyFont="1" applyFill="1" applyBorder="1" applyAlignment="1">
      <alignment horizontal="right" vertical="center" indent="1"/>
    </xf>
    <xf numFmtId="0" fontId="80" fillId="0" borderId="1" xfId="0" applyFont="1" applyFill="1" applyBorder="1" applyAlignment="1">
      <alignment horizontal="right" vertical="center" wrapText="1" indent="1"/>
    </xf>
    <xf numFmtId="4" fontId="80" fillId="0" borderId="1" xfId="8" applyNumberFormat="1" applyFont="1" applyFill="1" applyBorder="1" applyAlignment="1">
      <alignment horizontal="right" vertical="center" wrapText="1" indent="1"/>
    </xf>
    <xf numFmtId="4" fontId="87" fillId="0" borderId="1" xfId="8" applyNumberFormat="1" applyFont="1" applyFill="1" applyBorder="1" applyAlignment="1">
      <alignment horizontal="right" vertical="center" wrapText="1" indent="1"/>
    </xf>
    <xf numFmtId="0" fontId="0" fillId="0" borderId="0" xfId="0" applyFill="1"/>
    <xf numFmtId="0" fontId="81" fillId="0" borderId="0" xfId="0" applyFont="1" applyFill="1" applyBorder="1"/>
    <xf numFmtId="0" fontId="0" fillId="0" borderId="0" xfId="0" applyFill="1" applyBorder="1"/>
    <xf numFmtId="0" fontId="80" fillId="0" borderId="0" xfId="0" applyFont="1" applyFill="1" applyBorder="1"/>
    <xf numFmtId="49" fontId="97" fillId="0" borderId="1" xfId="0" applyNumberFormat="1" applyFont="1" applyFill="1" applyBorder="1" applyAlignment="1">
      <alignment horizontal="center" vertical="center" wrapText="1"/>
    </xf>
    <xf numFmtId="0" fontId="99" fillId="0" borderId="1" xfId="0" applyFont="1" applyFill="1" applyBorder="1" applyAlignment="1">
      <alignment horizontal="left" vertical="center" wrapText="1" indent="1"/>
    </xf>
    <xf numFmtId="0" fontId="97" fillId="0" borderId="1" xfId="0" applyFont="1" applyFill="1" applyBorder="1" applyAlignment="1">
      <alignment horizontal="left" vertical="center" wrapText="1" indent="1"/>
    </xf>
    <xf numFmtId="0" fontId="97" fillId="0" borderId="1" xfId="0" applyFont="1" applyFill="1" applyBorder="1" applyAlignment="1">
      <alignment horizontal="center" vertical="center" wrapText="1"/>
    </xf>
    <xf numFmtId="0" fontId="80" fillId="0" borderId="1" xfId="0" applyFont="1" applyFill="1" applyBorder="1"/>
    <xf numFmtId="49" fontId="97" fillId="0" borderId="1" xfId="0" applyNumberFormat="1" applyFont="1" applyFill="1" applyBorder="1" applyAlignment="1">
      <alignment horizontal="left" vertical="center" wrapText="1" indent="2"/>
    </xf>
    <xf numFmtId="4" fontId="97" fillId="0" borderId="1" xfId="0" applyNumberFormat="1" applyFont="1" applyFill="1" applyBorder="1" applyAlignment="1">
      <alignment horizontal="right" vertical="center" wrapText="1" indent="1"/>
    </xf>
    <xf numFmtId="49" fontId="80" fillId="0" borderId="1" xfId="0" applyNumberFormat="1" applyFont="1" applyFill="1" applyBorder="1" applyAlignment="1">
      <alignment horizontal="left" vertical="center" wrapText="1" indent="1"/>
    </xf>
    <xf numFmtId="49" fontId="80" fillId="0" borderId="27" xfId="0" applyNumberFormat="1" applyFont="1" applyFill="1" applyBorder="1" applyAlignment="1">
      <alignment horizontal="left" vertical="center" wrapText="1" indent="1"/>
    </xf>
    <xf numFmtId="4" fontId="99" fillId="0" borderId="1" xfId="0" applyNumberFormat="1" applyFont="1" applyBorder="1" applyAlignment="1">
      <alignment horizontal="right" vertical="center" wrapText="1" indent="1"/>
    </xf>
    <xf numFmtId="0" fontId="83" fillId="66" borderId="1" xfId="8" applyFont="1" applyFill="1" applyBorder="1" applyAlignment="1">
      <alignment horizontal="center" vertical="center" wrapText="1"/>
    </xf>
    <xf numFmtId="49" fontId="83" fillId="0" borderId="1" xfId="9" applyNumberFormat="1" applyFont="1" applyFill="1" applyBorder="1" applyAlignment="1">
      <alignment horizontal="center" vertical="center" wrapText="1"/>
    </xf>
    <xf numFmtId="0" fontId="83" fillId="0" borderId="1" xfId="8" applyFont="1" applyFill="1" applyBorder="1" applyAlignment="1">
      <alignment horizontal="left" vertical="center" wrapText="1" indent="1"/>
    </xf>
    <xf numFmtId="0" fontId="83" fillId="0" borderId="1" xfId="8" applyFont="1" applyFill="1" applyBorder="1" applyAlignment="1">
      <alignment horizontal="center" vertical="center" wrapText="1"/>
    </xf>
    <xf numFmtId="4" fontId="82" fillId="0" borderId="1" xfId="762" applyNumberFormat="1" applyFont="1" applyFill="1" applyBorder="1" applyAlignment="1">
      <alignment horizontal="right" vertical="center" wrapText="1" indent="1"/>
    </xf>
    <xf numFmtId="4" fontId="83" fillId="0" borderId="1" xfId="762" applyNumberFormat="1" applyFont="1" applyFill="1" applyBorder="1" applyAlignment="1">
      <alignment horizontal="right" vertical="center" wrapText="1" indent="1"/>
    </xf>
    <xf numFmtId="0" fontId="83" fillId="0" borderId="2" xfId="8" applyFont="1" applyFill="1" applyBorder="1" applyAlignment="1">
      <alignment horizontal="center" vertical="center" wrapText="1"/>
    </xf>
    <xf numFmtId="4" fontId="82" fillId="0" borderId="2" xfId="762" applyNumberFormat="1" applyFont="1" applyFill="1" applyBorder="1" applyAlignment="1">
      <alignment horizontal="right" vertical="center" wrapText="1" indent="1"/>
    </xf>
    <xf numFmtId="49" fontId="82" fillId="66" borderId="1" xfId="9" applyNumberFormat="1" applyFont="1" applyFill="1" applyBorder="1" applyAlignment="1">
      <alignment horizontal="center" vertical="center" wrapText="1"/>
    </xf>
    <xf numFmtId="0" fontId="80" fillId="66" borderId="1" xfId="0" applyFont="1" applyFill="1" applyBorder="1" applyAlignment="1">
      <alignment horizontal="center"/>
    </xf>
    <xf numFmtId="0" fontId="83" fillId="0" borderId="1" xfId="0" applyFont="1" applyBorder="1" applyAlignment="1">
      <alignment horizontal="center" vertical="center" wrapText="1"/>
    </xf>
    <xf numFmtId="4" fontId="83" fillId="0" borderId="1" xfId="0" applyNumberFormat="1" applyFont="1" applyFill="1" applyBorder="1" applyAlignment="1">
      <alignment horizontal="right" vertical="center" wrapText="1" indent="1"/>
    </xf>
    <xf numFmtId="0" fontId="80" fillId="0" borderId="31" xfId="0" applyFont="1" applyBorder="1" applyAlignment="1">
      <alignment horizontal="left" wrapText="1" indent="1"/>
    </xf>
    <xf numFmtId="0" fontId="97" fillId="0" borderId="1" xfId="0" applyFont="1" applyBorder="1" applyAlignment="1">
      <alignment horizontal="center" vertical="center" wrapText="1"/>
    </xf>
    <xf numFmtId="49" fontId="80" fillId="66" borderId="1" xfId="0" applyNumberFormat="1" applyFont="1" applyFill="1" applyBorder="1" applyAlignment="1">
      <alignment horizontal="center" vertical="center"/>
    </xf>
    <xf numFmtId="49" fontId="80" fillId="0" borderId="1" xfId="0" applyNumberFormat="1" applyFont="1" applyBorder="1" applyAlignment="1" applyProtection="1">
      <alignment horizontal="center" vertical="center"/>
      <protection locked="0"/>
    </xf>
    <xf numFmtId="0" fontId="83" fillId="0" borderId="1" xfId="1" applyFont="1" applyBorder="1" applyAlignment="1" applyProtection="1">
      <alignment horizontal="center" vertical="center"/>
      <protection locked="0"/>
    </xf>
    <xf numFmtId="4" fontId="82" fillId="0" borderId="1" xfId="0" applyNumberFormat="1" applyFont="1" applyFill="1" applyBorder="1" applyAlignment="1">
      <alignment horizontal="right" vertical="center" wrapText="1" indent="1"/>
    </xf>
    <xf numFmtId="0" fontId="83" fillId="0" borderId="1" xfId="1" applyFont="1" applyFill="1" applyBorder="1" applyAlignment="1">
      <alignment horizontal="left" vertical="center" wrapText="1" indent="1"/>
    </xf>
    <xf numFmtId="0" fontId="97" fillId="0" borderId="1" xfId="1" applyFont="1" applyFill="1" applyBorder="1" applyAlignment="1" applyProtection="1">
      <alignment horizontal="left" vertical="center" wrapText="1" indent="1"/>
      <protection locked="0"/>
    </xf>
    <xf numFmtId="0" fontId="83" fillId="0" borderId="1" xfId="0" applyFont="1" applyFill="1" applyBorder="1" applyAlignment="1">
      <alignment horizontal="left" wrapText="1" indent="1"/>
    </xf>
    <xf numFmtId="0" fontId="83" fillId="0" borderId="2" xfId="0" applyNumberFormat="1" applyFont="1" applyFill="1" applyBorder="1" applyAlignment="1">
      <alignment horizontal="left" vertical="center" wrapText="1" indent="1"/>
    </xf>
    <xf numFmtId="0" fontId="80" fillId="0" borderId="31" xfId="0" applyFont="1" applyBorder="1" applyAlignment="1">
      <alignment horizontal="left" vertical="center" wrapText="1" indent="1"/>
    </xf>
    <xf numFmtId="0" fontId="83" fillId="0" borderId="1" xfId="8" applyFont="1" applyFill="1" applyBorder="1" applyAlignment="1">
      <alignment horizontal="left" vertical="center" wrapText="1" indent="2"/>
    </xf>
    <xf numFmtId="49" fontId="97" fillId="0" borderId="3" xfId="0" applyNumberFormat="1" applyFont="1" applyFill="1" applyBorder="1" applyAlignment="1">
      <alignment horizontal="center" vertical="center" wrapText="1"/>
    </xf>
    <xf numFmtId="4" fontId="87" fillId="0" borderId="1" xfId="3226" applyNumberFormat="1" applyFont="1" applyFill="1" applyBorder="1" applyAlignment="1" applyProtection="1">
      <alignment horizontal="right" vertical="center" indent="1"/>
      <protection locked="0"/>
    </xf>
    <xf numFmtId="4" fontId="80" fillId="0" borderId="1" xfId="3226" applyNumberFormat="1" applyFont="1" applyFill="1" applyBorder="1" applyAlignment="1" applyProtection="1">
      <alignment horizontal="right" vertical="center" indent="1"/>
      <protection locked="0"/>
    </xf>
    <xf numFmtId="49" fontId="80" fillId="0" borderId="1" xfId="0" applyNumberFormat="1" applyFont="1" applyFill="1" applyBorder="1" applyAlignment="1" applyProtection="1">
      <alignment horizontal="center" vertical="center"/>
      <protection locked="0"/>
    </xf>
    <xf numFmtId="0" fontId="83" fillId="0" borderId="1" xfId="0" applyFont="1" applyFill="1" applyBorder="1" applyAlignment="1">
      <alignment horizontal="center" vertical="center" wrapText="1"/>
    </xf>
    <xf numFmtId="0" fontId="83" fillId="0" borderId="1" xfId="0" applyNumberFormat="1" applyFont="1" applyFill="1" applyBorder="1" applyAlignment="1">
      <alignment horizontal="left" vertical="center" wrapText="1" indent="1"/>
    </xf>
    <xf numFmtId="0" fontId="83" fillId="0" borderId="1" xfId="0" applyNumberFormat="1" applyFont="1" applyFill="1" applyBorder="1" applyAlignment="1">
      <alignment horizontal="center" vertical="center" wrapText="1"/>
    </xf>
    <xf numFmtId="0" fontId="83" fillId="0" borderId="1" xfId="0" applyFont="1" applyBorder="1" applyAlignment="1">
      <alignment wrapText="1"/>
    </xf>
    <xf numFmtId="0" fontId="80" fillId="0" borderId="1" xfId="6" applyFont="1" applyFill="1" applyBorder="1" applyAlignment="1">
      <alignment horizontal="right" vertical="center" indent="1"/>
    </xf>
    <xf numFmtId="0" fontId="80" fillId="0" borderId="31" xfId="0" applyFont="1" applyBorder="1" applyAlignment="1">
      <alignment horizontal="left" vertical="center" wrapText="1"/>
    </xf>
    <xf numFmtId="0" fontId="97" fillId="0" borderId="1" xfId="0" applyFont="1" applyBorder="1" applyAlignment="1">
      <alignment horizontal="left" vertical="center" wrapText="1" indent="1"/>
    </xf>
    <xf numFmtId="0" fontId="83" fillId="0" borderId="1" xfId="1" applyFont="1" applyBorder="1" applyAlignment="1" applyProtection="1">
      <alignment horizontal="left" vertical="center" wrapText="1" indent="1"/>
      <protection locked="0"/>
    </xf>
    <xf numFmtId="49" fontId="87" fillId="66" borderId="1" xfId="0" applyNumberFormat="1" applyFont="1" applyFill="1" applyBorder="1" applyAlignment="1">
      <alignment horizontal="center" vertical="center"/>
    </xf>
    <xf numFmtId="0" fontId="87" fillId="0" borderId="0" xfId="0" applyFont="1" applyBorder="1"/>
    <xf numFmtId="0" fontId="92" fillId="0" borderId="0" xfId="0" applyFont="1" applyFill="1" applyBorder="1" applyAlignment="1">
      <alignment horizontal="left" wrapText="1"/>
    </xf>
    <xf numFmtId="0" fontId="85" fillId="0" borderId="0" xfId="0" applyFont="1" applyBorder="1" applyAlignment="1">
      <alignment horizontal="center"/>
    </xf>
    <xf numFmtId="0" fontId="96" fillId="0" borderId="0" xfId="0" applyFont="1" applyBorder="1" applyAlignment="1">
      <alignment horizontal="left" indent="1"/>
    </xf>
    <xf numFmtId="49" fontId="83" fillId="0" borderId="3" xfId="9" applyNumberFormat="1" applyFont="1" applyFill="1" applyBorder="1" applyAlignment="1">
      <alignment horizontal="center" vertical="center"/>
    </xf>
    <xf numFmtId="49" fontId="80" fillId="0" borderId="1" xfId="0" applyNumberFormat="1" applyFont="1" applyFill="1" applyBorder="1" applyAlignment="1">
      <alignment horizontal="center" vertical="center"/>
    </xf>
    <xf numFmtId="49" fontId="83" fillId="66" borderId="1" xfId="0" applyNumberFormat="1" applyFont="1" applyFill="1" applyBorder="1" applyAlignment="1">
      <alignment horizontal="center" vertical="center" wrapText="1"/>
    </xf>
    <xf numFmtId="49" fontId="83" fillId="0" borderId="1" xfId="0" applyNumberFormat="1" applyFont="1" applyFill="1" applyBorder="1" applyAlignment="1">
      <alignment horizontal="center" vertical="center" wrapText="1"/>
    </xf>
    <xf numFmtId="0" fontId="82" fillId="68" borderId="27" xfId="9" applyFont="1" applyFill="1" applyBorder="1" applyAlignment="1">
      <alignment vertical="center" wrapText="1"/>
    </xf>
    <xf numFmtId="0" fontId="82" fillId="69" borderId="27" xfId="9" applyFont="1" applyFill="1" applyBorder="1" applyAlignment="1">
      <alignment vertical="center" wrapText="1"/>
    </xf>
    <xf numFmtId="0" fontId="82" fillId="66" borderId="3" xfId="9" applyFont="1" applyFill="1" applyBorder="1" applyAlignment="1">
      <alignment horizontal="left" vertical="center" indent="1"/>
    </xf>
    <xf numFmtId="0" fontId="82" fillId="66" borderId="27" xfId="9" applyFont="1" applyFill="1" applyBorder="1" applyAlignment="1">
      <alignment horizontal="left" vertical="top"/>
    </xf>
    <xf numFmtId="0" fontId="82" fillId="66" borderId="28" xfId="9" applyFont="1" applyFill="1" applyBorder="1" applyAlignment="1">
      <alignment horizontal="left" vertical="center" wrapText="1" indent="1"/>
    </xf>
    <xf numFmtId="0" fontId="82" fillId="69" borderId="27" xfId="9" applyFont="1" applyFill="1" applyBorder="1" applyAlignment="1">
      <alignment horizontal="center" vertical="center" wrapText="1"/>
    </xf>
    <xf numFmtId="4" fontId="82" fillId="69" borderId="27" xfId="8" applyNumberFormat="1" applyFont="1" applyFill="1" applyBorder="1" applyAlignment="1">
      <alignment horizontal="right" vertical="center" wrapText="1" indent="1"/>
    </xf>
    <xf numFmtId="4" fontId="82" fillId="69" borderId="27" xfId="8" applyNumberFormat="1" applyFont="1" applyFill="1" applyBorder="1" applyAlignment="1">
      <alignment horizontal="center" vertical="center" wrapText="1"/>
    </xf>
    <xf numFmtId="0" fontId="95" fillId="67" borderId="27" xfId="9" applyFont="1" applyFill="1" applyBorder="1" applyAlignment="1">
      <alignment vertical="center" wrapText="1"/>
    </xf>
    <xf numFmtId="0" fontId="88" fillId="67" borderId="27" xfId="0" applyFont="1" applyFill="1" applyBorder="1" applyAlignment="1">
      <alignment horizontal="center" vertical="center" wrapText="1"/>
    </xf>
    <xf numFmtId="49" fontId="99" fillId="66" borderId="1" xfId="0" applyNumberFormat="1" applyFont="1" applyFill="1" applyBorder="1" applyAlignment="1">
      <alignment horizontal="center" vertical="center" wrapText="1"/>
    </xf>
    <xf numFmtId="0" fontId="80" fillId="0" borderId="1" xfId="1" applyFont="1" applyFill="1" applyBorder="1" applyAlignment="1">
      <alignment horizontal="left" vertical="center" wrapText="1" indent="1"/>
    </xf>
    <xf numFmtId="0" fontId="80" fillId="0" borderId="1" xfId="0" applyFont="1" applyFill="1" applyBorder="1" applyAlignment="1">
      <alignment horizontal="left" wrapText="1" indent="1"/>
    </xf>
    <xf numFmtId="0" fontId="95" fillId="68" borderId="3" xfId="9" applyFont="1" applyFill="1" applyBorder="1" applyAlignment="1">
      <alignment horizontal="left" vertical="center" indent="1"/>
    </xf>
    <xf numFmtId="0" fontId="95" fillId="69" borderId="3" xfId="9" applyFont="1" applyFill="1" applyBorder="1" applyAlignment="1">
      <alignment horizontal="left" vertical="center" indent="1"/>
    </xf>
    <xf numFmtId="49" fontId="82" fillId="66" borderId="1" xfId="0" applyNumberFormat="1" applyFont="1" applyFill="1" applyBorder="1" applyAlignment="1">
      <alignment horizontal="center" vertical="center" wrapText="1"/>
    </xf>
    <xf numFmtId="49" fontId="87" fillId="66" borderId="1" xfId="8" applyNumberFormat="1" applyFont="1" applyFill="1" applyBorder="1" applyAlignment="1">
      <alignment horizontal="center" vertical="center" wrapText="1"/>
    </xf>
    <xf numFmtId="0" fontId="87" fillId="66" borderId="1" xfId="0" applyFont="1" applyFill="1" applyBorder="1" applyAlignment="1">
      <alignment horizontal="left" vertical="center" wrapText="1" indent="1"/>
    </xf>
    <xf numFmtId="0" fontId="80" fillId="0" borderId="2" xfId="0" applyFont="1" applyBorder="1" applyAlignment="1">
      <alignment horizontal="left" vertical="center" wrapText="1" indent="1"/>
    </xf>
    <xf numFmtId="0" fontId="80" fillId="0" borderId="2" xfId="0" applyFont="1" applyBorder="1" applyAlignment="1">
      <alignment horizontal="center" vertical="center" wrapText="1"/>
    </xf>
    <xf numFmtId="4" fontId="82" fillId="0" borderId="33" xfId="8" applyNumberFormat="1" applyFont="1" applyFill="1" applyBorder="1" applyAlignment="1">
      <alignment horizontal="right" vertical="center" wrapText="1" indent="1"/>
    </xf>
    <xf numFmtId="4" fontId="83" fillId="0" borderId="33" xfId="8" applyNumberFormat="1" applyFont="1" applyFill="1" applyBorder="1" applyAlignment="1">
      <alignment horizontal="right" vertical="center" wrapText="1" indent="1"/>
    </xf>
    <xf numFmtId="49" fontId="83" fillId="0" borderId="0" xfId="0" applyNumberFormat="1" applyFont="1" applyFill="1" applyBorder="1" applyAlignment="1">
      <alignment horizontal="center" vertical="center" wrapText="1"/>
    </xf>
    <xf numFmtId="0" fontId="80" fillId="0" borderId="0" xfId="0" applyFont="1" applyBorder="1" applyAlignment="1">
      <alignment horizontal="center" vertical="center" wrapText="1"/>
    </xf>
    <xf numFmtId="4" fontId="83" fillId="0" borderId="0" xfId="8" applyNumberFormat="1" applyFont="1" applyFill="1" applyBorder="1" applyAlignment="1">
      <alignment horizontal="right" vertical="center" wrapText="1" indent="1"/>
    </xf>
    <xf numFmtId="4" fontId="83" fillId="0" borderId="1" xfId="8" applyNumberFormat="1" applyFont="1" applyFill="1" applyBorder="1" applyAlignment="1">
      <alignment horizontal="right" vertical="center" wrapText="1" indent="1"/>
    </xf>
    <xf numFmtId="4" fontId="82" fillId="0" borderId="0" xfId="8" applyNumberFormat="1" applyFont="1" applyFill="1" applyBorder="1" applyAlignment="1">
      <alignment horizontal="right" vertical="center" wrapText="1" indent="1"/>
    </xf>
    <xf numFmtId="0" fontId="80" fillId="0" borderId="1" xfId="0" applyFont="1" applyFill="1" applyBorder="1" applyAlignment="1">
      <alignment horizontal="left" vertical="center" wrapText="1" indent="2"/>
    </xf>
    <xf numFmtId="4" fontId="96" fillId="0" borderId="3" xfId="0" applyNumberFormat="1" applyFont="1" applyBorder="1" applyAlignment="1">
      <alignment horizontal="left" vertical="center" wrapText="1" indent="1"/>
    </xf>
    <xf numFmtId="4" fontId="97" fillId="0" borderId="3" xfId="0" applyNumberFormat="1" applyFont="1" applyFill="1" applyBorder="1" applyAlignment="1">
      <alignment horizontal="left" vertical="center" wrapText="1" indent="1"/>
    </xf>
    <xf numFmtId="0" fontId="80" fillId="66" borderId="3" xfId="0" applyFont="1" applyFill="1" applyBorder="1" applyAlignment="1">
      <alignment horizontal="left" vertical="center" wrapText="1" indent="1"/>
    </xf>
    <xf numFmtId="0" fontId="80" fillId="0" borderId="3" xfId="0" applyFont="1" applyBorder="1" applyAlignment="1">
      <alignment horizontal="left" vertical="center" wrapText="1" indent="1"/>
    </xf>
    <xf numFmtId="0" fontId="96" fillId="0" borderId="3" xfId="0" applyFont="1" applyBorder="1" applyAlignment="1">
      <alignment horizontal="left" vertical="center" wrapText="1" indent="1"/>
    </xf>
    <xf numFmtId="0" fontId="96" fillId="66" borderId="3" xfId="0" applyFont="1" applyFill="1" applyBorder="1" applyAlignment="1">
      <alignment horizontal="left" vertical="center" wrapText="1" indent="1"/>
    </xf>
    <xf numFmtId="0" fontId="96" fillId="0" borderId="3" xfId="0" applyFont="1" applyFill="1" applyBorder="1" applyAlignment="1">
      <alignment horizontal="left" vertical="center" wrapText="1" indent="1"/>
    </xf>
    <xf numFmtId="4" fontId="83" fillId="0" borderId="3" xfId="0" applyNumberFormat="1" applyFont="1" applyFill="1" applyBorder="1" applyAlignment="1" applyProtection="1">
      <alignment horizontal="left" vertical="center" wrapText="1" indent="1"/>
      <protection locked="0"/>
    </xf>
    <xf numFmtId="4" fontId="83" fillId="0" borderId="3" xfId="0" applyNumberFormat="1" applyFont="1" applyFill="1" applyBorder="1" applyAlignment="1">
      <alignment horizontal="left" vertical="center" wrapText="1" indent="1"/>
    </xf>
    <xf numFmtId="0" fontId="80" fillId="0" borderId="3" xfId="8" applyFont="1" applyBorder="1" applyAlignment="1">
      <alignment horizontal="left" vertical="center" wrapText="1" indent="1"/>
    </xf>
    <xf numFmtId="4" fontId="96" fillId="0" borderId="3" xfId="0" applyNumberFormat="1" applyFont="1" applyFill="1" applyBorder="1" applyAlignment="1" applyProtection="1">
      <alignment horizontal="left" vertical="center" wrapText="1" indent="1"/>
      <protection locked="0"/>
    </xf>
    <xf numFmtId="4" fontId="83" fillId="0" borderId="3" xfId="0" applyNumberFormat="1" applyFont="1" applyBorder="1" applyAlignment="1">
      <alignment horizontal="left" vertical="center" wrapText="1" indent="1"/>
    </xf>
    <xf numFmtId="0" fontId="83" fillId="66" borderId="3" xfId="0" applyFont="1" applyFill="1" applyBorder="1" applyAlignment="1">
      <alignment horizontal="left" vertical="center" wrapText="1" indent="1"/>
    </xf>
    <xf numFmtId="0" fontId="80" fillId="0" borderId="3" xfId="0" applyFont="1" applyFill="1" applyBorder="1" applyAlignment="1">
      <alignment horizontal="left" vertical="center" wrapText="1" indent="1"/>
    </xf>
    <xf numFmtId="0" fontId="94" fillId="0" borderId="3" xfId="0" applyFont="1" applyBorder="1" applyAlignment="1">
      <alignment horizontal="left" vertical="center" wrapText="1" indent="1"/>
    </xf>
    <xf numFmtId="0" fontId="80" fillId="66" borderId="3" xfId="0" quotePrefix="1" applyFont="1" applyFill="1" applyBorder="1" applyAlignment="1">
      <alignment horizontal="left" vertical="center" wrapText="1" indent="1"/>
    </xf>
    <xf numFmtId="2" fontId="87" fillId="0" borderId="1" xfId="0" applyNumberFormat="1" applyFont="1" applyFill="1" applyBorder="1" applyAlignment="1">
      <alignment horizontal="right" vertical="center" indent="1"/>
    </xf>
    <xf numFmtId="0" fontId="80" fillId="71" borderId="1" xfId="0" applyFont="1" applyFill="1" applyBorder="1" applyAlignment="1">
      <alignment horizontal="left" vertical="center" wrapText="1" indent="1"/>
    </xf>
    <xf numFmtId="49" fontId="80" fillId="0" borderId="1" xfId="9" applyNumberFormat="1" applyFont="1" applyFill="1" applyBorder="1" applyAlignment="1">
      <alignment horizontal="center" vertical="center" wrapText="1"/>
    </xf>
    <xf numFmtId="0" fontId="80" fillId="0" borderId="0" xfId="0" applyFont="1" applyFill="1" applyBorder="1" applyAlignment="1">
      <alignment horizontal="center"/>
    </xf>
    <xf numFmtId="0" fontId="97" fillId="0" borderId="2" xfId="0" applyFont="1" applyFill="1" applyBorder="1" applyAlignment="1">
      <alignment horizontal="left" vertical="center" wrapText="1" indent="1"/>
    </xf>
    <xf numFmtId="0" fontId="83" fillId="0" borderId="1" xfId="0" applyFont="1" applyFill="1" applyBorder="1" applyAlignment="1">
      <alignment horizontal="left" vertical="center" wrapText="1"/>
    </xf>
    <xf numFmtId="0" fontId="102" fillId="0" borderId="0" xfId="0" applyFont="1" applyAlignment="1">
      <alignment vertical="center"/>
    </xf>
    <xf numFmtId="0" fontId="102" fillId="0" borderId="1" xfId="0" applyFont="1" applyBorder="1" applyAlignment="1">
      <alignment vertical="center" wrapText="1"/>
    </xf>
    <xf numFmtId="0" fontId="102" fillId="74" borderId="3" xfId="0" applyFont="1" applyFill="1" applyBorder="1" applyAlignment="1">
      <alignment horizontal="center" vertical="center" wrapText="1"/>
    </xf>
    <xf numFmtId="0" fontId="102" fillId="75" borderId="3" xfId="0" applyFont="1" applyFill="1" applyBorder="1" applyAlignment="1">
      <alignment horizontal="center" vertical="center" wrapText="1"/>
    </xf>
    <xf numFmtId="0" fontId="103" fillId="0" borderId="1" xfId="0" applyFont="1" applyBorder="1" applyAlignment="1">
      <alignment vertical="center" wrapText="1"/>
    </xf>
    <xf numFmtId="0" fontId="104" fillId="65" borderId="1" xfId="0" applyFont="1" applyFill="1" applyBorder="1" applyAlignment="1">
      <alignment vertical="center" wrapText="1"/>
    </xf>
    <xf numFmtId="0" fontId="105" fillId="77" borderId="1" xfId="0" applyFont="1" applyFill="1" applyBorder="1" applyAlignment="1">
      <alignment horizontal="center" vertical="center" wrapText="1"/>
    </xf>
    <xf numFmtId="0" fontId="106" fillId="0" borderId="1" xfId="0" applyFont="1" applyBorder="1" applyAlignment="1">
      <alignment vertical="center" wrapText="1"/>
    </xf>
    <xf numFmtId="3" fontId="105" fillId="0" borderId="1" xfId="0" applyNumberFormat="1" applyFont="1" applyBorder="1" applyAlignment="1">
      <alignment horizontal="center" vertical="center" wrapText="1"/>
    </xf>
    <xf numFmtId="3" fontId="103" fillId="0" borderId="1" xfId="0" applyNumberFormat="1" applyFont="1" applyFill="1" applyBorder="1" applyAlignment="1">
      <alignment horizontal="center" vertical="center" wrapText="1"/>
    </xf>
    <xf numFmtId="3" fontId="106" fillId="76" borderId="1" xfId="0" applyNumberFormat="1" applyFont="1" applyFill="1" applyBorder="1" applyAlignment="1">
      <alignment horizontal="center" vertical="center" wrapText="1"/>
    </xf>
    <xf numFmtId="0" fontId="107" fillId="0" borderId="1" xfId="0" applyFont="1" applyBorder="1" applyAlignment="1">
      <alignment vertical="center" wrapText="1"/>
    </xf>
    <xf numFmtId="3" fontId="103" fillId="0" borderId="1" xfId="0" applyNumberFormat="1" applyFont="1" applyBorder="1" applyAlignment="1">
      <alignment horizontal="center" vertical="center" wrapText="1"/>
    </xf>
    <xf numFmtId="3" fontId="105" fillId="0" borderId="1" xfId="0" applyNumberFormat="1" applyFont="1" applyBorder="1" applyAlignment="1">
      <alignment horizontal="center" vertical="center"/>
    </xf>
    <xf numFmtId="3" fontId="103" fillId="0" borderId="1" xfId="0" applyNumberFormat="1" applyFont="1" applyBorder="1" applyAlignment="1">
      <alignment horizontal="center" vertical="center"/>
    </xf>
    <xf numFmtId="3" fontId="103" fillId="0" borderId="1" xfId="0" applyNumberFormat="1" applyFont="1" applyFill="1" applyBorder="1" applyAlignment="1">
      <alignment horizontal="center" vertical="center"/>
    </xf>
    <xf numFmtId="0" fontId="105" fillId="0" borderId="0" xfId="0" applyFont="1" applyBorder="1" applyAlignment="1">
      <alignment vertical="center" wrapText="1"/>
    </xf>
    <xf numFmtId="0" fontId="81" fillId="0" borderId="0" xfId="0" applyFont="1" applyAlignment="1">
      <alignment vertical="center" wrapText="1"/>
    </xf>
    <xf numFmtId="0" fontId="81" fillId="0" borderId="0" xfId="0" applyFont="1" applyBorder="1" applyAlignment="1">
      <alignment vertical="center" wrapText="1"/>
    </xf>
    <xf numFmtId="0" fontId="102" fillId="0" borderId="0" xfId="0" applyFont="1" applyAlignment="1">
      <alignment horizontal="left" vertical="center" wrapText="1"/>
    </xf>
    <xf numFmtId="0" fontId="81" fillId="0" borderId="0" xfId="0" applyFont="1"/>
    <xf numFmtId="3" fontId="106" fillId="76" borderId="1" xfId="0" applyNumberFormat="1" applyFont="1" applyFill="1" applyBorder="1" applyAlignment="1">
      <alignment horizontal="center" vertical="center"/>
    </xf>
    <xf numFmtId="0" fontId="103" fillId="0" borderId="0" xfId="0" applyFont="1" applyBorder="1" applyAlignment="1">
      <alignment vertical="center" wrapText="1"/>
    </xf>
    <xf numFmtId="0" fontId="105" fillId="77" borderId="1" xfId="0" applyFont="1" applyFill="1" applyBorder="1" applyAlignment="1">
      <alignment horizontal="center" vertical="center"/>
    </xf>
    <xf numFmtId="3" fontId="105" fillId="76" borderId="1" xfId="0" applyNumberFormat="1" applyFont="1" applyFill="1" applyBorder="1" applyAlignment="1">
      <alignment horizontal="center" vertical="center" wrapText="1"/>
    </xf>
    <xf numFmtId="3" fontId="106" fillId="0" borderId="1" xfId="0" applyNumberFormat="1" applyFont="1" applyBorder="1" applyAlignment="1">
      <alignment horizontal="center" vertical="center" wrapText="1"/>
    </xf>
    <xf numFmtId="3" fontId="106" fillId="0" borderId="1" xfId="0" applyNumberFormat="1" applyFont="1" applyBorder="1" applyAlignment="1">
      <alignment horizontal="center" vertical="center"/>
    </xf>
    <xf numFmtId="3" fontId="103" fillId="0" borderId="0" xfId="0" applyNumberFormat="1" applyFont="1" applyFill="1" applyBorder="1" applyAlignment="1">
      <alignment horizontal="center" vertical="center" wrapText="1"/>
    </xf>
    <xf numFmtId="3" fontId="103" fillId="0" borderId="0" xfId="0" applyNumberFormat="1" applyFont="1" applyFill="1" applyBorder="1" applyAlignment="1">
      <alignment horizontal="center" vertical="center"/>
    </xf>
    <xf numFmtId="0" fontId="102" fillId="0" borderId="0" xfId="0" applyFont="1" applyFill="1" applyAlignment="1">
      <alignment horizontal="left" vertical="center" wrapText="1"/>
    </xf>
    <xf numFmtId="0" fontId="102" fillId="74" borderId="1" xfId="0" applyFont="1" applyFill="1" applyBorder="1" applyAlignment="1">
      <alignment horizontal="center" vertical="center" wrapText="1"/>
    </xf>
    <xf numFmtId="0" fontId="102" fillId="76" borderId="3" xfId="0" applyFont="1" applyFill="1" applyBorder="1" applyAlignment="1">
      <alignment horizontal="center" vertical="center" wrapText="1"/>
    </xf>
    <xf numFmtId="0" fontId="102" fillId="0" borderId="0" xfId="0" applyFont="1" applyBorder="1" applyAlignment="1">
      <alignment vertical="center"/>
    </xf>
    <xf numFmtId="0" fontId="102" fillId="72" borderId="1" xfId="0" applyFont="1" applyFill="1" applyBorder="1" applyAlignment="1">
      <alignment horizontal="center" vertical="center" wrapText="1"/>
    </xf>
    <xf numFmtId="0" fontId="102" fillId="75" borderId="1" xfId="0" applyFont="1" applyFill="1" applyBorder="1" applyAlignment="1">
      <alignment horizontal="center" vertical="center" wrapText="1"/>
    </xf>
    <xf numFmtId="0" fontId="105" fillId="79" borderId="1" xfId="0" applyFont="1" applyFill="1" applyBorder="1" applyAlignment="1">
      <alignment horizontal="center" vertical="center" wrapText="1"/>
    </xf>
    <xf numFmtId="3" fontId="106" fillId="79" borderId="1" xfId="0" applyNumberFormat="1" applyFont="1" applyFill="1" applyBorder="1" applyAlignment="1">
      <alignment horizontal="center" vertical="center" wrapText="1"/>
    </xf>
    <xf numFmtId="0" fontId="81" fillId="0" borderId="0" xfId="0" applyFont="1" applyAlignment="1">
      <alignment wrapText="1"/>
    </xf>
    <xf numFmtId="3" fontId="105" fillId="0" borderId="1" xfId="0" applyNumberFormat="1" applyFont="1" applyFill="1" applyBorder="1" applyAlignment="1">
      <alignment horizontal="center" vertical="center"/>
    </xf>
    <xf numFmtId="0" fontId="108" fillId="0" borderId="1" xfId="0" applyFont="1" applyBorder="1" applyAlignment="1">
      <alignment vertical="center" wrapText="1"/>
    </xf>
    <xf numFmtId="0" fontId="105" fillId="80" borderId="1" xfId="0" applyFont="1" applyFill="1" applyBorder="1" applyAlignment="1">
      <alignment horizontal="center" vertical="center" wrapText="1"/>
    </xf>
    <xf numFmtId="49" fontId="80" fillId="0" borderId="3" xfId="0" applyNumberFormat="1" applyFont="1" applyFill="1" applyBorder="1" applyAlignment="1">
      <alignment horizontal="center" vertical="center"/>
    </xf>
    <xf numFmtId="0" fontId="80" fillId="0" borderId="1" xfId="8" applyFont="1" applyFill="1" applyBorder="1" applyAlignment="1">
      <alignment horizontal="left" vertical="center" wrapText="1" indent="3"/>
    </xf>
    <xf numFmtId="0" fontId="80" fillId="0" borderId="1" xfId="8" applyFont="1" applyFill="1" applyBorder="1" applyAlignment="1">
      <alignment horizontal="left" vertical="center" wrapText="1" indent="1"/>
    </xf>
    <xf numFmtId="0" fontId="80" fillId="0" borderId="1" xfId="8" applyFont="1" applyFill="1" applyBorder="1" applyAlignment="1">
      <alignment horizontal="center" vertical="center" wrapText="1"/>
    </xf>
    <xf numFmtId="4" fontId="87" fillId="0" borderId="1" xfId="762" applyNumberFormat="1" applyFont="1" applyFill="1" applyBorder="1" applyAlignment="1">
      <alignment horizontal="right" vertical="center" wrapText="1" indent="1"/>
    </xf>
    <xf numFmtId="0" fontId="80" fillId="0" borderId="3" xfId="8" applyFont="1" applyFill="1" applyBorder="1" applyAlignment="1">
      <alignment horizontal="left" vertical="center" wrapText="1" indent="1"/>
    </xf>
    <xf numFmtId="49" fontId="87" fillId="66" borderId="3" xfId="0" applyNumberFormat="1" applyFont="1" applyFill="1" applyBorder="1" applyAlignment="1">
      <alignment horizontal="center" vertical="center"/>
    </xf>
    <xf numFmtId="49" fontId="87" fillId="0" borderId="1" xfId="0" applyNumberFormat="1" applyFont="1" applyFill="1" applyBorder="1" applyAlignment="1">
      <alignment horizontal="center" vertical="center"/>
    </xf>
    <xf numFmtId="0" fontId="87" fillId="66" borderId="1" xfId="0" applyFont="1" applyFill="1" applyBorder="1" applyAlignment="1">
      <alignment horizontal="left" vertical="center" wrapText="1" indent="2"/>
    </xf>
    <xf numFmtId="49" fontId="87" fillId="66" borderId="2" xfId="0" applyNumberFormat="1" applyFont="1" applyFill="1" applyBorder="1" applyAlignment="1">
      <alignment horizontal="center" vertical="center"/>
    </xf>
    <xf numFmtId="0" fontId="87" fillId="66" borderId="2" xfId="0" applyFont="1" applyFill="1" applyBorder="1" applyAlignment="1">
      <alignment horizontal="left" vertical="center" wrapText="1" indent="1"/>
    </xf>
    <xf numFmtId="0" fontId="80" fillId="66" borderId="2" xfId="0" applyFont="1" applyFill="1" applyBorder="1" applyAlignment="1">
      <alignment horizontal="left" vertical="center" wrapText="1" indent="1"/>
    </xf>
    <xf numFmtId="0" fontId="80" fillId="66" borderId="2" xfId="0" applyFont="1" applyFill="1" applyBorder="1" applyAlignment="1">
      <alignment horizontal="center" vertical="center" wrapText="1"/>
    </xf>
    <xf numFmtId="4" fontId="82" fillId="66" borderId="33" xfId="8" applyNumberFormat="1" applyFont="1" applyFill="1" applyBorder="1" applyAlignment="1">
      <alignment horizontal="right" vertical="center" wrapText="1" indent="1"/>
    </xf>
    <xf numFmtId="4" fontId="82" fillId="66" borderId="29" xfId="8" applyNumberFormat="1" applyFont="1" applyFill="1" applyBorder="1" applyAlignment="1">
      <alignment horizontal="right" vertical="center" wrapText="1" indent="1"/>
    </xf>
    <xf numFmtId="0" fontId="96" fillId="66" borderId="33" xfId="0" applyFont="1" applyFill="1" applyBorder="1" applyAlignment="1">
      <alignment horizontal="left" vertical="center" wrapText="1" indent="1"/>
    </xf>
    <xf numFmtId="0" fontId="82" fillId="69" borderId="27" xfId="9" applyFont="1" applyFill="1" applyBorder="1" applyAlignment="1">
      <alignment horizontal="left" vertical="center" wrapText="1" indent="1"/>
    </xf>
    <xf numFmtId="0" fontId="96" fillId="0" borderId="0" xfId="0" applyFont="1" applyFill="1" applyBorder="1" applyAlignment="1">
      <alignment horizontal="left" indent="1"/>
    </xf>
    <xf numFmtId="0" fontId="83" fillId="0" borderId="1" xfId="762" applyFont="1" applyFill="1" applyBorder="1" applyAlignment="1">
      <alignment horizontal="right" vertical="center" wrapText="1" indent="1"/>
    </xf>
    <xf numFmtId="4" fontId="80" fillId="0" borderId="1" xfId="762" applyNumberFormat="1" applyFont="1" applyFill="1" applyBorder="1" applyAlignment="1">
      <alignment horizontal="right" vertical="center" wrapText="1" indent="1"/>
    </xf>
    <xf numFmtId="0" fontId="86" fillId="0" borderId="1" xfId="0" applyFont="1" applyFill="1" applyBorder="1" applyAlignment="1">
      <alignment horizontal="right" vertical="center" wrapText="1" indent="1"/>
    </xf>
    <xf numFmtId="0" fontId="80" fillId="0" borderId="0" xfId="0" applyFont="1" applyFill="1" applyBorder="1" applyAlignment="1">
      <alignment horizontal="right" vertical="center" wrapText="1" indent="1"/>
    </xf>
    <xf numFmtId="4" fontId="83" fillId="66" borderId="29" xfId="8" applyNumberFormat="1" applyFont="1" applyFill="1" applyBorder="1" applyAlignment="1">
      <alignment horizontal="right" vertical="center" wrapText="1" indent="1"/>
    </xf>
    <xf numFmtId="49" fontId="87" fillId="0" borderId="2" xfId="0" applyNumberFormat="1" applyFont="1" applyFill="1" applyBorder="1" applyAlignment="1">
      <alignment horizontal="center" vertical="center"/>
    </xf>
    <xf numFmtId="2" fontId="80" fillId="0" borderId="1" xfId="0" applyNumberFormat="1" applyFont="1" applyFill="1" applyBorder="1" applyAlignment="1">
      <alignment horizontal="right" vertical="center" wrapText="1" indent="1"/>
    </xf>
    <xf numFmtId="4" fontId="87" fillId="0" borderId="3" xfId="8" applyNumberFormat="1" applyFont="1" applyFill="1" applyBorder="1" applyAlignment="1">
      <alignment horizontal="right" vertical="center" wrapText="1" indent="1"/>
    </xf>
    <xf numFmtId="4" fontId="83" fillId="0" borderId="1" xfId="8" applyNumberFormat="1" applyFont="1" applyFill="1" applyBorder="1" applyAlignment="1">
      <alignment vertical="center" wrapText="1"/>
    </xf>
    <xf numFmtId="4" fontId="83" fillId="0" borderId="1" xfId="8" applyNumberFormat="1" applyFont="1" applyFill="1" applyBorder="1" applyAlignment="1">
      <alignment horizontal="center" vertical="center" wrapText="1"/>
    </xf>
    <xf numFmtId="0" fontId="83" fillId="66" borderId="1" xfId="0" applyFont="1" applyFill="1" applyBorder="1" applyAlignment="1">
      <alignment horizontal="center" vertical="center" wrapText="1"/>
    </xf>
    <xf numFmtId="0" fontId="96" fillId="0" borderId="3" xfId="8" applyFont="1" applyBorder="1" applyAlignment="1">
      <alignment horizontal="left" vertical="center" wrapText="1" indent="1"/>
    </xf>
    <xf numFmtId="0" fontId="80" fillId="0" borderId="2" xfId="0" applyNumberFormat="1" applyFont="1" applyFill="1" applyBorder="1" applyAlignment="1">
      <alignment horizontal="left" vertical="center" wrapText="1" indent="1"/>
    </xf>
    <xf numFmtId="4" fontId="80" fillId="0" borderId="3" xfId="8" applyNumberFormat="1" applyFont="1" applyFill="1" applyBorder="1" applyAlignment="1">
      <alignment horizontal="right" vertical="center" wrapText="1" indent="1"/>
    </xf>
    <xf numFmtId="49" fontId="80" fillId="0" borderId="1" xfId="0" applyNumberFormat="1" applyFont="1" applyFill="1" applyBorder="1" applyAlignment="1">
      <alignment horizontal="center" vertical="center" wrapText="1"/>
    </xf>
    <xf numFmtId="0" fontId="90" fillId="0" borderId="0" xfId="0" applyFont="1" applyBorder="1" applyAlignment="1">
      <alignment horizontal="left" indent="1"/>
    </xf>
    <xf numFmtId="0" fontId="87" fillId="0" borderId="0" xfId="0" applyFont="1" applyBorder="1" applyAlignment="1">
      <alignment horizontal="center"/>
    </xf>
    <xf numFmtId="0" fontId="87" fillId="0" borderId="1" xfId="0" applyFont="1" applyBorder="1" applyAlignment="1">
      <alignment horizontal="center" vertical="center" wrapText="1"/>
    </xf>
    <xf numFmtId="0" fontId="87" fillId="66" borderId="1" xfId="0" applyFont="1" applyFill="1" applyBorder="1" applyAlignment="1">
      <alignment horizontal="center"/>
    </xf>
    <xf numFmtId="4" fontId="82" fillId="0" borderId="1" xfId="8" applyNumberFormat="1" applyFont="1" applyFill="1" applyBorder="1" applyAlignment="1">
      <alignment vertical="center" wrapText="1"/>
    </xf>
    <xf numFmtId="4" fontId="109" fillId="0" borderId="1" xfId="0" applyNumberFormat="1" applyFont="1" applyBorder="1" applyAlignment="1">
      <alignment horizontal="center" vertical="center"/>
    </xf>
    <xf numFmtId="0" fontId="82" fillId="66" borderId="1" xfId="0" applyFont="1" applyFill="1" applyBorder="1" applyAlignment="1">
      <alignment horizontal="left" vertical="center" wrapText="1" indent="1"/>
    </xf>
    <xf numFmtId="49" fontId="83" fillId="0" borderId="1" xfId="9" applyNumberFormat="1" applyFont="1" applyFill="1" applyBorder="1" applyAlignment="1">
      <alignment horizontal="left" vertical="center" wrapText="1" indent="1"/>
    </xf>
    <xf numFmtId="3" fontId="105" fillId="65" borderId="1" xfId="0" applyNumberFormat="1" applyFont="1" applyFill="1" applyBorder="1" applyAlignment="1">
      <alignment horizontal="center" vertical="center" wrapText="1"/>
    </xf>
    <xf numFmtId="3" fontId="105" fillId="65" borderId="1" xfId="0" applyNumberFormat="1" applyFont="1" applyFill="1" applyBorder="1" applyAlignment="1">
      <alignment horizontal="center" vertical="center"/>
    </xf>
    <xf numFmtId="0" fontId="103" fillId="0" borderId="38" xfId="0" applyFont="1" applyBorder="1" applyAlignment="1">
      <alignment vertical="center" wrapText="1"/>
    </xf>
    <xf numFmtId="3" fontId="103" fillId="0" borderId="38" xfId="0" applyNumberFormat="1" applyFont="1" applyFill="1" applyBorder="1" applyAlignment="1">
      <alignment horizontal="center" vertical="center"/>
    </xf>
    <xf numFmtId="3" fontId="103" fillId="65" borderId="38" xfId="0" applyNumberFormat="1" applyFont="1" applyFill="1" applyBorder="1" applyAlignment="1">
      <alignment horizontal="center" vertical="center"/>
    </xf>
    <xf numFmtId="2" fontId="103" fillId="65" borderId="38" xfId="0" applyNumberFormat="1" applyFont="1" applyFill="1" applyBorder="1" applyAlignment="1">
      <alignment horizontal="center" vertical="center"/>
    </xf>
    <xf numFmtId="2" fontId="103" fillId="0" borderId="38" xfId="0" applyNumberFormat="1" applyFont="1" applyFill="1" applyBorder="1" applyAlignment="1">
      <alignment horizontal="center" vertical="center"/>
    </xf>
    <xf numFmtId="3" fontId="103" fillId="70" borderId="38" xfId="0" applyNumberFormat="1" applyFont="1" applyFill="1" applyBorder="1" applyAlignment="1">
      <alignment horizontal="center" vertical="center"/>
    </xf>
    <xf numFmtId="2" fontId="103" fillId="70" borderId="38" xfId="0" applyNumberFormat="1" applyFont="1" applyFill="1" applyBorder="1" applyAlignment="1">
      <alignment horizontal="center" vertical="center"/>
    </xf>
    <xf numFmtId="3" fontId="103" fillId="65" borderId="0" xfId="0" applyNumberFormat="1" applyFont="1" applyFill="1" applyBorder="1" applyAlignment="1">
      <alignment horizontal="center" vertical="center"/>
    </xf>
    <xf numFmtId="3" fontId="103" fillId="0" borderId="38" xfId="0" applyNumberFormat="1" applyFont="1" applyFill="1" applyBorder="1" applyAlignment="1">
      <alignment horizontal="center" vertical="center" wrapText="1"/>
    </xf>
    <xf numFmtId="0" fontId="0" fillId="65" borderId="0" xfId="0" applyFill="1"/>
    <xf numFmtId="0" fontId="102" fillId="0" borderId="0" xfId="0" applyFont="1" applyBorder="1" applyAlignment="1">
      <alignment vertical="center" wrapText="1"/>
    </xf>
    <xf numFmtId="0" fontId="102" fillId="72" borderId="3" xfId="0" applyFont="1" applyFill="1" applyBorder="1" applyAlignment="1">
      <alignment horizontal="center" vertical="center" wrapText="1"/>
    </xf>
    <xf numFmtId="3" fontId="106" fillId="79" borderId="31" xfId="0" applyNumberFormat="1" applyFont="1" applyFill="1" applyBorder="1" applyAlignment="1">
      <alignment horizontal="center" vertical="center" wrapText="1"/>
    </xf>
    <xf numFmtId="3" fontId="105" fillId="74" borderId="1" xfId="0" applyNumberFormat="1" applyFont="1" applyFill="1" applyBorder="1" applyAlignment="1">
      <alignment horizontal="center" vertical="center" wrapText="1"/>
    </xf>
    <xf numFmtId="0" fontId="105" fillId="0" borderId="1" xfId="0" applyFont="1" applyBorder="1" applyAlignment="1">
      <alignment vertical="center" wrapText="1"/>
    </xf>
    <xf numFmtId="0" fontId="103" fillId="0" borderId="38" xfId="0" applyFont="1" applyFill="1" applyBorder="1" applyAlignment="1">
      <alignment vertical="center" wrapText="1"/>
    </xf>
    <xf numFmtId="3" fontId="103" fillId="65" borderId="38" xfId="0" applyNumberFormat="1" applyFont="1" applyFill="1" applyBorder="1" applyAlignment="1">
      <alignment horizontal="center" vertical="center" wrapText="1"/>
    </xf>
    <xf numFmtId="3" fontId="103" fillId="70" borderId="38" xfId="0" applyNumberFormat="1" applyFont="1" applyFill="1" applyBorder="1" applyAlignment="1">
      <alignment horizontal="center" vertical="center" wrapText="1"/>
    </xf>
    <xf numFmtId="0" fontId="103" fillId="0" borderId="0" xfId="0" applyFont="1" applyFill="1" applyBorder="1" applyAlignment="1">
      <alignment vertical="center" wrapText="1"/>
    </xf>
    <xf numFmtId="3" fontId="103" fillId="65" borderId="0" xfId="0" applyNumberFormat="1" applyFont="1" applyFill="1" applyBorder="1" applyAlignment="1">
      <alignment horizontal="center" vertical="center" wrapText="1"/>
    </xf>
    <xf numFmtId="4" fontId="96" fillId="0" borderId="3" xfId="0" applyNumberFormat="1" applyFont="1" applyFill="1" applyBorder="1" applyAlignment="1">
      <alignment horizontal="left" vertical="center" wrapText="1" indent="1"/>
    </xf>
    <xf numFmtId="0" fontId="82" fillId="69" borderId="27" xfId="9" applyFont="1" applyFill="1" applyBorder="1" applyAlignment="1">
      <alignment horizontal="left" vertical="center" wrapText="1" indent="1"/>
    </xf>
    <xf numFmtId="0" fontId="97" fillId="0" borderId="2" xfId="0" applyFont="1" applyFill="1" applyBorder="1" applyAlignment="1">
      <alignment horizontal="left" vertical="center" wrapText="1" indent="1"/>
    </xf>
    <xf numFmtId="0" fontId="81" fillId="0" borderId="0" xfId="0" applyFont="1" applyBorder="1"/>
    <xf numFmtId="0" fontId="80" fillId="0" borderId="0" xfId="0" applyFont="1" applyBorder="1" applyAlignment="1">
      <alignment wrapText="1"/>
    </xf>
    <xf numFmtId="0" fontId="83" fillId="0" borderId="2" xfId="0" applyFont="1" applyFill="1" applyBorder="1" applyAlignment="1">
      <alignment horizontal="left" vertical="center" wrapText="1" indent="1"/>
    </xf>
    <xf numFmtId="4" fontId="82" fillId="0" borderId="2" xfId="0" applyNumberFormat="1" applyFont="1" applyFill="1" applyBorder="1" applyAlignment="1">
      <alignment horizontal="right" vertical="center" wrapText="1" indent="1"/>
    </xf>
    <xf numFmtId="4" fontId="96" fillId="0" borderId="34" xfId="0" applyNumberFormat="1" applyFont="1" applyFill="1" applyBorder="1" applyAlignment="1" applyProtection="1">
      <alignment horizontal="left" vertical="center" wrapText="1" indent="1"/>
      <protection locked="0"/>
    </xf>
    <xf numFmtId="0" fontId="87" fillId="0" borderId="1" xfId="0" applyFont="1" applyFill="1" applyBorder="1" applyAlignment="1">
      <alignment horizontal="right" vertical="center" wrapText="1" indent="1"/>
    </xf>
    <xf numFmtId="4" fontId="87" fillId="0" borderId="1" xfId="0" applyNumberFormat="1" applyFont="1" applyFill="1" applyBorder="1" applyAlignment="1">
      <alignment horizontal="right" vertical="center" wrapText="1" indent="1"/>
    </xf>
    <xf numFmtId="4" fontId="80" fillId="0" borderId="1" xfId="0" applyNumberFormat="1" applyFont="1" applyFill="1" applyBorder="1" applyAlignment="1">
      <alignment horizontal="right" vertical="center" wrapText="1" indent="1"/>
    </xf>
    <xf numFmtId="0" fontId="87" fillId="0" borderId="1" xfId="0" applyFont="1" applyFill="1" applyBorder="1" applyAlignment="1">
      <alignment horizontal="left" vertical="center" wrapText="1" indent="1"/>
    </xf>
    <xf numFmtId="49" fontId="80" fillId="0" borderId="1" xfId="0" applyNumberFormat="1" applyFont="1" applyFill="1" applyBorder="1" applyAlignment="1">
      <alignment horizontal="left" vertical="center" wrapText="1" indent="2"/>
    </xf>
    <xf numFmtId="0" fontId="83" fillId="0" borderId="0" xfId="8" applyFont="1" applyFill="1" applyBorder="1" applyAlignment="1">
      <alignment horizontal="left" vertical="center" wrapText="1" indent="1"/>
    </xf>
    <xf numFmtId="0" fontId="87" fillId="0" borderId="3" xfId="0" applyFont="1" applyBorder="1" applyAlignment="1">
      <alignment horizontal="left" vertical="center" wrapText="1" indent="1"/>
    </xf>
    <xf numFmtId="0" fontId="83" fillId="0" borderId="0" xfId="1" applyFont="1" applyBorder="1" applyAlignment="1" applyProtection="1">
      <alignment horizontal="left" vertical="center" wrapText="1" indent="1"/>
      <protection locked="0"/>
    </xf>
    <xf numFmtId="0" fontId="97" fillId="0" borderId="0" xfId="0" applyFont="1" applyBorder="1" applyAlignment="1">
      <alignment horizontal="left" vertical="center" wrapText="1" indent="1"/>
    </xf>
    <xf numFmtId="0" fontId="110" fillId="0" borderId="0" xfId="0" applyFont="1" applyBorder="1" applyAlignment="1">
      <alignment horizontal="right" vertical="center" wrapText="1"/>
    </xf>
    <xf numFmtId="0" fontId="96" fillId="0" borderId="33" xfId="0" applyFont="1" applyBorder="1" applyAlignment="1">
      <alignment horizontal="left" vertical="center" wrapText="1" indent="1"/>
    </xf>
    <xf numFmtId="9" fontId="83" fillId="0" borderId="0" xfId="3226" applyFont="1" applyFill="1" applyBorder="1" applyAlignment="1">
      <alignment horizontal="right" vertical="center" wrapText="1" indent="1"/>
    </xf>
    <xf numFmtId="4" fontId="80" fillId="0" borderId="0" xfId="0" applyNumberFormat="1" applyFont="1" applyBorder="1"/>
    <xf numFmtId="9" fontId="80" fillId="0" borderId="0" xfId="3226" applyFont="1" applyBorder="1" applyAlignment="1">
      <alignment horizontal="center" vertical="center"/>
    </xf>
    <xf numFmtId="9" fontId="82" fillId="0" borderId="0" xfId="3226" applyFont="1" applyFill="1" applyBorder="1" applyAlignment="1">
      <alignment horizontal="right" vertical="center" wrapText="1" indent="1"/>
    </xf>
    <xf numFmtId="4" fontId="84" fillId="0" borderId="0" xfId="0" applyNumberFormat="1" applyFont="1" applyBorder="1" applyAlignment="1">
      <alignment horizontal="center" vertical="center" wrapText="1"/>
    </xf>
    <xf numFmtId="4" fontId="82" fillId="0" borderId="0" xfId="8" applyNumberFormat="1" applyFont="1" applyFill="1" applyBorder="1" applyAlignment="1">
      <alignment horizontal="center" vertical="center" wrapText="1"/>
    </xf>
    <xf numFmtId="4" fontId="87" fillId="0" borderId="1" xfId="762" applyNumberFormat="1" applyFont="1" applyFill="1" applyBorder="1" applyAlignment="1">
      <alignment vertical="center" wrapText="1"/>
    </xf>
    <xf numFmtId="0" fontId="86" fillId="0" borderId="0" xfId="0" applyFont="1" applyFill="1" applyBorder="1"/>
    <xf numFmtId="2" fontId="80" fillId="0" borderId="0" xfId="3226" applyNumberFormat="1" applyFont="1" applyFill="1" applyBorder="1"/>
    <xf numFmtId="49" fontId="80" fillId="66" borderId="1" xfId="0" applyNumberFormat="1" applyFont="1" applyFill="1" applyBorder="1" applyAlignment="1" applyProtection="1">
      <alignment horizontal="center" vertical="center"/>
      <protection locked="0"/>
    </xf>
    <xf numFmtId="0" fontId="97" fillId="66" borderId="1" xfId="0" applyFont="1" applyFill="1" applyBorder="1" applyAlignment="1">
      <alignment horizontal="left" vertical="center" wrapText="1" indent="1"/>
    </xf>
    <xf numFmtId="0" fontId="80" fillId="0" borderId="0" xfId="0" applyFont="1" applyFill="1" applyBorder="1" applyAlignment="1">
      <alignment horizontal="left" vertical="center" wrapText="1" indent="1"/>
    </xf>
    <xf numFmtId="4" fontId="111" fillId="0" borderId="0" xfId="0" applyNumberFormat="1" applyFont="1" applyFill="1" applyBorder="1" applyAlignment="1">
      <alignment horizontal="right" vertical="center" wrapText="1"/>
    </xf>
    <xf numFmtId="9" fontId="80" fillId="0" borderId="0" xfId="3226" applyFont="1" applyFill="1" applyBorder="1"/>
    <xf numFmtId="0" fontId="80" fillId="0" borderId="1" xfId="0" applyFont="1" applyFill="1" applyBorder="1" applyAlignment="1">
      <alignment vertical="top" wrapText="1"/>
    </xf>
    <xf numFmtId="49" fontId="88" fillId="0" borderId="3" xfId="0" applyNumberFormat="1" applyFont="1" applyFill="1" applyBorder="1" applyAlignment="1" applyProtection="1">
      <alignment horizontal="left" vertical="center"/>
      <protection locked="0"/>
    </xf>
    <xf numFmtId="4" fontId="87" fillId="66" borderId="1" xfId="3226" applyNumberFormat="1" applyFont="1" applyFill="1" applyBorder="1" applyAlignment="1" applyProtection="1">
      <alignment horizontal="right" vertical="center" indent="1"/>
      <protection locked="0"/>
    </xf>
    <xf numFmtId="4" fontId="80" fillId="66" borderId="1" xfId="3226" applyNumberFormat="1" applyFont="1" applyFill="1" applyBorder="1" applyAlignment="1" applyProtection="1">
      <alignment horizontal="right" vertical="center" indent="1"/>
      <protection locked="0"/>
    </xf>
    <xf numFmtId="4" fontId="83" fillId="66" borderId="3" xfId="0" applyNumberFormat="1" applyFont="1" applyFill="1" applyBorder="1" applyAlignment="1" applyProtection="1">
      <alignment horizontal="left" vertical="center" wrapText="1" indent="1"/>
      <protection locked="0"/>
    </xf>
    <xf numFmtId="49" fontId="80" fillId="71" borderId="1" xfId="0" applyNumberFormat="1" applyFont="1" applyFill="1" applyBorder="1" applyAlignment="1" applyProtection="1">
      <alignment horizontal="center" vertical="center"/>
      <protection locked="0"/>
    </xf>
    <xf numFmtId="164" fontId="82" fillId="0" borderId="1" xfId="3225" applyFont="1" applyFill="1" applyBorder="1" applyAlignment="1">
      <alignment horizontal="right" vertical="center" wrapText="1" indent="1"/>
    </xf>
    <xf numFmtId="0" fontId="83" fillId="0" borderId="2" xfId="0" applyFont="1" applyFill="1" applyBorder="1" applyAlignment="1">
      <alignment horizontal="center" vertical="center" wrapText="1"/>
    </xf>
    <xf numFmtId="4" fontId="80" fillId="0" borderId="0" xfId="0" applyNumberFormat="1" applyFont="1" applyFill="1" applyBorder="1"/>
    <xf numFmtId="0" fontId="80" fillId="0" borderId="1" xfId="0" applyFont="1" applyBorder="1" applyAlignment="1">
      <alignment horizontal="left" vertical="center" indent="2"/>
    </xf>
    <xf numFmtId="49" fontId="83" fillId="0" borderId="2" xfId="0" applyNumberFormat="1" applyFont="1" applyFill="1" applyBorder="1" applyAlignment="1">
      <alignment horizontal="center" vertical="center" wrapText="1"/>
    </xf>
    <xf numFmtId="0" fontId="80" fillId="0" borderId="2" xfId="0" applyFont="1" applyFill="1" applyBorder="1" applyAlignment="1">
      <alignment horizontal="left" vertical="center" wrapText="1" indent="1"/>
    </xf>
    <xf numFmtId="0" fontId="80" fillId="0" borderId="31" xfId="0" applyFont="1" applyFill="1" applyBorder="1" applyAlignment="1">
      <alignment horizontal="left" vertical="center" wrapText="1" indent="1"/>
    </xf>
    <xf numFmtId="0" fontId="87" fillId="0" borderId="1" xfId="0" applyFont="1" applyFill="1" applyBorder="1" applyAlignment="1">
      <alignment horizontal="center" vertical="center" wrapText="1"/>
    </xf>
    <xf numFmtId="0" fontId="87" fillId="0" borderId="3" xfId="0" applyFont="1" applyBorder="1" applyAlignment="1">
      <alignment horizontal="center" vertical="center" wrapText="1"/>
    </xf>
    <xf numFmtId="0" fontId="80" fillId="0" borderId="1" xfId="0" applyFont="1" applyBorder="1" applyAlignment="1">
      <alignment horizontal="center" vertical="center"/>
    </xf>
    <xf numFmtId="0" fontId="113" fillId="0" borderId="1" xfId="0" applyFont="1" applyBorder="1" applyAlignment="1">
      <alignment horizontal="center" vertical="center"/>
    </xf>
    <xf numFmtId="0" fontId="113" fillId="0" borderId="2" xfId="0" applyFont="1" applyBorder="1" applyAlignment="1">
      <alignment horizontal="center" vertical="center" wrapText="1"/>
    </xf>
    <xf numFmtId="0" fontId="87" fillId="0" borderId="2" xfId="0" applyFont="1" applyBorder="1" applyAlignment="1">
      <alignment horizontal="center" vertical="center" wrapText="1"/>
    </xf>
    <xf numFmtId="0" fontId="80" fillId="0" borderId="2" xfId="0" applyFont="1" applyFill="1" applyBorder="1" applyAlignment="1">
      <alignment horizontal="center" vertical="center" wrapText="1"/>
    </xf>
    <xf numFmtId="0" fontId="80" fillId="0" borderId="33" xfId="0" applyFont="1" applyBorder="1" applyAlignment="1">
      <alignment horizontal="center" vertical="center" wrapText="1"/>
    </xf>
    <xf numFmtId="0" fontId="80" fillId="0" borderId="36" xfId="0" applyFont="1" applyFill="1" applyBorder="1" applyAlignment="1">
      <alignment horizontal="center" vertical="center" wrapText="1"/>
    </xf>
    <xf numFmtId="49" fontId="80" fillId="0" borderId="33" xfId="0" applyNumberFormat="1" applyFont="1" applyFill="1" applyBorder="1" applyAlignment="1">
      <alignment horizontal="center" vertical="center"/>
    </xf>
    <xf numFmtId="49" fontId="80" fillId="0" borderId="2" xfId="0" applyNumberFormat="1" applyFont="1" applyFill="1" applyBorder="1" applyAlignment="1">
      <alignment horizontal="left" vertical="center" wrapText="1" indent="2"/>
    </xf>
    <xf numFmtId="49" fontId="80" fillId="0" borderId="29" xfId="0" applyNumberFormat="1" applyFont="1" applyFill="1" applyBorder="1" applyAlignment="1">
      <alignment horizontal="left" vertical="center" wrapText="1" indent="1"/>
    </xf>
    <xf numFmtId="4" fontId="87" fillId="0" borderId="2" xfId="0" applyNumberFormat="1" applyFont="1" applyFill="1" applyBorder="1" applyAlignment="1">
      <alignment horizontal="right" vertical="center" wrapText="1" indent="1"/>
    </xf>
    <xf numFmtId="4" fontId="80" fillId="0" borderId="2" xfId="0" applyNumberFormat="1" applyFont="1" applyFill="1" applyBorder="1" applyAlignment="1">
      <alignment horizontal="right" vertical="center" wrapText="1" indent="1"/>
    </xf>
    <xf numFmtId="4" fontId="97" fillId="0" borderId="33" xfId="0" applyNumberFormat="1" applyFont="1" applyFill="1" applyBorder="1" applyAlignment="1">
      <alignment horizontal="left" vertical="center" wrapText="1" indent="1"/>
    </xf>
    <xf numFmtId="0" fontId="80" fillId="66" borderId="28" xfId="0" applyFont="1" applyFill="1" applyBorder="1" applyAlignment="1">
      <alignment horizontal="center" vertical="center" wrapText="1"/>
    </xf>
    <xf numFmtId="0" fontId="87" fillId="66" borderId="28" xfId="0" applyFont="1" applyFill="1" applyBorder="1" applyAlignment="1">
      <alignment horizontal="center"/>
    </xf>
    <xf numFmtId="0" fontId="80" fillId="66" borderId="28" xfId="0" applyFont="1" applyFill="1" applyBorder="1" applyAlignment="1">
      <alignment horizontal="center"/>
    </xf>
    <xf numFmtId="0" fontId="80" fillId="66" borderId="28" xfId="0" applyFont="1" applyFill="1" applyBorder="1" applyAlignment="1">
      <alignment horizontal="left" vertical="center" wrapText="1" indent="1"/>
    </xf>
    <xf numFmtId="0" fontId="87" fillId="0" borderId="36" xfId="0" applyFont="1" applyFill="1" applyBorder="1" applyAlignment="1">
      <alignment horizontal="center"/>
    </xf>
    <xf numFmtId="0" fontId="80" fillId="0" borderId="36" xfId="0" applyFont="1" applyFill="1" applyBorder="1" applyAlignment="1">
      <alignment horizontal="center"/>
    </xf>
    <xf numFmtId="0" fontId="82" fillId="0" borderId="36" xfId="9" applyFont="1" applyFill="1" applyBorder="1" applyAlignment="1">
      <alignment horizontal="center" vertical="center" wrapText="1"/>
    </xf>
    <xf numFmtId="4" fontId="82" fillId="0" borderId="36" xfId="8" applyNumberFormat="1" applyFont="1" applyFill="1" applyBorder="1" applyAlignment="1">
      <alignment horizontal="center" vertical="center" wrapText="1"/>
    </xf>
    <xf numFmtId="0" fontId="80" fillId="0" borderId="41" xfId="0" applyFont="1" applyFill="1" applyBorder="1" applyAlignment="1">
      <alignment horizontal="center" vertical="center" wrapText="1"/>
    </xf>
    <xf numFmtId="0" fontId="87" fillId="0" borderId="41" xfId="0" applyFont="1" applyFill="1" applyBorder="1" applyAlignment="1">
      <alignment horizontal="center" vertical="center" wrapText="1"/>
    </xf>
    <xf numFmtId="4" fontId="87" fillId="0" borderId="41" xfId="0" applyNumberFormat="1" applyFont="1" applyFill="1" applyBorder="1" applyAlignment="1">
      <alignment horizontal="right" vertical="center" wrapText="1" indent="1"/>
    </xf>
    <xf numFmtId="4" fontId="83" fillId="0" borderId="41" xfId="8" applyNumberFormat="1" applyFont="1" applyFill="1" applyBorder="1" applyAlignment="1">
      <alignment horizontal="right" vertical="center" wrapText="1" indent="1"/>
    </xf>
    <xf numFmtId="4" fontId="80" fillId="0" borderId="41" xfId="0" applyNumberFormat="1" applyFont="1" applyFill="1" applyBorder="1" applyAlignment="1">
      <alignment horizontal="right" vertical="center" wrapText="1" indent="1"/>
    </xf>
    <xf numFmtId="49" fontId="83" fillId="0" borderId="34" xfId="9" applyNumberFormat="1" applyFont="1" applyFill="1" applyBorder="1" applyAlignment="1">
      <alignment horizontal="center" vertical="center"/>
    </xf>
    <xf numFmtId="0" fontId="80" fillId="0" borderId="31" xfId="0" applyFont="1" applyBorder="1" applyAlignment="1">
      <alignment horizontal="center" vertical="center" wrapText="1"/>
    </xf>
    <xf numFmtId="4" fontId="82" fillId="0" borderId="34" xfId="8" applyNumberFormat="1" applyFont="1" applyFill="1" applyBorder="1" applyAlignment="1">
      <alignment horizontal="right" vertical="center" wrapText="1" indent="1"/>
    </xf>
    <xf numFmtId="4" fontId="83" fillId="0" borderId="34" xfId="8" applyNumberFormat="1" applyFont="1" applyFill="1" applyBorder="1" applyAlignment="1">
      <alignment horizontal="right" vertical="center" wrapText="1" indent="1"/>
    </xf>
    <xf numFmtId="0" fontId="86" fillId="0" borderId="34" xfId="0" applyFont="1" applyBorder="1" applyAlignment="1">
      <alignment horizontal="left" vertical="center" wrapText="1" indent="1"/>
    </xf>
    <xf numFmtId="49" fontId="80" fillId="0" borderId="31" xfId="0" applyNumberFormat="1" applyFont="1" applyFill="1" applyBorder="1" applyAlignment="1">
      <alignment horizontal="center" vertical="center"/>
    </xf>
    <xf numFmtId="0" fontId="83" fillId="0" borderId="31" xfId="0" applyFont="1" applyFill="1" applyBorder="1" applyAlignment="1">
      <alignment horizontal="left" vertical="center" wrapText="1" indent="1"/>
    </xf>
    <xf numFmtId="0" fontId="83" fillId="0" borderId="31" xfId="0" applyFont="1" applyBorder="1" applyAlignment="1">
      <alignment horizontal="center" vertical="center" wrapText="1"/>
    </xf>
    <xf numFmtId="0" fontId="80" fillId="0" borderId="34" xfId="0" applyFont="1" applyBorder="1" applyAlignment="1">
      <alignment horizontal="left" vertical="center" wrapText="1" indent="1"/>
    </xf>
    <xf numFmtId="0" fontId="97" fillId="0" borderId="2" xfId="0" applyFont="1" applyBorder="1" applyAlignment="1">
      <alignment horizontal="left" vertical="center" wrapText="1" indent="1"/>
    </xf>
    <xf numFmtId="0" fontId="83" fillId="0" borderId="2" xfId="0" applyFont="1" applyBorder="1" applyAlignment="1">
      <alignment horizontal="left" vertical="center" wrapText="1" indent="1"/>
    </xf>
    <xf numFmtId="0" fontId="83" fillId="0" borderId="2" xfId="0" applyFont="1" applyBorder="1" applyAlignment="1">
      <alignment horizontal="center" vertical="center" wrapText="1"/>
    </xf>
    <xf numFmtId="4" fontId="82" fillId="0" borderId="2" xfId="8" applyNumberFormat="1" applyFont="1" applyFill="1" applyBorder="1" applyAlignment="1">
      <alignment horizontal="right" vertical="center" wrapText="1" indent="1"/>
    </xf>
    <xf numFmtId="4" fontId="80" fillId="0" borderId="33" xfId="8" applyNumberFormat="1" applyFont="1" applyFill="1" applyBorder="1" applyAlignment="1">
      <alignment horizontal="right" vertical="center" wrapText="1" indent="1"/>
    </xf>
    <xf numFmtId="4" fontId="83" fillId="0" borderId="2" xfId="0" applyNumberFormat="1" applyFont="1" applyFill="1" applyBorder="1" applyAlignment="1">
      <alignment horizontal="right" vertical="center" wrapText="1" indent="1"/>
    </xf>
    <xf numFmtId="49" fontId="97" fillId="66" borderId="31" xfId="0" applyNumberFormat="1" applyFont="1" applyFill="1" applyBorder="1" applyAlignment="1">
      <alignment horizontal="center" vertical="center" wrapText="1"/>
    </xf>
    <xf numFmtId="0" fontId="82" fillId="66" borderId="31" xfId="8" applyFont="1" applyFill="1" applyBorder="1" applyAlignment="1">
      <alignment horizontal="left" vertical="center" wrapText="1" indent="1"/>
    </xf>
    <xf numFmtId="0" fontId="83" fillId="66" borderId="34" xfId="8" applyFont="1" applyFill="1" applyBorder="1" applyAlignment="1">
      <alignment horizontal="left" vertical="center" wrapText="1" indent="1"/>
    </xf>
    <xf numFmtId="0" fontId="83" fillId="66" borderId="31" xfId="8" applyFont="1" applyFill="1" applyBorder="1" applyAlignment="1">
      <alignment vertical="center" wrapText="1"/>
    </xf>
    <xf numFmtId="0" fontId="82" fillId="66" borderId="31" xfId="8" applyFont="1" applyFill="1" applyBorder="1" applyAlignment="1">
      <alignment vertical="center" wrapText="1"/>
    </xf>
    <xf numFmtId="0" fontId="96" fillId="66" borderId="34" xfId="8" applyFont="1" applyFill="1" applyBorder="1" applyAlignment="1">
      <alignment horizontal="left" vertical="center" wrapText="1" indent="1"/>
    </xf>
    <xf numFmtId="49" fontId="83" fillId="71" borderId="33" xfId="9" applyNumberFormat="1" applyFont="1" applyFill="1" applyBorder="1" applyAlignment="1">
      <alignment horizontal="center" vertical="center"/>
    </xf>
    <xf numFmtId="49" fontId="83" fillId="0" borderId="31" xfId="9" applyNumberFormat="1" applyFont="1" applyFill="1" applyBorder="1" applyAlignment="1">
      <alignment horizontal="center" vertical="center" wrapText="1"/>
    </xf>
    <xf numFmtId="0" fontId="80" fillId="0" borderId="31" xfId="1" applyFont="1" applyFill="1" applyBorder="1" applyAlignment="1">
      <alignment horizontal="left" vertical="center" wrapText="1" indent="1"/>
    </xf>
    <xf numFmtId="0" fontId="83" fillId="0" borderId="31" xfId="8" applyFont="1" applyFill="1" applyBorder="1" applyAlignment="1">
      <alignment horizontal="center" vertical="center" wrapText="1"/>
    </xf>
    <xf numFmtId="4" fontId="87" fillId="0" borderId="31" xfId="3226" applyNumberFormat="1" applyFont="1" applyFill="1" applyBorder="1" applyAlignment="1" applyProtection="1">
      <alignment horizontal="right" vertical="center" indent="1"/>
      <protection locked="0"/>
    </xf>
    <xf numFmtId="4" fontId="80" fillId="0" borderId="31" xfId="3226" applyNumberFormat="1" applyFont="1" applyFill="1" applyBorder="1" applyAlignment="1" applyProtection="1">
      <alignment horizontal="right" vertical="center" indent="1"/>
      <protection locked="0"/>
    </xf>
    <xf numFmtId="49" fontId="83" fillId="0" borderId="2" xfId="9" applyNumberFormat="1" applyFont="1" applyFill="1" applyBorder="1" applyAlignment="1">
      <alignment horizontal="center" vertical="center" wrapText="1"/>
    </xf>
    <xf numFmtId="0" fontId="83" fillId="0" borderId="2" xfId="0" applyFont="1" applyFill="1" applyBorder="1" applyAlignment="1">
      <alignment horizontal="left" wrapText="1" indent="1"/>
    </xf>
    <xf numFmtId="4" fontId="83" fillId="0" borderId="33" xfId="0" applyNumberFormat="1" applyFont="1" applyFill="1" applyBorder="1" applyAlignment="1" applyProtection="1">
      <alignment horizontal="left" vertical="center" wrapText="1" indent="1"/>
      <protection locked="0"/>
    </xf>
    <xf numFmtId="49" fontId="80" fillId="66" borderId="31" xfId="0" applyNumberFormat="1" applyFont="1" applyFill="1" applyBorder="1" applyAlignment="1" applyProtection="1">
      <alignment horizontal="center" vertical="center"/>
      <protection locked="0"/>
    </xf>
    <xf numFmtId="49" fontId="80" fillId="66" borderId="31" xfId="0" applyNumberFormat="1" applyFont="1" applyFill="1" applyBorder="1" applyAlignment="1" applyProtection="1">
      <alignment horizontal="left" vertical="center"/>
      <protection locked="0"/>
    </xf>
    <xf numFmtId="49" fontId="88" fillId="66" borderId="31" xfId="0" applyNumberFormat="1" applyFont="1" applyFill="1" applyBorder="1" applyAlignment="1" applyProtection="1">
      <alignment horizontal="left" vertical="center"/>
      <protection locked="0"/>
    </xf>
    <xf numFmtId="49" fontId="80" fillId="0" borderId="2" xfId="0" applyNumberFormat="1" applyFont="1" applyFill="1" applyBorder="1" applyAlignment="1" applyProtection="1">
      <alignment horizontal="center" vertical="center"/>
      <protection locked="0"/>
    </xf>
    <xf numFmtId="4" fontId="82" fillId="0" borderId="33" xfId="8" applyNumberFormat="1" applyFont="1" applyFill="1" applyBorder="1" applyAlignment="1">
      <alignment horizontal="center" vertical="center" wrapText="1"/>
    </xf>
    <xf numFmtId="49" fontId="80" fillId="0" borderId="31" xfId="0" applyNumberFormat="1" applyFont="1" applyFill="1" applyBorder="1" applyAlignment="1" applyProtection="1">
      <alignment horizontal="center" vertical="center"/>
      <protection locked="0"/>
    </xf>
    <xf numFmtId="0" fontId="97" fillId="0" borderId="31" xfId="0" applyFont="1" applyBorder="1" applyAlignment="1">
      <alignment horizontal="center" vertical="center" wrapText="1"/>
    </xf>
    <xf numFmtId="4" fontId="96" fillId="0" borderId="34" xfId="0" applyNumberFormat="1" applyFont="1" applyBorder="1" applyAlignment="1">
      <alignment horizontal="left" vertical="center" wrapText="1" indent="1"/>
    </xf>
    <xf numFmtId="0" fontId="95" fillId="69" borderId="27" xfId="9" applyFont="1" applyFill="1" applyBorder="1" applyAlignment="1">
      <alignment vertical="center" wrapText="1"/>
    </xf>
    <xf numFmtId="4" fontId="97" fillId="0" borderId="41" xfId="0" applyNumberFormat="1" applyFont="1" applyFill="1" applyBorder="1" applyAlignment="1">
      <alignment horizontal="left" vertical="center" wrapText="1" indent="1"/>
    </xf>
    <xf numFmtId="0" fontId="94" fillId="0" borderId="3" xfId="0" applyFont="1" applyFill="1" applyBorder="1" applyAlignment="1">
      <alignment wrapText="1"/>
    </xf>
    <xf numFmtId="49" fontId="88" fillId="66" borderId="34" xfId="0" applyNumberFormat="1" applyFont="1" applyFill="1" applyBorder="1" applyAlignment="1" applyProtection="1">
      <alignment horizontal="left" vertical="center"/>
      <protection locked="0"/>
    </xf>
    <xf numFmtId="0" fontId="96" fillId="0" borderId="3" xfId="0" applyFont="1" applyFill="1" applyBorder="1" applyAlignment="1">
      <alignment horizontal="left" vertical="center" wrapText="1"/>
    </xf>
    <xf numFmtId="0" fontId="80" fillId="0" borderId="36" xfId="0" applyFont="1" applyFill="1" applyBorder="1" applyAlignment="1">
      <alignment horizontal="left" vertical="center" wrapText="1" indent="1"/>
    </xf>
    <xf numFmtId="0" fontId="80" fillId="0" borderId="0" xfId="0" applyFont="1" applyFill="1" applyBorder="1" applyAlignment="1">
      <alignment vertical="center" wrapText="1"/>
    </xf>
    <xf numFmtId="49" fontId="114" fillId="0" borderId="1" xfId="9" applyNumberFormat="1" applyFont="1" applyFill="1" applyBorder="1" applyAlignment="1">
      <alignment horizontal="center" vertical="center" wrapText="1"/>
    </xf>
    <xf numFmtId="0" fontId="114" fillId="0" borderId="1" xfId="8" applyFont="1" applyFill="1" applyBorder="1" applyAlignment="1">
      <alignment horizontal="center" vertical="center" wrapText="1"/>
    </xf>
    <xf numFmtId="4" fontId="115" fillId="0" borderId="1" xfId="762" applyNumberFormat="1" applyFont="1" applyFill="1" applyBorder="1" applyAlignment="1">
      <alignment horizontal="right" vertical="center" wrapText="1" indent="1"/>
    </xf>
    <xf numFmtId="4" fontId="114" fillId="0" borderId="1" xfId="762" applyNumberFormat="1" applyFont="1" applyFill="1" applyBorder="1" applyAlignment="1">
      <alignment horizontal="right" vertical="center" wrapText="1" indent="1"/>
    </xf>
    <xf numFmtId="4" fontId="96" fillId="0" borderId="0" xfId="0" applyNumberFormat="1" applyFont="1" applyBorder="1" applyAlignment="1">
      <alignment horizontal="left" vertical="center" wrapText="1" indent="1"/>
    </xf>
    <xf numFmtId="0" fontId="80" fillId="65" borderId="0" xfId="0" applyFont="1" applyFill="1" applyBorder="1"/>
    <xf numFmtId="1" fontId="80" fillId="0" borderId="0" xfId="3226" applyNumberFormat="1" applyFont="1" applyFill="1" applyBorder="1"/>
    <xf numFmtId="4" fontId="83" fillId="66" borderId="3" xfId="0" applyNumberFormat="1" applyFont="1" applyFill="1" applyBorder="1" applyAlignment="1">
      <alignment horizontal="right" vertical="center" wrapText="1" indent="1"/>
    </xf>
    <xf numFmtId="0" fontId="96" fillId="0" borderId="3" xfId="0" applyFont="1" applyFill="1" applyBorder="1" applyAlignment="1">
      <alignment horizontal="left" vertical="top" wrapText="1" indent="1"/>
    </xf>
    <xf numFmtId="0" fontId="90" fillId="0" borderId="0" xfId="0" applyFont="1" applyBorder="1" applyAlignment="1">
      <alignment horizontal="left" indent="1"/>
    </xf>
    <xf numFmtId="4" fontId="83" fillId="0" borderId="3" xfId="0" applyNumberFormat="1" applyFont="1" applyFill="1" applyBorder="1" applyAlignment="1">
      <alignment horizontal="right" vertical="center" wrapText="1" indent="1"/>
    </xf>
    <xf numFmtId="0" fontId="80" fillId="0" borderId="31" xfId="0" applyFont="1" applyFill="1" applyBorder="1" applyAlignment="1">
      <alignment horizontal="left" vertical="center" wrapText="1" indent="1"/>
    </xf>
    <xf numFmtId="0" fontId="118" fillId="82" borderId="0" xfId="0" applyFont="1" applyFill="1" applyBorder="1" applyAlignment="1">
      <alignment horizontal="center" vertical="center"/>
    </xf>
    <xf numFmtId="0" fontId="118" fillId="65" borderId="0" xfId="0" applyFont="1" applyFill="1" applyBorder="1" applyAlignment="1">
      <alignment horizontal="center" vertical="center" wrapText="1"/>
    </xf>
    <xf numFmtId="0" fontId="118" fillId="74" borderId="0" xfId="0" applyFont="1" applyFill="1" applyBorder="1" applyAlignment="1">
      <alignment horizontal="center" vertical="center"/>
    </xf>
    <xf numFmtId="0" fontId="80" fillId="83" borderId="0" xfId="0" applyFont="1" applyFill="1" applyBorder="1"/>
    <xf numFmtId="49" fontId="82" fillId="0" borderId="1" xfId="9" applyNumberFormat="1" applyFont="1" applyFill="1" applyBorder="1" applyAlignment="1">
      <alignment horizontal="center" vertical="center" wrapText="1"/>
    </xf>
    <xf numFmtId="0" fontId="82" fillId="0" borderId="1" xfId="8" applyFont="1" applyFill="1" applyBorder="1" applyAlignment="1">
      <alignment horizontal="left" vertical="center" wrapText="1" indent="1"/>
    </xf>
    <xf numFmtId="0" fontId="82" fillId="0" borderId="1" xfId="762" applyFont="1" applyFill="1" applyBorder="1" applyAlignment="1">
      <alignment horizontal="right" vertical="center" wrapText="1" indent="1"/>
    </xf>
    <xf numFmtId="0" fontId="96" fillId="0" borderId="3" xfId="0" quotePrefix="1" applyFont="1" applyFill="1" applyBorder="1" applyAlignment="1">
      <alignment horizontal="left" vertical="center" wrapText="1" indent="1"/>
    </xf>
    <xf numFmtId="0" fontId="83" fillId="0" borderId="3" xfId="8" applyFont="1" applyFill="1" applyBorder="1" applyAlignment="1">
      <alignment horizontal="left" vertical="center" wrapText="1" indent="1"/>
    </xf>
    <xf numFmtId="0" fontId="83" fillId="0" borderId="1" xfId="8" applyFont="1" applyFill="1" applyBorder="1" applyAlignment="1">
      <alignment horizontal="center" wrapText="1"/>
    </xf>
    <xf numFmtId="0" fontId="82" fillId="0" borderId="1" xfId="8" applyFont="1" applyFill="1" applyBorder="1" applyAlignment="1">
      <alignment wrapText="1"/>
    </xf>
    <xf numFmtId="0" fontId="83" fillId="0" borderId="1" xfId="8" applyFont="1" applyFill="1" applyBorder="1" applyAlignment="1">
      <alignment wrapText="1"/>
    </xf>
    <xf numFmtId="4" fontId="82" fillId="0" borderId="3" xfId="0" applyNumberFormat="1" applyFont="1" applyFill="1" applyBorder="1" applyAlignment="1">
      <alignment horizontal="left" vertical="center" wrapText="1" indent="1"/>
    </xf>
    <xf numFmtId="0" fontId="83" fillId="0" borderId="1" xfId="8" applyFont="1" applyFill="1" applyBorder="1" applyAlignment="1">
      <alignment horizontal="left" wrapText="1" indent="1"/>
    </xf>
    <xf numFmtId="0" fontId="80" fillId="0" borderId="27" xfId="0" applyFont="1" applyFill="1" applyBorder="1" applyAlignment="1">
      <alignment horizontal="center" vertical="center" wrapText="1"/>
    </xf>
    <xf numFmtId="0" fontId="83" fillId="0" borderId="2" xfId="8" applyFont="1" applyFill="1" applyBorder="1" applyAlignment="1">
      <alignment horizontal="left" wrapText="1" indent="1"/>
    </xf>
    <xf numFmtId="0" fontId="83" fillId="0" borderId="2" xfId="8" applyFont="1" applyFill="1" applyBorder="1" applyAlignment="1">
      <alignment horizontal="left" vertical="center" wrapText="1" indent="1"/>
    </xf>
    <xf numFmtId="4" fontId="96" fillId="0" borderId="0" xfId="0" applyNumberFormat="1" applyFont="1" applyFill="1" applyBorder="1" applyAlignment="1">
      <alignment horizontal="left" vertical="center" wrapText="1" indent="1"/>
    </xf>
    <xf numFmtId="0" fontId="80" fillId="82" borderId="0" xfId="0" applyFont="1" applyFill="1" applyBorder="1"/>
    <xf numFmtId="0" fontId="80" fillId="75" borderId="0" xfId="0" applyFont="1" applyFill="1" applyBorder="1"/>
    <xf numFmtId="4" fontId="83" fillId="84" borderId="3" xfId="8" applyNumberFormat="1" applyFont="1" applyFill="1" applyBorder="1" applyAlignment="1">
      <alignment horizontal="right" vertical="center" wrapText="1" indent="1"/>
    </xf>
    <xf numFmtId="0" fontId="83" fillId="0" borderId="2" xfId="0" applyFont="1" applyBorder="1" applyAlignment="1">
      <alignment horizontal="left" vertical="center" wrapText="1" indent="2"/>
    </xf>
    <xf numFmtId="4" fontId="83" fillId="0" borderId="2" xfId="8" applyNumberFormat="1" applyFont="1" applyFill="1" applyBorder="1" applyAlignment="1">
      <alignment horizontal="right" vertical="center" wrapText="1" indent="1"/>
    </xf>
    <xf numFmtId="49" fontId="87" fillId="83" borderId="1" xfId="0" applyNumberFormat="1" applyFont="1" applyFill="1" applyBorder="1" applyAlignment="1">
      <alignment horizontal="center" vertical="center"/>
    </xf>
    <xf numFmtId="4" fontId="82" fillId="66" borderId="1" xfId="8" applyNumberFormat="1" applyFont="1" applyFill="1" applyBorder="1" applyAlignment="1">
      <alignment horizontal="center" vertical="center" wrapText="1"/>
    </xf>
    <xf numFmtId="4" fontId="83" fillId="66" borderId="1" xfId="8" applyNumberFormat="1" applyFont="1" applyFill="1" applyBorder="1" applyAlignment="1">
      <alignment horizontal="center" vertical="center" wrapText="1"/>
    </xf>
    <xf numFmtId="0" fontId="80" fillId="66" borderId="1" xfId="0" quotePrefix="1" applyFont="1" applyFill="1" applyBorder="1" applyAlignment="1">
      <alignment horizontal="left" vertical="center" wrapText="1" indent="1"/>
    </xf>
    <xf numFmtId="4" fontId="82" fillId="66" borderId="1" xfId="8" applyNumberFormat="1" applyFont="1" applyFill="1" applyBorder="1" applyAlignment="1">
      <alignment horizontal="right" vertical="center" wrapText="1" indent="1"/>
    </xf>
    <xf numFmtId="4" fontId="83" fillId="66" borderId="1" xfId="8" applyNumberFormat="1" applyFont="1" applyFill="1" applyBorder="1" applyAlignment="1">
      <alignment horizontal="right" vertical="center" wrapText="1" indent="1"/>
    </xf>
    <xf numFmtId="0" fontId="83" fillId="0" borderId="1" xfId="8" applyFont="1" applyFill="1" applyBorder="1" applyAlignment="1">
      <alignment vertical="center" wrapText="1"/>
    </xf>
    <xf numFmtId="0" fontId="119" fillId="0" borderId="1" xfId="0" applyNumberFormat="1" applyFont="1" applyBorder="1" applyAlignment="1">
      <alignment vertical="center" wrapText="1"/>
    </xf>
    <xf numFmtId="0" fontId="119" fillId="0" borderId="1" xfId="0" applyFont="1" applyBorder="1" applyAlignment="1">
      <alignment horizontal="center" vertical="center" wrapText="1"/>
    </xf>
    <xf numFmtId="0" fontId="88" fillId="66" borderId="2" xfId="0" applyFont="1" applyFill="1" applyBorder="1" applyAlignment="1">
      <alignment horizontal="left" vertical="center" wrapText="1" indent="1"/>
    </xf>
    <xf numFmtId="0" fontId="87" fillId="0" borderId="52" xfId="0" applyFont="1" applyBorder="1" applyAlignment="1">
      <alignment horizontal="center" vertical="center" wrapText="1"/>
    </xf>
    <xf numFmtId="0" fontId="87" fillId="0" borderId="53" xfId="0" applyFont="1" applyBorder="1" applyAlignment="1">
      <alignment horizontal="center" vertical="center" wrapText="1"/>
    </xf>
    <xf numFmtId="0" fontId="87" fillId="0" borderId="54" xfId="0" applyFont="1" applyBorder="1" applyAlignment="1">
      <alignment horizontal="center" vertical="center" wrapText="1"/>
    </xf>
    <xf numFmtId="0" fontId="80" fillId="0" borderId="55" xfId="0" applyFont="1" applyBorder="1" applyAlignment="1">
      <alignment horizontal="center" vertical="center" wrapText="1"/>
    </xf>
    <xf numFmtId="49" fontId="83" fillId="0" borderId="56" xfId="9" applyNumberFormat="1" applyFont="1" applyFill="1" applyBorder="1" applyAlignment="1">
      <alignment horizontal="center" vertical="center"/>
    </xf>
    <xf numFmtId="4" fontId="96" fillId="0" borderId="47" xfId="0" applyNumberFormat="1" applyFont="1" applyBorder="1" applyAlignment="1">
      <alignment horizontal="left" vertical="center" wrapText="1" indent="1"/>
    </xf>
    <xf numFmtId="49" fontId="83" fillId="0" borderId="56" xfId="9" applyNumberFormat="1" applyFont="1" applyFill="1" applyBorder="1" applyAlignment="1">
      <alignment horizontal="center" vertical="center" wrapText="1"/>
    </xf>
    <xf numFmtId="0" fontId="80" fillId="0" borderId="47" xfId="0" applyFont="1" applyBorder="1" applyAlignment="1">
      <alignment horizontal="left" vertical="center" wrapText="1" indent="1"/>
    </xf>
    <xf numFmtId="0" fontId="96" fillId="0" borderId="47" xfId="0" applyFont="1" applyFill="1" applyBorder="1" applyAlignment="1">
      <alignment horizontal="left" vertical="center" wrapText="1" indent="1"/>
    </xf>
    <xf numFmtId="49" fontId="87" fillId="66" borderId="55" xfId="0" applyNumberFormat="1" applyFont="1" applyFill="1" applyBorder="1" applyAlignment="1">
      <alignment horizontal="center" vertical="center"/>
    </xf>
    <xf numFmtId="0" fontId="96" fillId="66" borderId="48" xfId="0" applyFont="1" applyFill="1" applyBorder="1" applyAlignment="1">
      <alignment horizontal="left" vertical="center" wrapText="1" indent="1"/>
    </xf>
    <xf numFmtId="49" fontId="80" fillId="0" borderId="55" xfId="0" applyNumberFormat="1" applyFont="1" applyFill="1" applyBorder="1" applyAlignment="1">
      <alignment horizontal="center" vertical="center"/>
    </xf>
    <xf numFmtId="0" fontId="96" fillId="0" borderId="47" xfId="0" applyFont="1" applyBorder="1" applyAlignment="1">
      <alignment horizontal="left" vertical="center" wrapText="1" indent="1"/>
    </xf>
    <xf numFmtId="49" fontId="80" fillId="0" borderId="57" xfId="0" applyNumberFormat="1" applyFont="1" applyFill="1" applyBorder="1" applyAlignment="1">
      <alignment horizontal="center" vertical="center"/>
    </xf>
    <xf numFmtId="0" fontId="88" fillId="67" borderId="49" xfId="0" applyFont="1" applyFill="1" applyBorder="1" applyAlignment="1">
      <alignment horizontal="center" vertical="center" wrapText="1"/>
    </xf>
    <xf numFmtId="49" fontId="97" fillId="0" borderId="56" xfId="0" applyNumberFormat="1" applyFont="1" applyFill="1" applyBorder="1" applyAlignment="1">
      <alignment horizontal="center" vertical="center" wrapText="1"/>
    </xf>
    <xf numFmtId="0" fontId="96" fillId="0" borderId="47" xfId="8" applyFont="1" applyBorder="1" applyAlignment="1">
      <alignment horizontal="left" vertical="center" wrapText="1" indent="1"/>
    </xf>
    <xf numFmtId="0" fontId="80" fillId="66" borderId="47" xfId="0" applyFont="1" applyFill="1" applyBorder="1" applyAlignment="1">
      <alignment horizontal="left" vertical="center" wrapText="1" indent="1"/>
    </xf>
    <xf numFmtId="49" fontId="80" fillId="0" borderId="57" xfId="0" applyNumberFormat="1" applyFont="1" applyFill="1" applyBorder="1" applyAlignment="1" applyProtection="1">
      <alignment horizontal="center" vertical="center"/>
      <protection locked="0"/>
    </xf>
    <xf numFmtId="49" fontId="97" fillId="0" borderId="57" xfId="0" applyNumberFormat="1" applyFont="1" applyFill="1" applyBorder="1" applyAlignment="1">
      <alignment horizontal="center" vertical="center" wrapText="1"/>
    </xf>
    <xf numFmtId="0" fontId="83" fillId="0" borderId="34" xfId="8" applyFont="1" applyFill="1" applyBorder="1" applyAlignment="1">
      <alignment horizontal="left" vertical="center" wrapText="1" indent="1"/>
    </xf>
    <xf numFmtId="0" fontId="83" fillId="0" borderId="31" xfId="8" applyFont="1" applyFill="1" applyBorder="1" applyAlignment="1">
      <alignment horizontal="left" vertical="center" wrapText="1" indent="1"/>
    </xf>
    <xf numFmtId="0" fontId="95" fillId="67" borderId="43" xfId="9" applyFont="1" applyFill="1" applyBorder="1" applyAlignment="1">
      <alignment horizontal="left" vertical="center" wrapText="1" indent="1"/>
    </xf>
    <xf numFmtId="0" fontId="95" fillId="67" borderId="46" xfId="9" applyFont="1" applyFill="1" applyBorder="1" applyAlignment="1">
      <alignment horizontal="left" vertical="center" wrapText="1" indent="1"/>
    </xf>
    <xf numFmtId="0" fontId="98" fillId="67" borderId="49" xfId="0" applyFont="1" applyFill="1" applyBorder="1" applyAlignment="1">
      <alignment horizontal="left" vertical="center" wrapText="1" indent="1"/>
    </xf>
    <xf numFmtId="0" fontId="98" fillId="66" borderId="49" xfId="0" applyFont="1" applyFill="1" applyBorder="1" applyAlignment="1">
      <alignment horizontal="left" vertical="center" wrapText="1" indent="1"/>
    </xf>
    <xf numFmtId="0" fontId="80" fillId="65" borderId="1" xfId="0" applyFont="1" applyFill="1" applyBorder="1" applyAlignment="1">
      <alignment horizontal="left" vertical="center" wrapText="1" indent="2"/>
    </xf>
    <xf numFmtId="0" fontId="90" fillId="0" borderId="0" xfId="0" applyFont="1" applyFill="1" applyBorder="1" applyAlignment="1">
      <alignment horizontal="center" wrapText="1"/>
    </xf>
    <xf numFmtId="0" fontId="117" fillId="0" borderId="0" xfId="0" applyFont="1" applyFill="1" applyBorder="1" applyAlignment="1">
      <alignment horizontal="center"/>
    </xf>
    <xf numFmtId="0" fontId="87" fillId="0" borderId="0" xfId="0" applyFont="1" applyFill="1" applyBorder="1" applyAlignment="1">
      <alignment horizontal="center"/>
    </xf>
    <xf numFmtId="0" fontId="90" fillId="0" borderId="0" xfId="0" applyFont="1" applyFill="1" applyBorder="1" applyAlignment="1">
      <alignment horizontal="left" indent="1"/>
    </xf>
    <xf numFmtId="0" fontId="87" fillId="0" borderId="2" xfId="0" applyFont="1" applyFill="1" applyBorder="1" applyAlignment="1">
      <alignment horizontal="center" vertical="center" wrapText="1"/>
    </xf>
    <xf numFmtId="4" fontId="82" fillId="0" borderId="3" xfId="8" applyNumberFormat="1" applyFont="1" applyFill="1" applyBorder="1" applyAlignment="1">
      <alignment horizontal="center" vertical="center" wrapText="1"/>
    </xf>
    <xf numFmtId="4" fontId="82" fillId="0" borderId="1" xfId="8" applyNumberFormat="1" applyFont="1" applyFill="1" applyBorder="1" applyAlignment="1">
      <alignment horizontal="center" vertical="center" wrapText="1"/>
    </xf>
    <xf numFmtId="4" fontId="87" fillId="0" borderId="3" xfId="3226" applyNumberFormat="1" applyFont="1" applyFill="1" applyBorder="1" applyAlignment="1" applyProtection="1">
      <alignment horizontal="right" vertical="center" indent="1"/>
      <protection locked="0"/>
    </xf>
    <xf numFmtId="4" fontId="99" fillId="0" borderId="3" xfId="0" applyNumberFormat="1" applyFont="1" applyFill="1" applyBorder="1" applyAlignment="1">
      <alignment horizontal="right" vertical="center" wrapText="1" indent="1"/>
    </xf>
    <xf numFmtId="0" fontId="87" fillId="0" borderId="0" xfId="0" applyFont="1" applyFill="1" applyBorder="1"/>
    <xf numFmtId="4" fontId="96" fillId="0" borderId="1" xfId="0" applyNumberFormat="1" applyFont="1" applyBorder="1" applyAlignment="1">
      <alignment horizontal="left" vertical="center" wrapText="1" indent="1"/>
    </xf>
    <xf numFmtId="0" fontId="0" fillId="0" borderId="58" xfId="0" applyFill="1" applyBorder="1"/>
    <xf numFmtId="0" fontId="80" fillId="0" borderId="58" xfId="0" applyFont="1" applyFill="1" applyBorder="1"/>
    <xf numFmtId="0" fontId="80" fillId="0" borderId="58" xfId="0" applyFont="1" applyBorder="1"/>
    <xf numFmtId="2" fontId="80" fillId="0" borderId="58" xfId="3226" applyNumberFormat="1" applyFont="1" applyFill="1" applyBorder="1"/>
    <xf numFmtId="9" fontId="80" fillId="0" borderId="58" xfId="3226" applyFont="1" applyFill="1" applyBorder="1"/>
    <xf numFmtId="4" fontId="111" fillId="0" borderId="58" xfId="0" applyNumberFormat="1" applyFont="1" applyFill="1" applyBorder="1" applyAlignment="1">
      <alignment horizontal="right" vertical="center" wrapText="1"/>
    </xf>
    <xf numFmtId="0" fontId="120" fillId="0" borderId="58" xfId="0" applyFont="1" applyFill="1" applyBorder="1"/>
    <xf numFmtId="0" fontId="98" fillId="71" borderId="1" xfId="0" applyFont="1" applyFill="1" applyBorder="1" applyAlignment="1">
      <alignment vertical="center" wrapText="1"/>
    </xf>
    <xf numFmtId="4" fontId="98" fillId="71" borderId="1" xfId="0" applyNumberFormat="1" applyFont="1" applyFill="1" applyBorder="1" applyAlignment="1">
      <alignment vertical="center" wrapText="1"/>
    </xf>
    <xf numFmtId="0" fontId="95" fillId="67" borderId="44" xfId="9" applyFont="1" applyFill="1" applyBorder="1" applyAlignment="1">
      <alignment horizontal="left" vertical="center" wrapText="1" indent="1"/>
    </xf>
    <xf numFmtId="0" fontId="87" fillId="0" borderId="0" xfId="0" applyFont="1" applyBorder="1" applyAlignment="1">
      <alignment horizontal="center" vertical="center" wrapText="1"/>
    </xf>
    <xf numFmtId="0" fontId="95" fillId="67" borderId="0" xfId="9" applyFont="1" applyFill="1" applyBorder="1" applyAlignment="1">
      <alignment horizontal="left" vertical="center" wrapText="1" indent="1"/>
    </xf>
    <xf numFmtId="0" fontId="96" fillId="0" borderId="0" xfId="8" applyFont="1" applyBorder="1" applyAlignment="1">
      <alignment horizontal="left" vertical="center" wrapText="1" indent="1"/>
    </xf>
    <xf numFmtId="0" fontId="96" fillId="0" borderId="0" xfId="0" applyFont="1" applyFill="1" applyBorder="1" applyAlignment="1">
      <alignment horizontal="left" vertical="center" wrapText="1" indent="1"/>
    </xf>
    <xf numFmtId="0" fontId="96" fillId="66" borderId="0" xfId="0" applyFont="1" applyFill="1" applyBorder="1" applyAlignment="1">
      <alignment horizontal="left" vertical="center" wrapText="1" indent="1"/>
    </xf>
    <xf numFmtId="0" fontId="98" fillId="66" borderId="0" xfId="0" applyFont="1" applyFill="1" applyBorder="1" applyAlignment="1">
      <alignment horizontal="left" vertical="center" wrapText="1" indent="1"/>
    </xf>
    <xf numFmtId="0" fontId="96" fillId="0" borderId="0" xfId="0" applyFont="1" applyBorder="1" applyAlignment="1">
      <alignment horizontal="left" vertical="center" wrapText="1" indent="1"/>
    </xf>
    <xf numFmtId="0" fontId="88" fillId="67" borderId="0" xfId="0" applyFont="1" applyFill="1" applyBorder="1" applyAlignment="1">
      <alignment horizontal="center" vertical="center" wrapText="1"/>
    </xf>
    <xf numFmtId="0" fontId="98" fillId="67" borderId="0" xfId="0" applyFont="1" applyFill="1" applyBorder="1" applyAlignment="1">
      <alignment horizontal="left" vertical="center" wrapText="1" indent="1"/>
    </xf>
    <xf numFmtId="0" fontId="80" fillId="66" borderId="0" xfId="0" applyFont="1" applyFill="1" applyBorder="1" applyAlignment="1">
      <alignment horizontal="left" vertical="center" wrapText="1" indent="1"/>
    </xf>
    <xf numFmtId="49" fontId="80" fillId="0" borderId="0" xfId="0" applyNumberFormat="1" applyFont="1" applyFill="1" applyBorder="1" applyAlignment="1" applyProtection="1">
      <alignment horizontal="left" vertical="top" wrapText="1"/>
      <protection locked="0"/>
    </xf>
    <xf numFmtId="0" fontId="120" fillId="0" borderId="0" xfId="0" applyFont="1" applyFill="1" applyBorder="1" applyAlignment="1">
      <alignment vertical="top" wrapText="1"/>
    </xf>
    <xf numFmtId="0" fontId="120" fillId="0" borderId="0" xfId="0" applyFont="1" applyFill="1" applyBorder="1" applyAlignment="1">
      <alignment horizontal="left" vertical="top" wrapText="1"/>
    </xf>
    <xf numFmtId="0" fontId="120" fillId="0" borderId="0" xfId="0" applyFont="1" applyFill="1" applyBorder="1" applyAlignment="1">
      <alignment vertical="top"/>
    </xf>
    <xf numFmtId="0" fontId="98" fillId="67" borderId="27" xfId="0" applyFont="1" applyFill="1" applyBorder="1" applyAlignment="1">
      <alignment horizontal="left" vertical="center" wrapText="1" indent="1"/>
    </xf>
    <xf numFmtId="0" fontId="95" fillId="0" borderId="41" xfId="9" applyFont="1" applyFill="1" applyBorder="1" applyAlignment="1">
      <alignment horizontal="left" vertical="center" wrapText="1" indent="1"/>
    </xf>
    <xf numFmtId="49" fontId="83" fillId="0" borderId="2" xfId="0" applyNumberFormat="1" applyFont="1" applyFill="1" applyBorder="1" applyAlignment="1">
      <alignment horizontal="center" vertical="center" wrapText="1"/>
    </xf>
    <xf numFmtId="0" fontId="80" fillId="0" borderId="0" xfId="0" applyFont="1" applyBorder="1" applyAlignment="1">
      <alignment horizontal="center" vertical="center" wrapText="1"/>
    </xf>
    <xf numFmtId="0" fontId="81" fillId="0" borderId="0" xfId="0" applyFont="1" applyBorder="1"/>
    <xf numFmtId="0" fontId="98" fillId="67" borderId="27" xfId="0" applyFont="1" applyFill="1" applyBorder="1" applyAlignment="1">
      <alignment horizontal="left" vertical="center" wrapText="1" indent="1"/>
    </xf>
    <xf numFmtId="0" fontId="95" fillId="0" borderId="41" xfId="9" applyFont="1" applyFill="1" applyBorder="1" applyAlignment="1">
      <alignment horizontal="left" vertical="center" wrapText="1" indent="1"/>
    </xf>
    <xf numFmtId="0" fontId="80" fillId="0" borderId="2" xfId="0" applyFont="1" applyFill="1" applyBorder="1" applyAlignment="1">
      <alignment horizontal="left" vertical="center" wrapText="1" indent="1"/>
    </xf>
    <xf numFmtId="0" fontId="87" fillId="65" borderId="2" xfId="0" applyFont="1" applyFill="1" applyBorder="1" applyAlignment="1">
      <alignment horizontal="center" vertical="center" wrapText="1"/>
    </xf>
    <xf numFmtId="0" fontId="87" fillId="65" borderId="33" xfId="0" applyFont="1" applyFill="1" applyBorder="1" applyAlignment="1">
      <alignment horizontal="center" vertical="center" wrapText="1"/>
    </xf>
    <xf numFmtId="49" fontId="121" fillId="0" borderId="1" xfId="0" applyNumberFormat="1" applyFont="1" applyBorder="1" applyAlignment="1">
      <alignment vertical="center"/>
    </xf>
    <xf numFmtId="49" fontId="121" fillId="0" borderId="1" xfId="0" applyNumberFormat="1" applyFont="1" applyBorder="1" applyAlignment="1">
      <alignment vertical="center" wrapText="1"/>
    </xf>
    <xf numFmtId="49" fontId="121" fillId="0" borderId="1" xfId="0" applyNumberFormat="1" applyFont="1" applyFill="1" applyBorder="1" applyAlignment="1">
      <alignment vertical="center"/>
    </xf>
    <xf numFmtId="49" fontId="121" fillId="0" borderId="1" xfId="0" applyNumberFormat="1" applyFont="1" applyFill="1" applyBorder="1" applyAlignment="1">
      <alignment vertical="center" wrapText="1"/>
    </xf>
    <xf numFmtId="0" fontId="80" fillId="0" borderId="31" xfId="0" applyFont="1" applyBorder="1" applyAlignment="1">
      <alignment horizontal="left" vertical="top" wrapText="1" indent="1"/>
    </xf>
    <xf numFmtId="49" fontId="83" fillId="83" borderId="1" xfId="0" applyNumberFormat="1" applyFont="1" applyFill="1" applyBorder="1" applyAlignment="1">
      <alignment horizontal="center" vertical="center" wrapText="1"/>
    </xf>
    <xf numFmtId="49" fontId="87" fillId="83" borderId="3" xfId="0" applyNumberFormat="1" applyFont="1" applyFill="1" applyBorder="1" applyAlignment="1">
      <alignment horizontal="center" vertical="center"/>
    </xf>
    <xf numFmtId="49" fontId="87" fillId="83" borderId="1" xfId="8" applyNumberFormat="1" applyFont="1" applyFill="1" applyBorder="1" applyAlignment="1">
      <alignment horizontal="center" vertical="center" wrapText="1"/>
    </xf>
    <xf numFmtId="49" fontId="83" fillId="83" borderId="1" xfId="9" applyNumberFormat="1" applyFont="1" applyFill="1" applyBorder="1" applyAlignment="1">
      <alignment horizontal="center" vertical="center" wrapText="1"/>
    </xf>
    <xf numFmtId="49" fontId="83" fillId="0" borderId="33" xfId="9" applyNumberFormat="1" applyFont="1" applyFill="1" applyBorder="1" applyAlignment="1">
      <alignment horizontal="center" vertical="center"/>
    </xf>
    <xf numFmtId="49" fontId="82" fillId="0" borderId="1" xfId="0" applyNumberFormat="1" applyFont="1" applyFill="1" applyBorder="1" applyAlignment="1">
      <alignment horizontal="center" vertical="center" wrapText="1"/>
    </xf>
    <xf numFmtId="49" fontId="97" fillId="83" borderId="1" xfId="0" applyNumberFormat="1" applyFont="1" applyFill="1" applyBorder="1" applyAlignment="1">
      <alignment horizontal="center" vertical="center" wrapText="1"/>
    </xf>
    <xf numFmtId="49" fontId="80" fillId="83" borderId="1" xfId="0" applyNumberFormat="1" applyFont="1" applyFill="1" applyBorder="1" applyAlignment="1" applyProtection="1">
      <alignment horizontal="center" vertical="center"/>
      <protection locked="0"/>
    </xf>
    <xf numFmtId="4" fontId="87" fillId="0" borderId="1" xfId="0" applyNumberFormat="1" applyFont="1" applyFill="1" applyBorder="1" applyAlignment="1">
      <alignment horizontal="right" vertical="center" indent="1"/>
    </xf>
    <xf numFmtId="0" fontId="73" fillId="0" borderId="1" xfId="8" applyFont="1" applyFill="1" applyBorder="1" applyAlignment="1">
      <alignment horizontal="left" vertical="center" wrapText="1" indent="1"/>
    </xf>
    <xf numFmtId="0" fontId="73" fillId="0" borderId="1" xfId="8" applyFont="1" applyFill="1" applyBorder="1" applyAlignment="1">
      <alignment horizontal="center" vertical="center" wrapText="1"/>
    </xf>
    <xf numFmtId="49" fontId="73" fillId="0" borderId="1" xfId="9" applyNumberFormat="1" applyFont="1" applyFill="1" applyBorder="1" applyAlignment="1">
      <alignment horizontal="center" vertical="center" wrapText="1"/>
    </xf>
    <xf numFmtId="49" fontId="126" fillId="0" borderId="1" xfId="0" applyNumberFormat="1" applyFont="1" applyFill="1" applyBorder="1" applyAlignment="1">
      <alignment horizontal="center" vertical="center" wrapText="1"/>
    </xf>
    <xf numFmtId="49" fontId="73" fillId="0" borderId="1" xfId="0" applyNumberFormat="1" applyFont="1" applyFill="1" applyBorder="1" applyAlignment="1">
      <alignment horizontal="center" vertical="center" wrapText="1"/>
    </xf>
    <xf numFmtId="0" fontId="73" fillId="0" borderId="1" xfId="0" applyFont="1" applyFill="1" applyBorder="1" applyAlignment="1">
      <alignment horizontal="left" vertical="center" wrapText="1" indent="1"/>
    </xf>
    <xf numFmtId="0" fontId="73" fillId="0" borderId="1" xfId="0" applyFont="1" applyFill="1" applyBorder="1" applyAlignment="1">
      <alignment horizontal="center" vertical="center" wrapText="1"/>
    </xf>
    <xf numFmtId="0" fontId="73" fillId="0" borderId="1" xfId="9" applyFont="1" applyFill="1" applyBorder="1" applyAlignment="1">
      <alignment horizontal="left" vertical="center" wrapText="1" indent="1"/>
    </xf>
    <xf numFmtId="49" fontId="73" fillId="0" borderId="1" xfId="0" applyNumberFormat="1" applyFont="1" applyFill="1" applyBorder="1" applyAlignment="1">
      <alignment horizontal="center" vertical="center"/>
    </xf>
    <xf numFmtId="0" fontId="73" fillId="0" borderId="2" xfId="0" applyFont="1" applyFill="1" applyBorder="1" applyAlignment="1">
      <alignment horizontal="center" vertical="center" wrapText="1"/>
    </xf>
    <xf numFmtId="49" fontId="73" fillId="0" borderId="1" xfId="0" applyNumberFormat="1" applyFont="1" applyFill="1" applyBorder="1" applyAlignment="1" applyProtection="1">
      <alignment horizontal="center" vertical="center"/>
      <protection locked="0"/>
    </xf>
    <xf numFmtId="4" fontId="73" fillId="0" borderId="1" xfId="0" applyNumberFormat="1" applyFont="1" applyFill="1" applyBorder="1" applyAlignment="1">
      <alignment horizontal="left" vertical="center" wrapText="1" indent="1"/>
    </xf>
    <xf numFmtId="0" fontId="73" fillId="0" borderId="1" xfId="1" applyFont="1" applyFill="1" applyBorder="1" applyAlignment="1" applyProtection="1">
      <alignment horizontal="center" vertical="center"/>
      <protection locked="0"/>
    </xf>
    <xf numFmtId="49" fontId="73" fillId="0" borderId="1" xfId="9" applyNumberFormat="1" applyFont="1" applyFill="1" applyBorder="1" applyAlignment="1">
      <alignment horizontal="center" vertical="center"/>
    </xf>
    <xf numFmtId="0" fontId="73" fillId="0" borderId="1" xfId="0" applyFont="1" applyFill="1" applyBorder="1" applyAlignment="1">
      <alignment wrapText="1"/>
    </xf>
    <xf numFmtId="0" fontId="73" fillId="0" borderId="1" xfId="8" applyFont="1" applyFill="1" applyBorder="1" applyAlignment="1">
      <alignment vertical="center" wrapText="1"/>
    </xf>
    <xf numFmtId="0" fontId="73" fillId="0" borderId="1" xfId="0" applyFont="1" applyFill="1" applyBorder="1" applyAlignment="1">
      <alignment horizontal="left" vertical="center" wrapText="1"/>
    </xf>
    <xf numFmtId="4" fontId="126" fillId="0" borderId="1" xfId="8" applyNumberFormat="1" applyFont="1" applyFill="1" applyBorder="1" applyAlignment="1">
      <alignment horizontal="right" vertical="center" wrapText="1" indent="1"/>
    </xf>
    <xf numFmtId="4" fontId="126" fillId="0" borderId="1" xfId="8" applyNumberFormat="1" applyFont="1" applyFill="1" applyBorder="1" applyAlignment="1">
      <alignment vertical="center" wrapText="1"/>
    </xf>
    <xf numFmtId="4" fontId="126" fillId="0" borderId="1" xfId="0" applyNumberFormat="1" applyFont="1" applyFill="1" applyBorder="1" applyAlignment="1">
      <alignment horizontal="right" vertical="center" wrapText="1" indent="1"/>
    </xf>
    <xf numFmtId="4" fontId="126" fillId="0" borderId="1" xfId="762" applyNumberFormat="1" applyFont="1" applyFill="1" applyBorder="1" applyAlignment="1">
      <alignment horizontal="right" vertical="center" wrapText="1" indent="1"/>
    </xf>
    <xf numFmtId="0" fontId="73" fillId="0" borderId="1" xfId="0" applyNumberFormat="1" applyFont="1" applyFill="1" applyBorder="1" applyAlignment="1">
      <alignment vertical="center" wrapText="1"/>
    </xf>
    <xf numFmtId="4" fontId="73" fillId="0" borderId="1" xfId="762" applyNumberFormat="1" applyFont="1" applyFill="1" applyBorder="1" applyAlignment="1">
      <alignment horizontal="center" vertical="center" wrapText="1"/>
    </xf>
    <xf numFmtId="0" fontId="126" fillId="0" borderId="0" xfId="0" applyFont="1" applyFill="1" applyBorder="1" applyAlignment="1">
      <alignment horizontal="left" indent="1"/>
    </xf>
    <xf numFmtId="0" fontId="73" fillId="0" borderId="0" xfId="0" applyFont="1" applyFill="1"/>
    <xf numFmtId="0" fontId="126" fillId="0" borderId="52" xfId="0" applyFont="1" applyFill="1" applyBorder="1" applyAlignment="1">
      <alignment horizontal="center" vertical="center" wrapText="1"/>
    </xf>
    <xf numFmtId="0" fontId="126" fillId="0" borderId="53" xfId="0" applyFont="1" applyFill="1" applyBorder="1" applyAlignment="1">
      <alignment horizontal="center" vertical="center" wrapText="1"/>
    </xf>
    <xf numFmtId="0" fontId="126" fillId="0" borderId="54" xfId="0" applyFont="1" applyFill="1" applyBorder="1" applyAlignment="1">
      <alignment horizontal="center" vertical="center" wrapText="1"/>
    </xf>
    <xf numFmtId="0" fontId="73" fillId="0" borderId="55" xfId="0" applyFont="1" applyFill="1" applyBorder="1" applyAlignment="1">
      <alignment horizontal="center" vertical="center" wrapText="1"/>
    </xf>
    <xf numFmtId="0" fontId="126" fillId="0" borderId="2" xfId="0" applyFont="1" applyFill="1" applyBorder="1" applyAlignment="1">
      <alignment horizontal="center" vertical="center" wrapText="1"/>
    </xf>
    <xf numFmtId="4" fontId="126" fillId="0" borderId="1" xfId="762" applyNumberFormat="1" applyFont="1" applyFill="1" applyBorder="1" applyAlignment="1">
      <alignment horizontal="center" vertical="center" wrapText="1"/>
    </xf>
    <xf numFmtId="0" fontId="73" fillId="0" borderId="1" xfId="0" applyFont="1" applyFill="1" applyBorder="1"/>
    <xf numFmtId="4" fontId="126" fillId="0" borderId="1" xfId="3226" applyNumberFormat="1" applyFont="1" applyFill="1" applyBorder="1" applyAlignment="1" applyProtection="1">
      <alignment horizontal="right" vertical="center" indent="1"/>
      <protection locked="0"/>
    </xf>
    <xf numFmtId="2" fontId="126" fillId="0" borderId="1" xfId="0" applyNumberFormat="1" applyFont="1" applyFill="1" applyBorder="1" applyAlignment="1">
      <alignment horizontal="right" vertical="center" indent="1"/>
    </xf>
    <xf numFmtId="4" fontId="126" fillId="0" borderId="1" xfId="0" applyNumberFormat="1" applyFont="1" applyFill="1" applyBorder="1" applyAlignment="1">
      <alignment horizontal="right" vertical="center" indent="1"/>
    </xf>
    <xf numFmtId="0" fontId="73" fillId="0" borderId="0" xfId="0" applyFont="1" applyFill="1" applyBorder="1"/>
    <xf numFmtId="0" fontId="73" fillId="0" borderId="0" xfId="0" applyFont="1" applyFill="1" applyBorder="1" applyAlignment="1">
      <alignment horizontal="center"/>
    </xf>
    <xf numFmtId="0" fontId="126" fillId="0" borderId="0" xfId="0" applyFont="1" applyFill="1" applyBorder="1" applyAlignment="1">
      <alignment horizontal="center"/>
    </xf>
    <xf numFmtId="0" fontId="126" fillId="0" borderId="1" xfId="0" applyFont="1" applyFill="1" applyBorder="1" applyAlignment="1">
      <alignment vertical="center" wrapText="1"/>
    </xf>
    <xf numFmtId="0" fontId="73" fillId="0" borderId="0" xfId="0" applyFont="1" applyFill="1" applyBorder="1" applyAlignment="1">
      <alignment horizontal="left" indent="1"/>
    </xf>
    <xf numFmtId="0" fontId="126" fillId="0" borderId="48" xfId="0" applyFont="1" applyFill="1" applyBorder="1" applyAlignment="1">
      <alignment horizontal="center" vertical="center" wrapText="1"/>
    </xf>
    <xf numFmtId="0" fontId="73" fillId="0" borderId="1" xfId="0" applyFont="1" applyFill="1" applyBorder="1" applyAlignment="1">
      <alignment vertical="center" wrapText="1"/>
    </xf>
    <xf numFmtId="0" fontId="73" fillId="0" borderId="1" xfId="1" applyFont="1" applyFill="1" applyBorder="1" applyAlignment="1" applyProtection="1">
      <alignment vertical="center" wrapText="1"/>
      <protection locked="0"/>
    </xf>
    <xf numFmtId="0" fontId="73" fillId="0" borderId="1" xfId="1" applyFont="1" applyFill="1" applyBorder="1" applyAlignment="1">
      <alignment vertical="center" wrapText="1"/>
    </xf>
    <xf numFmtId="49" fontId="126" fillId="0" borderId="1" xfId="0" applyNumberFormat="1" applyFont="1" applyFill="1" applyBorder="1" applyAlignment="1" applyProtection="1">
      <alignment horizontal="center" vertical="center"/>
      <protection locked="0"/>
    </xf>
    <xf numFmtId="0" fontId="121" fillId="0" borderId="1" xfId="0" applyFont="1" applyFill="1" applyBorder="1" applyAlignment="1">
      <alignment vertical="top" wrapText="1"/>
    </xf>
    <xf numFmtId="0" fontId="121" fillId="0" borderId="1" xfId="0" applyFont="1" applyFill="1" applyBorder="1" applyAlignment="1">
      <alignment horizontal="center" vertical="center" wrapText="1"/>
    </xf>
    <xf numFmtId="0" fontId="121" fillId="0" borderId="1" xfId="0" applyFont="1" applyBorder="1" applyAlignment="1">
      <alignment horizontal="center" vertical="center" wrapText="1"/>
    </xf>
    <xf numFmtId="0" fontId="121" fillId="0" borderId="1" xfId="0" applyFont="1" applyFill="1" applyBorder="1" applyAlignment="1">
      <alignment horizontal="center" vertical="center"/>
    </xf>
    <xf numFmtId="0" fontId="121" fillId="0" borderId="2" xfId="0" applyFont="1" applyFill="1" applyBorder="1" applyAlignment="1">
      <alignment horizontal="center" vertical="center"/>
    </xf>
    <xf numFmtId="0" fontId="121" fillId="0" borderId="31" xfId="0" applyFont="1" applyBorder="1" applyAlignment="1">
      <alignment horizontal="center" vertical="center" wrapText="1"/>
    </xf>
    <xf numFmtId="0" fontId="121" fillId="0" borderId="1" xfId="0" applyFont="1" applyBorder="1" applyAlignment="1">
      <alignment horizontal="center" vertical="center"/>
    </xf>
    <xf numFmtId="49" fontId="121" fillId="0" borderId="1" xfId="0" applyNumberFormat="1" applyFont="1" applyFill="1" applyBorder="1" applyAlignment="1">
      <alignment vertical="top"/>
    </xf>
    <xf numFmtId="0" fontId="121" fillId="0" borderId="1" xfId="0" applyFont="1" applyBorder="1" applyAlignment="1">
      <alignment vertical="top" wrapText="1"/>
    </xf>
    <xf numFmtId="49" fontId="121" fillId="0" borderId="1" xfId="0" applyNumberFormat="1" applyFont="1" applyBorder="1" applyAlignment="1">
      <alignment vertical="top"/>
    </xf>
    <xf numFmtId="0" fontId="121" fillId="0" borderId="1" xfId="0" applyFont="1" applyBorder="1" applyAlignment="1">
      <alignment horizontal="left" vertical="top" wrapText="1"/>
    </xf>
    <xf numFmtId="49" fontId="121" fillId="0" borderId="1" xfId="0" applyNumberFormat="1" applyFont="1" applyBorder="1" applyAlignment="1">
      <alignment vertical="top" wrapText="1"/>
    </xf>
    <xf numFmtId="49" fontId="121" fillId="83" borderId="1" xfId="0" applyNumberFormat="1" applyFont="1" applyFill="1" applyBorder="1" applyAlignment="1">
      <alignment vertical="top" wrapText="1"/>
    </xf>
    <xf numFmtId="49" fontId="121" fillId="83" borderId="1" xfId="0" applyNumberFormat="1" applyFont="1" applyFill="1" applyBorder="1" applyAlignment="1">
      <alignment vertical="top"/>
    </xf>
    <xf numFmtId="0" fontId="121" fillId="0" borderId="1" xfId="0" applyFont="1" applyFill="1" applyBorder="1" applyAlignment="1">
      <alignment horizontal="left" vertical="top" wrapText="1"/>
    </xf>
    <xf numFmtId="49" fontId="121" fillId="0" borderId="31" xfId="0" applyNumberFormat="1" applyFont="1" applyBorder="1" applyAlignment="1">
      <alignment vertical="top"/>
    </xf>
    <xf numFmtId="0" fontId="121" fillId="0" borderId="31" xfId="0" applyFont="1" applyBorder="1" applyAlignment="1">
      <alignment vertical="top" wrapText="1"/>
    </xf>
    <xf numFmtId="0" fontId="121" fillId="0" borderId="1" xfId="0" applyFont="1" applyBorder="1" applyAlignment="1">
      <alignment horizontal="left" vertical="top"/>
    </xf>
    <xf numFmtId="49" fontId="121" fillId="83" borderId="31" xfId="0" applyNumberFormat="1" applyFont="1" applyFill="1" applyBorder="1" applyAlignment="1">
      <alignment vertical="top" wrapText="1"/>
    </xf>
    <xf numFmtId="0" fontId="121" fillId="0" borderId="1" xfId="0" applyFont="1" applyBorder="1" applyAlignment="1">
      <alignment vertical="top"/>
    </xf>
    <xf numFmtId="0" fontId="125" fillId="0" borderId="0" xfId="0" applyFont="1" applyFill="1" applyBorder="1"/>
    <xf numFmtId="0" fontId="125" fillId="0" borderId="0" xfId="0" applyFont="1" applyBorder="1"/>
    <xf numFmtId="0" fontId="85" fillId="0" borderId="0" xfId="0" applyFont="1" applyFill="1" applyBorder="1"/>
    <xf numFmtId="0" fontId="92" fillId="0" borderId="1" xfId="0" applyFont="1" applyFill="1" applyBorder="1" applyAlignment="1">
      <alignment horizontal="center" vertical="center" wrapText="1"/>
    </xf>
    <xf numFmtId="0" fontId="121" fillId="0" borderId="0" xfId="0" applyFont="1" applyBorder="1"/>
    <xf numFmtId="0" fontId="124" fillId="0" borderId="0" xfId="0" applyFont="1" applyBorder="1" applyAlignment="1">
      <alignment horizontal="left" indent="1"/>
    </xf>
    <xf numFmtId="0" fontId="130" fillId="0" borderId="0" xfId="0" applyFont="1" applyBorder="1" applyAlignment="1">
      <alignment horizontal="left" indent="1"/>
    </xf>
    <xf numFmtId="0" fontId="121" fillId="0" borderId="0" xfId="0" applyFont="1" applyBorder="1" applyAlignment="1">
      <alignment horizontal="center"/>
    </xf>
    <xf numFmtId="49" fontId="125" fillId="83" borderId="1" xfId="0" applyNumberFormat="1" applyFont="1" applyFill="1" applyBorder="1" applyAlignment="1">
      <alignment vertical="top"/>
    </xf>
    <xf numFmtId="49" fontId="121" fillId="65" borderId="1" xfId="0" applyNumberFormat="1" applyFont="1" applyFill="1" applyBorder="1" applyAlignment="1">
      <alignment vertical="top"/>
    </xf>
    <xf numFmtId="0" fontId="121" fillId="0" borderId="3" xfId="0" applyFont="1" applyBorder="1" applyAlignment="1">
      <alignment vertical="top" wrapText="1"/>
    </xf>
    <xf numFmtId="0" fontId="121" fillId="0" borderId="3" xfId="0" applyFont="1" applyFill="1" applyBorder="1" applyAlignment="1">
      <alignment vertical="top" wrapText="1"/>
    </xf>
    <xf numFmtId="0" fontId="128" fillId="0" borderId="3" xfId="0" applyFont="1" applyBorder="1" applyAlignment="1">
      <alignment vertical="top" wrapText="1"/>
    </xf>
    <xf numFmtId="0" fontId="121" fillId="0" borderId="2" xfId="0" applyFont="1" applyBorder="1" applyAlignment="1">
      <alignment horizontal="center" vertical="center" wrapText="1"/>
    </xf>
    <xf numFmtId="0" fontId="121" fillId="0" borderId="2" xfId="0" applyFont="1" applyFill="1" applyBorder="1" applyAlignment="1">
      <alignment horizontal="center" vertical="center" wrapText="1"/>
    </xf>
    <xf numFmtId="0" fontId="121" fillId="0" borderId="2" xfId="0" applyFont="1" applyBorder="1" applyAlignment="1">
      <alignment vertical="center" wrapText="1"/>
    </xf>
    <xf numFmtId="0" fontId="121" fillId="0" borderId="31" xfId="0" applyFont="1" applyFill="1" applyBorder="1" applyAlignment="1">
      <alignment horizontal="center" vertical="center" wrapText="1"/>
    </xf>
    <xf numFmtId="0" fontId="85" fillId="0" borderId="3" xfId="0" applyFont="1" applyBorder="1" applyAlignment="1">
      <alignment horizontal="center" vertical="center" wrapText="1"/>
    </xf>
    <xf numFmtId="0" fontId="129" fillId="0" borderId="1" xfId="0" applyFont="1" applyFill="1" applyBorder="1" applyAlignment="1">
      <alignment horizontal="left"/>
    </xf>
    <xf numFmtId="4" fontId="5" fillId="0" borderId="1" xfId="8" applyNumberFormat="1" applyFont="1" applyFill="1" applyBorder="1" applyAlignment="1">
      <alignment vertical="center" wrapText="1"/>
    </xf>
    <xf numFmtId="49" fontId="121" fillId="65" borderId="31" xfId="0" applyNumberFormat="1" applyFont="1" applyFill="1" applyBorder="1" applyAlignment="1">
      <alignment vertical="top"/>
    </xf>
    <xf numFmtId="49" fontId="121" fillId="65" borderId="1" xfId="0" applyNumberFormat="1" applyFont="1" applyFill="1" applyBorder="1" applyAlignment="1">
      <alignment vertical="top" wrapText="1"/>
    </xf>
    <xf numFmtId="0" fontId="85" fillId="0" borderId="34" xfId="0" applyFont="1" applyBorder="1" applyAlignment="1">
      <alignment horizontal="center" vertical="center" wrapText="1"/>
    </xf>
    <xf numFmtId="49" fontId="73" fillId="0" borderId="3" xfId="0" applyNumberFormat="1" applyFont="1" applyFill="1" applyBorder="1" applyAlignment="1">
      <alignment horizontal="center" vertical="center"/>
    </xf>
    <xf numFmtId="0" fontId="73" fillId="0" borderId="27" xfId="0" applyFont="1" applyFill="1" applyBorder="1" applyAlignment="1">
      <alignment vertical="center" wrapText="1"/>
    </xf>
    <xf numFmtId="0" fontId="73" fillId="0" borderId="27" xfId="0" applyFont="1" applyFill="1" applyBorder="1" applyAlignment="1">
      <alignment horizontal="center" vertical="center" wrapText="1"/>
    </xf>
    <xf numFmtId="4" fontId="126" fillId="0" borderId="27" xfId="8" applyNumberFormat="1" applyFont="1" applyFill="1" applyBorder="1" applyAlignment="1">
      <alignment horizontal="right" vertical="center" wrapText="1" indent="1"/>
    </xf>
    <xf numFmtId="4" fontId="73" fillId="0" borderId="4" xfId="0" applyNumberFormat="1" applyFont="1" applyFill="1" applyBorder="1" applyAlignment="1">
      <alignment horizontal="left" vertical="center" wrapText="1" indent="1"/>
    </xf>
    <xf numFmtId="0" fontId="121" fillId="0" borderId="3" xfId="0" applyFont="1" applyBorder="1" applyAlignment="1">
      <alignment vertical="top" wrapText="1"/>
    </xf>
    <xf numFmtId="0" fontId="85" fillId="0" borderId="1" xfId="0" applyFont="1" applyBorder="1"/>
    <xf numFmtId="0" fontId="121" fillId="65" borderId="1" xfId="0" applyFont="1" applyFill="1" applyBorder="1" applyAlignment="1">
      <alignment horizontal="left" vertical="top" wrapText="1"/>
    </xf>
    <xf numFmtId="0" fontId="98" fillId="67" borderId="27" xfId="0" applyFont="1" applyFill="1" applyBorder="1" applyAlignment="1">
      <alignment horizontal="left" vertical="center" wrapText="1" indent="1"/>
    </xf>
    <xf numFmtId="4" fontId="96" fillId="0" borderId="3" xfId="762" applyNumberFormat="1" applyFont="1" applyFill="1" applyBorder="1" applyAlignment="1">
      <alignment horizontal="center" vertical="center" wrapText="1"/>
    </xf>
    <xf numFmtId="0" fontId="98" fillId="66" borderId="27" xfId="0" applyFont="1" applyFill="1" applyBorder="1" applyAlignment="1">
      <alignment horizontal="left" vertical="center" wrapText="1" indent="1"/>
    </xf>
    <xf numFmtId="0" fontId="95" fillId="67" borderId="41" xfId="9" applyFont="1" applyFill="1" applyBorder="1" applyAlignment="1">
      <alignment horizontal="left" vertical="center" wrapText="1" indent="1"/>
    </xf>
    <xf numFmtId="0" fontId="81" fillId="0" borderId="0" xfId="0" applyFont="1" applyBorder="1"/>
    <xf numFmtId="0" fontId="92" fillId="0" borderId="3" xfId="0" applyFont="1" applyFill="1" applyBorder="1" applyAlignment="1">
      <alignment horizontal="center" vertical="top" wrapText="1"/>
    </xf>
    <xf numFmtId="0" fontId="3" fillId="0" borderId="1" xfId="9" applyFont="1" applyFill="1" applyBorder="1" applyAlignment="1">
      <alignment horizontal="left" vertical="center" wrapText="1" indent="1"/>
    </xf>
    <xf numFmtId="0" fontId="116" fillId="0" borderId="0" xfId="0" applyFont="1" applyFill="1" applyBorder="1"/>
    <xf numFmtId="0" fontId="116" fillId="0" borderId="0" xfId="0" applyFont="1" applyBorder="1"/>
    <xf numFmtId="0" fontId="85" fillId="0" borderId="0" xfId="0" applyFont="1" applyBorder="1" applyAlignment="1">
      <alignment wrapText="1"/>
    </xf>
    <xf numFmtId="0" fontId="125" fillId="0" borderId="0" xfId="0" applyFont="1" applyBorder="1" applyAlignment="1">
      <alignment wrapText="1"/>
    </xf>
    <xf numFmtId="0" fontId="116" fillId="0" borderId="0" xfId="0" applyFont="1" applyBorder="1" applyAlignment="1">
      <alignment wrapText="1"/>
    </xf>
    <xf numFmtId="0" fontId="121" fillId="0" borderId="0" xfId="0" applyFont="1" applyBorder="1" applyAlignment="1">
      <alignment wrapText="1"/>
    </xf>
    <xf numFmtId="0" fontId="95" fillId="67" borderId="50" xfId="9" applyFont="1" applyFill="1" applyBorder="1" applyAlignment="1">
      <alignment vertical="center" wrapText="1"/>
    </xf>
    <xf numFmtId="0" fontId="95" fillId="67" borderId="41" xfId="9" applyFont="1" applyFill="1" applyBorder="1" applyAlignment="1">
      <alignment vertical="center" wrapText="1"/>
    </xf>
    <xf numFmtId="0" fontId="98" fillId="66" borderId="27" xfId="0" applyFont="1" applyFill="1" applyBorder="1" applyAlignment="1">
      <alignment vertical="center" wrapText="1"/>
    </xf>
    <xf numFmtId="0" fontId="98" fillId="67" borderId="27" xfId="0" applyFont="1" applyFill="1" applyBorder="1" applyAlignment="1">
      <alignment vertical="center" wrapText="1"/>
    </xf>
    <xf numFmtId="0" fontId="95" fillId="67" borderId="51" xfId="9" applyFont="1" applyFill="1" applyBorder="1" applyAlignment="1">
      <alignment vertical="center" wrapText="1"/>
    </xf>
    <xf numFmtId="0" fontId="96" fillId="66" borderId="47" xfId="0" applyFont="1" applyFill="1" applyBorder="1" applyAlignment="1">
      <alignment horizontal="left" vertical="center" wrapText="1" indent="1"/>
    </xf>
    <xf numFmtId="49" fontId="80" fillId="0" borderId="36" xfId="0" applyNumberFormat="1" applyFont="1" applyFill="1" applyBorder="1" applyAlignment="1" applyProtection="1">
      <alignment vertical="top" wrapText="1"/>
      <protection locked="0"/>
    </xf>
    <xf numFmtId="49" fontId="80" fillId="0" borderId="43" xfId="0" applyNumberFormat="1" applyFont="1" applyFill="1" applyBorder="1" applyAlignment="1" applyProtection="1">
      <alignment vertical="top" wrapText="1"/>
      <protection locked="0"/>
    </xf>
    <xf numFmtId="0" fontId="87" fillId="0" borderId="53" xfId="0" applyFont="1" applyFill="1" applyBorder="1" applyAlignment="1">
      <alignment horizontal="center" vertical="center" wrapText="1"/>
    </xf>
    <xf numFmtId="0" fontId="96" fillId="0" borderId="0" xfId="0" applyFont="1" applyBorder="1" applyAlignment="1">
      <alignment horizontal="right" indent="1"/>
    </xf>
    <xf numFmtId="0" fontId="124" fillId="0" borderId="59" xfId="0" applyFont="1" applyBorder="1" applyAlignment="1">
      <alignment horizontal="center" vertical="center" wrapText="1"/>
    </xf>
    <xf numFmtId="49" fontId="124" fillId="0" borderId="59" xfId="0" applyNumberFormat="1" applyFont="1" applyBorder="1" applyAlignment="1">
      <alignment horizontal="center" vertical="center" wrapText="1"/>
    </xf>
    <xf numFmtId="0" fontId="124" fillId="0" borderId="0" xfId="0" applyFont="1" applyFill="1" applyBorder="1" applyAlignment="1">
      <alignment horizontal="center" vertical="center"/>
    </xf>
    <xf numFmtId="0" fontId="85" fillId="0" borderId="0" xfId="0" applyFont="1" applyFill="1" applyBorder="1" applyAlignment="1">
      <alignment horizontal="center"/>
    </xf>
    <xf numFmtId="0" fontId="121" fillId="0" borderId="0" xfId="0" applyFont="1" applyFill="1" applyBorder="1" applyAlignment="1">
      <alignment horizontal="right" indent="1"/>
    </xf>
    <xf numFmtId="0" fontId="90" fillId="0" borderId="0" xfId="0" applyFont="1" applyFill="1" applyBorder="1" applyAlignment="1"/>
    <xf numFmtId="0" fontId="124" fillId="0" borderId="1" xfId="0" applyFont="1" applyBorder="1" applyAlignment="1">
      <alignment horizontal="center" vertical="center" wrapText="1"/>
    </xf>
    <xf numFmtId="0" fontId="125" fillId="0" borderId="1" xfId="0" applyFont="1" applyBorder="1" applyAlignment="1">
      <alignment vertical="top" wrapText="1"/>
    </xf>
    <xf numFmtId="0" fontId="125" fillId="0" borderId="1" xfId="0" applyFont="1" applyBorder="1"/>
    <xf numFmtId="0" fontId="6" fillId="0" borderId="1" xfId="9" applyFont="1" applyFill="1" applyBorder="1" applyAlignment="1">
      <alignment horizontal="left" vertical="center" wrapText="1" indent="1"/>
    </xf>
    <xf numFmtId="4" fontId="130" fillId="0" borderId="1" xfId="0" applyNumberFormat="1" applyFont="1" applyBorder="1" applyAlignment="1">
      <alignment horizontal="left" vertical="center" wrapText="1" indent="1"/>
    </xf>
    <xf numFmtId="4" fontId="130" fillId="0" borderId="1" xfId="0" applyNumberFormat="1" applyFont="1" applyBorder="1" applyAlignment="1">
      <alignment horizontal="left" vertical="top" wrapText="1" indent="1"/>
    </xf>
    <xf numFmtId="4" fontId="85" fillId="0" borderId="1" xfId="0" applyNumberFormat="1" applyFont="1" applyBorder="1"/>
    <xf numFmtId="0" fontId="133" fillId="84" borderId="35" xfId="0" applyFont="1" applyFill="1" applyBorder="1" applyAlignment="1">
      <alignment horizontal="center" vertical="center" wrapText="1"/>
    </xf>
    <xf numFmtId="199" fontId="134" fillId="65" borderId="60" xfId="3225" applyNumberFormat="1" applyFont="1" applyFill="1" applyBorder="1" applyAlignment="1">
      <alignment horizontal="center" vertical="center" wrapText="1"/>
    </xf>
    <xf numFmtId="0" fontId="92" fillId="0" borderId="1" xfId="0" applyFont="1" applyFill="1" applyBorder="1" applyAlignment="1">
      <alignment horizontal="center" vertical="top" wrapText="1"/>
    </xf>
    <xf numFmtId="0" fontId="80" fillId="0" borderId="0" xfId="0" applyFont="1" applyFill="1" applyBorder="1" applyAlignment="1">
      <alignment horizontal="center" vertical="center" wrapText="1"/>
    </xf>
    <xf numFmtId="0" fontId="95" fillId="0" borderId="0" xfId="9" applyFont="1" applyFill="1" applyBorder="1" applyAlignment="1">
      <alignment horizontal="left" vertical="center" wrapText="1" indent="1"/>
    </xf>
    <xf numFmtId="0" fontId="95" fillId="67" borderId="1" xfId="9" applyFont="1" applyFill="1" applyBorder="1" applyAlignment="1">
      <alignment horizontal="left" vertical="center" wrapText="1" indent="1"/>
    </xf>
    <xf numFmtId="4" fontId="96" fillId="0" borderId="1" xfId="762" applyNumberFormat="1" applyFont="1" applyFill="1" applyBorder="1" applyAlignment="1">
      <alignment horizontal="center" vertical="center" wrapText="1"/>
    </xf>
    <xf numFmtId="0" fontId="80" fillId="0" borderId="0" xfId="0" applyFont="1" applyFill="1" applyBorder="1" applyAlignment="1">
      <alignment horizontal="center"/>
    </xf>
    <xf numFmtId="0" fontId="90" fillId="81" borderId="0" xfId="0" applyFont="1" applyFill="1" applyBorder="1" applyAlignment="1">
      <alignment horizontal="left" indent="1"/>
    </xf>
    <xf numFmtId="0" fontId="82" fillId="0" borderId="3" xfId="8" applyFont="1" applyFill="1" applyBorder="1" applyAlignment="1">
      <alignment horizontal="left" vertical="center" wrapText="1" indent="1"/>
    </xf>
    <xf numFmtId="0" fontId="82" fillId="0" borderId="4" xfId="8" applyFont="1" applyFill="1" applyBorder="1" applyAlignment="1">
      <alignment horizontal="left" vertical="center" wrapText="1" indent="1"/>
    </xf>
    <xf numFmtId="0" fontId="80" fillId="0" borderId="2" xfId="8" applyFont="1" applyFill="1" applyBorder="1" applyAlignment="1">
      <alignment horizontal="left" vertical="center" wrapText="1" indent="1"/>
    </xf>
    <xf numFmtId="0" fontId="80" fillId="0" borderId="30" xfId="8" applyFont="1" applyFill="1" applyBorder="1" applyAlignment="1">
      <alignment horizontal="left" vertical="center" wrapText="1" indent="1"/>
    </xf>
    <xf numFmtId="0" fontId="80" fillId="0" borderId="31" xfId="8" applyFont="1" applyFill="1" applyBorder="1" applyAlignment="1">
      <alignment horizontal="left" vertical="center" wrapText="1" indent="1"/>
    </xf>
    <xf numFmtId="49" fontId="97" fillId="0" borderId="37" xfId="0" applyNumberFormat="1" applyFont="1" applyFill="1" applyBorder="1" applyAlignment="1">
      <alignment horizontal="left" vertical="top" wrapText="1"/>
    </xf>
    <xf numFmtId="49" fontId="97" fillId="0" borderId="36" xfId="0" applyNumberFormat="1" applyFont="1" applyFill="1" applyBorder="1" applyAlignment="1">
      <alignment horizontal="left" vertical="top" wrapText="1"/>
    </xf>
    <xf numFmtId="0" fontId="98" fillId="0" borderId="3" xfId="0" applyFont="1" applyFill="1" applyBorder="1" applyAlignment="1">
      <alignment horizontal="left" vertical="center" wrapText="1" indent="1"/>
    </xf>
    <xf numFmtId="0" fontId="98" fillId="0" borderId="27" xfId="0" applyFont="1" applyFill="1" applyBorder="1" applyAlignment="1">
      <alignment horizontal="left" vertical="center" wrapText="1" indent="1"/>
    </xf>
    <xf numFmtId="0" fontId="80" fillId="0" borderId="2" xfId="0" applyFont="1" applyFill="1" applyBorder="1" applyAlignment="1">
      <alignment horizontal="left" vertical="center" wrapText="1" indent="1"/>
    </xf>
    <xf numFmtId="0" fontId="80" fillId="0" borderId="30" xfId="0" applyFont="1" applyFill="1" applyBorder="1" applyAlignment="1">
      <alignment horizontal="left" vertical="center" wrapText="1" indent="1"/>
    </xf>
    <xf numFmtId="0" fontId="80" fillId="0" borderId="31" xfId="0" applyFont="1" applyFill="1" applyBorder="1" applyAlignment="1">
      <alignment horizontal="left" vertical="center" wrapText="1" indent="1"/>
    </xf>
    <xf numFmtId="49" fontId="89" fillId="0" borderId="40" xfId="9" applyNumberFormat="1" applyFont="1" applyFill="1" applyBorder="1" applyAlignment="1">
      <alignment horizontal="left" vertical="top" wrapText="1"/>
    </xf>
    <xf numFmtId="49" fontId="83" fillId="0" borderId="41" xfId="9" applyNumberFormat="1" applyFont="1" applyFill="1" applyBorder="1" applyAlignment="1">
      <alignment horizontal="left" vertical="top" wrapText="1"/>
    </xf>
    <xf numFmtId="4" fontId="96" fillId="0" borderId="3" xfId="762" applyNumberFormat="1" applyFont="1" applyFill="1" applyBorder="1" applyAlignment="1">
      <alignment horizontal="center" vertical="center" wrapText="1"/>
    </xf>
    <xf numFmtId="4" fontId="96" fillId="0" borderId="27" xfId="762" applyNumberFormat="1" applyFont="1" applyFill="1" applyBorder="1" applyAlignment="1">
      <alignment horizontal="center" vertical="center" wrapText="1"/>
    </xf>
    <xf numFmtId="4" fontId="96" fillId="0" borderId="4" xfId="762" applyNumberFormat="1" applyFont="1" applyFill="1" applyBorder="1" applyAlignment="1">
      <alignment horizontal="center" vertical="center" wrapText="1"/>
    </xf>
    <xf numFmtId="0" fontId="98" fillId="67" borderId="27" xfId="0" applyFont="1" applyFill="1" applyBorder="1" applyAlignment="1">
      <alignment horizontal="left" vertical="center" wrapText="1" indent="1"/>
    </xf>
    <xf numFmtId="0" fontId="95" fillId="0" borderId="40" xfId="9" applyFont="1" applyFill="1" applyBorder="1" applyAlignment="1">
      <alignment horizontal="left" vertical="center" wrapText="1" indent="1"/>
    </xf>
    <xf numFmtId="0" fontId="95" fillId="0" borderId="41" xfId="9" applyFont="1" applyFill="1" applyBorder="1" applyAlignment="1">
      <alignment horizontal="left" vertical="center" wrapText="1" indent="1"/>
    </xf>
    <xf numFmtId="0" fontId="80" fillId="0" borderId="0" xfId="0" applyFont="1" applyBorder="1" applyAlignment="1">
      <alignment horizontal="center" vertical="center" wrapText="1"/>
    </xf>
    <xf numFmtId="0" fontId="86" fillId="0" borderId="0" xfId="0" applyFont="1" applyFill="1" applyBorder="1" applyAlignment="1">
      <alignment horizontal="center"/>
    </xf>
    <xf numFmtId="0" fontId="80" fillId="0" borderId="0" xfId="0" applyFont="1" applyBorder="1" applyAlignment="1">
      <alignment horizontal="left"/>
    </xf>
    <xf numFmtId="0" fontId="95" fillId="69" borderId="3" xfId="9" applyFont="1" applyFill="1" applyBorder="1" applyAlignment="1">
      <alignment horizontal="left" vertical="center" wrapText="1" indent="1"/>
    </xf>
    <xf numFmtId="0" fontId="95" fillId="69" borderId="27" xfId="9" applyFont="1" applyFill="1" applyBorder="1" applyAlignment="1">
      <alignment horizontal="left" vertical="center" wrapText="1" indent="1"/>
    </xf>
    <xf numFmtId="0" fontId="82" fillId="69" borderId="27" xfId="9" applyFont="1" applyFill="1" applyBorder="1" applyAlignment="1">
      <alignment horizontal="left" vertical="center" wrapText="1" indent="1"/>
    </xf>
    <xf numFmtId="49" fontId="83" fillId="0" borderId="2" xfId="0" applyNumberFormat="1" applyFont="1" applyFill="1" applyBorder="1" applyAlignment="1">
      <alignment horizontal="center" vertical="center" wrapText="1"/>
    </xf>
    <xf numFmtId="49" fontId="83" fillId="0" borderId="30" xfId="0" applyNumberFormat="1" applyFont="1" applyFill="1" applyBorder="1" applyAlignment="1">
      <alignment horizontal="center" vertical="center" wrapText="1"/>
    </xf>
    <xf numFmtId="49" fontId="83" fillId="0" borderId="31" xfId="0" applyNumberFormat="1" applyFont="1" applyFill="1" applyBorder="1" applyAlignment="1">
      <alignment horizontal="center" vertical="center" wrapText="1"/>
    </xf>
    <xf numFmtId="49" fontId="89" fillId="71" borderId="42" xfId="0" applyNumberFormat="1" applyFont="1" applyFill="1" applyBorder="1" applyAlignment="1">
      <alignment horizontal="left" vertical="top" wrapText="1"/>
    </xf>
    <xf numFmtId="49" fontId="80" fillId="71" borderId="0" xfId="0" applyNumberFormat="1" applyFont="1" applyFill="1" applyBorder="1" applyAlignment="1">
      <alignment horizontal="left" vertical="top"/>
    </xf>
    <xf numFmtId="0" fontId="98" fillId="67" borderId="3" xfId="0" applyFont="1" applyFill="1" applyBorder="1" applyAlignment="1">
      <alignment horizontal="left" vertical="center" wrapText="1" indent="1"/>
    </xf>
    <xf numFmtId="49" fontId="93" fillId="0" borderId="42" xfId="0" applyNumberFormat="1" applyFont="1" applyBorder="1" applyAlignment="1" applyProtection="1">
      <alignment horizontal="left" vertical="top" wrapText="1"/>
      <protection locked="0"/>
    </xf>
    <xf numFmtId="49" fontId="87" fillId="0" borderId="0" xfId="0" applyNumberFormat="1" applyFont="1" applyBorder="1" applyAlignment="1" applyProtection="1">
      <alignment horizontal="left" vertical="top"/>
      <protection locked="0"/>
    </xf>
    <xf numFmtId="0" fontId="82" fillId="66" borderId="28" xfId="9" applyFont="1" applyFill="1" applyBorder="1" applyAlignment="1">
      <alignment horizontal="left" vertical="center" wrapText="1" indent="1"/>
    </xf>
    <xf numFmtId="4" fontId="83" fillId="0" borderId="34" xfId="762" applyNumberFormat="1" applyFont="1" applyFill="1" applyBorder="1" applyAlignment="1">
      <alignment horizontal="center" vertical="center" wrapText="1"/>
    </xf>
    <xf numFmtId="4" fontId="83" fillId="0" borderId="28" xfId="762" applyNumberFormat="1" applyFont="1" applyFill="1" applyBorder="1" applyAlignment="1">
      <alignment horizontal="center" vertical="center" wrapText="1"/>
    </xf>
    <xf numFmtId="4" fontId="83" fillId="0" borderId="39" xfId="762" applyNumberFormat="1" applyFont="1" applyFill="1" applyBorder="1" applyAlignment="1">
      <alignment horizontal="center" vertical="center" wrapText="1"/>
    </xf>
    <xf numFmtId="4" fontId="83" fillId="0" borderId="3" xfId="762" applyNumberFormat="1" applyFont="1" applyFill="1" applyBorder="1" applyAlignment="1">
      <alignment horizontal="center" vertical="center" wrapText="1"/>
    </xf>
    <xf numFmtId="4" fontId="83" fillId="0" borderId="27" xfId="762" applyNumberFormat="1" applyFont="1" applyFill="1" applyBorder="1" applyAlignment="1">
      <alignment horizontal="center" vertical="center" wrapText="1"/>
    </xf>
    <xf numFmtId="4" fontId="83" fillId="0" borderId="4" xfId="762" applyNumberFormat="1" applyFont="1" applyFill="1" applyBorder="1" applyAlignment="1">
      <alignment horizontal="center" vertical="center" wrapText="1"/>
    </xf>
    <xf numFmtId="49" fontId="80" fillId="0" borderId="40" xfId="0" applyNumberFormat="1" applyFont="1" applyFill="1" applyBorder="1" applyAlignment="1" applyProtection="1">
      <alignment horizontal="left" vertical="top" wrapText="1"/>
      <protection locked="0"/>
    </xf>
    <xf numFmtId="49" fontId="80" fillId="0" borderId="41" xfId="0" applyNumberFormat="1" applyFont="1" applyFill="1" applyBorder="1" applyAlignment="1" applyProtection="1">
      <alignment horizontal="left" vertical="top"/>
      <protection locked="0"/>
    </xf>
    <xf numFmtId="0" fontId="95" fillId="0" borderId="35" xfId="9" applyFont="1" applyFill="1" applyBorder="1" applyAlignment="1">
      <alignment horizontal="left" vertical="center" wrapText="1" indent="1"/>
    </xf>
    <xf numFmtId="0" fontId="95" fillId="0" borderId="36" xfId="9" applyFont="1" applyFill="1" applyBorder="1" applyAlignment="1">
      <alignment horizontal="left" vertical="center" wrapText="1" indent="1"/>
    </xf>
    <xf numFmtId="0" fontId="95" fillId="66" borderId="34" xfId="9" applyFont="1" applyFill="1" applyBorder="1" applyAlignment="1">
      <alignment horizontal="left" vertical="center" wrapText="1" indent="1"/>
    </xf>
    <xf numFmtId="0" fontId="95" fillId="66" borderId="28" xfId="9" applyFont="1" applyFill="1" applyBorder="1" applyAlignment="1">
      <alignment horizontal="left" vertical="center" wrapText="1" indent="1"/>
    </xf>
    <xf numFmtId="0" fontId="98" fillId="0" borderId="3" xfId="0" applyFont="1" applyFill="1" applyBorder="1" applyAlignment="1">
      <alignment horizontal="left" vertical="center" wrapText="1"/>
    </xf>
    <xf numFmtId="0" fontId="98" fillId="0" borderId="27" xfId="0" applyFont="1" applyFill="1" applyBorder="1" applyAlignment="1">
      <alignment horizontal="left" vertical="center" wrapText="1"/>
    </xf>
    <xf numFmtId="0" fontId="96" fillId="0" borderId="27" xfId="0" applyFont="1" applyFill="1" applyBorder="1" applyAlignment="1">
      <alignment horizontal="center" vertical="top" wrapText="1"/>
    </xf>
    <xf numFmtId="0" fontId="96" fillId="0" borderId="27" xfId="0" applyFont="1" applyFill="1" applyBorder="1" applyAlignment="1">
      <alignment horizontal="center" vertical="center" wrapText="1"/>
    </xf>
    <xf numFmtId="0" fontId="90" fillId="75" borderId="0" xfId="0" applyFont="1" applyFill="1" applyBorder="1" applyAlignment="1">
      <alignment horizontal="center" wrapText="1"/>
    </xf>
    <xf numFmtId="0" fontId="117" fillId="0" borderId="0" xfId="0" applyFont="1" applyBorder="1" applyAlignment="1">
      <alignment horizontal="center"/>
    </xf>
    <xf numFmtId="0" fontId="87" fillId="65" borderId="3" xfId="0" applyFont="1" applyFill="1" applyBorder="1" applyAlignment="1">
      <alignment horizontal="center" vertical="center" wrapText="1"/>
    </xf>
    <xf numFmtId="0" fontId="87" fillId="65" borderId="4" xfId="0" applyFont="1" applyFill="1" applyBorder="1" applyAlignment="1">
      <alignment horizontal="center" vertical="center" wrapText="1"/>
    </xf>
    <xf numFmtId="0" fontId="95" fillId="0" borderId="40" xfId="9" applyFont="1" applyFill="1" applyBorder="1" applyAlignment="1">
      <alignment horizontal="left" vertical="center" indent="1"/>
    </xf>
    <xf numFmtId="0" fontId="95" fillId="0" borderId="41" xfId="9" applyFont="1" applyFill="1" applyBorder="1" applyAlignment="1">
      <alignment horizontal="left" vertical="center" indent="1"/>
    </xf>
    <xf numFmtId="49" fontId="89" fillId="0" borderId="42" xfId="0" applyNumberFormat="1" applyFont="1" applyFill="1" applyBorder="1" applyAlignment="1">
      <alignment horizontal="left" vertical="top" wrapText="1"/>
    </xf>
    <xf numFmtId="49" fontId="80" fillId="0" borderId="0" xfId="0" applyNumberFormat="1" applyFont="1" applyFill="1" applyBorder="1" applyAlignment="1">
      <alignment horizontal="left" vertical="top"/>
    </xf>
    <xf numFmtId="0" fontId="96" fillId="0" borderId="28" xfId="0" applyFont="1" applyFill="1" applyBorder="1" applyAlignment="1">
      <alignment horizontal="center"/>
    </xf>
    <xf numFmtId="0" fontId="96" fillId="0" borderId="28" xfId="0" applyFont="1" applyFill="1" applyBorder="1" applyAlignment="1">
      <alignment horizontal="center" wrapText="1"/>
    </xf>
    <xf numFmtId="0" fontId="86" fillId="0" borderId="58" xfId="0" applyFont="1" applyFill="1" applyBorder="1" applyAlignment="1">
      <alignment horizontal="center"/>
    </xf>
    <xf numFmtId="0" fontId="121" fillId="0" borderId="1" xfId="0" applyFont="1" applyBorder="1" applyAlignment="1">
      <alignment horizontal="center" vertical="center"/>
    </xf>
    <xf numFmtId="0" fontId="121" fillId="0" borderId="2" xfId="0" applyFont="1" applyBorder="1" applyAlignment="1">
      <alignment horizontal="center" vertical="center"/>
    </xf>
    <xf numFmtId="0" fontId="124" fillId="0" borderId="1" xfId="0" applyFont="1" applyBorder="1" applyAlignment="1">
      <alignment vertical="top" wrapText="1"/>
    </xf>
    <xf numFmtId="0" fontId="121" fillId="0" borderId="3" xfId="0" applyFont="1" applyBorder="1" applyAlignment="1">
      <alignment vertical="top" wrapText="1"/>
    </xf>
    <xf numFmtId="0" fontId="92" fillId="0" borderId="1" xfId="0" applyFont="1" applyBorder="1" applyAlignment="1">
      <alignment vertical="top" wrapText="1"/>
    </xf>
    <xf numFmtId="0" fontId="92" fillId="0" borderId="0" xfId="0" applyFont="1" applyBorder="1" applyAlignment="1">
      <alignment vertical="top" wrapText="1"/>
    </xf>
    <xf numFmtId="0" fontId="124" fillId="0" borderId="3" xfId="0" applyFont="1" applyBorder="1" applyAlignment="1">
      <alignment vertical="top" wrapText="1"/>
    </xf>
    <xf numFmtId="0" fontId="124" fillId="0" borderId="27" xfId="0" applyFont="1" applyBorder="1" applyAlignment="1">
      <alignment vertical="top" wrapText="1"/>
    </xf>
    <xf numFmtId="0" fontId="121" fillId="0" borderId="27" xfId="0" applyFont="1" applyBorder="1" applyAlignment="1">
      <alignment vertical="top" wrapText="1"/>
    </xf>
    <xf numFmtId="0" fontId="92" fillId="0" borderId="3" xfId="0" applyFont="1" applyBorder="1" applyAlignment="1">
      <alignment vertical="top" wrapText="1"/>
    </xf>
    <xf numFmtId="0" fontId="92" fillId="0" borderId="4" xfId="0" applyFont="1" applyBorder="1" applyAlignment="1">
      <alignment vertical="top" wrapText="1"/>
    </xf>
    <xf numFmtId="49" fontId="124" fillId="0" borderId="1" xfId="0" applyNumberFormat="1" applyFont="1" applyBorder="1" applyAlignment="1">
      <alignment vertical="top" wrapText="1"/>
    </xf>
    <xf numFmtId="0" fontId="124" fillId="0" borderId="1" xfId="0" applyFont="1" applyBorder="1" applyAlignment="1">
      <alignment vertical="top"/>
    </xf>
    <xf numFmtId="0" fontId="121" fillId="0" borderId="3" xfId="0" applyFont="1" applyBorder="1" applyAlignment="1">
      <alignment vertical="top"/>
    </xf>
    <xf numFmtId="0" fontId="124" fillId="0" borderId="3" xfId="0" applyFont="1" applyBorder="1" applyAlignment="1">
      <alignment vertical="top"/>
    </xf>
    <xf numFmtId="49" fontId="121" fillId="0" borderId="2" xfId="0" applyNumberFormat="1" applyFont="1" applyBorder="1" applyAlignment="1">
      <alignment horizontal="left" vertical="top" wrapText="1"/>
    </xf>
    <xf numFmtId="49" fontId="121" fillId="0" borderId="30" xfId="0" applyNumberFormat="1" applyFont="1" applyBorder="1" applyAlignment="1">
      <alignment horizontal="left" vertical="top" wrapText="1"/>
    </xf>
    <xf numFmtId="49" fontId="121" fillId="0" borderId="31" xfId="0" applyNumberFormat="1" applyFont="1" applyBorder="1" applyAlignment="1">
      <alignment horizontal="left" vertical="top" wrapText="1"/>
    </xf>
    <xf numFmtId="0" fontId="132" fillId="0" borderId="0" xfId="0" applyFont="1" applyFill="1" applyBorder="1" applyAlignment="1">
      <alignment horizontal="center" wrapText="1"/>
    </xf>
    <xf numFmtId="0" fontId="135" fillId="0" borderId="0" xfId="0" applyFont="1" applyFill="1" applyBorder="1" applyAlignment="1">
      <alignment horizontal="center" vertical="center" wrapText="1"/>
    </xf>
    <xf numFmtId="0" fontId="131" fillId="0" borderId="1" xfId="0" applyFont="1" applyBorder="1" applyAlignment="1">
      <alignment horizontal="center"/>
    </xf>
    <xf numFmtId="0" fontId="131" fillId="0" borderId="3" xfId="0" applyFont="1" applyFill="1" applyBorder="1" applyAlignment="1">
      <alignment horizontal="center" vertical="center" wrapText="1"/>
    </xf>
    <xf numFmtId="0" fontId="131" fillId="0" borderId="27" xfId="0" applyFont="1" applyFill="1" applyBorder="1" applyAlignment="1">
      <alignment horizontal="center" vertical="center" wrapText="1"/>
    </xf>
    <xf numFmtId="0" fontId="131" fillId="0" borderId="4" xfId="0" applyFont="1" applyFill="1" applyBorder="1" applyAlignment="1">
      <alignment horizontal="center" vertical="center" wrapText="1"/>
    </xf>
    <xf numFmtId="0" fontId="92" fillId="0" borderId="34" xfId="0" applyFont="1" applyBorder="1" applyAlignment="1">
      <alignment horizontal="left" vertical="center"/>
    </xf>
    <xf numFmtId="0" fontId="92" fillId="0" borderId="39" xfId="0" applyFont="1" applyBorder="1" applyAlignment="1">
      <alignment horizontal="left" vertical="center"/>
    </xf>
    <xf numFmtId="0" fontId="92" fillId="0" borderId="0" xfId="0" applyFont="1" applyBorder="1" applyAlignment="1">
      <alignment horizontal="left" vertical="center"/>
    </xf>
    <xf numFmtId="9" fontId="102" fillId="76" borderId="3" xfId="0" applyNumberFormat="1" applyFont="1" applyFill="1" applyBorder="1" applyAlignment="1">
      <alignment horizontal="center" vertical="center"/>
    </xf>
    <xf numFmtId="9" fontId="102" fillId="76" borderId="27" xfId="0" applyNumberFormat="1" applyFont="1" applyFill="1" applyBorder="1" applyAlignment="1">
      <alignment horizontal="center" vertical="center"/>
    </xf>
    <xf numFmtId="0" fontId="102" fillId="76" borderId="3" xfId="0" applyFont="1" applyFill="1" applyBorder="1" applyAlignment="1">
      <alignment horizontal="center" vertical="center"/>
    </xf>
    <xf numFmtId="0" fontId="102" fillId="76" borderId="27" xfId="0" applyFont="1" applyFill="1" applyBorder="1" applyAlignment="1">
      <alignment horizontal="center" vertical="center"/>
    </xf>
    <xf numFmtId="9" fontId="102" fillId="79" borderId="3" xfId="0" applyNumberFormat="1" applyFont="1" applyFill="1" applyBorder="1" applyAlignment="1">
      <alignment horizontal="center" vertical="center" wrapText="1"/>
    </xf>
    <xf numFmtId="9" fontId="102" fillId="79" borderId="27" xfId="0" applyNumberFormat="1" applyFont="1" applyFill="1" applyBorder="1" applyAlignment="1">
      <alignment horizontal="center" vertical="center" wrapText="1"/>
    </xf>
    <xf numFmtId="9" fontId="102" fillId="76" borderId="4" xfId="0" applyNumberFormat="1" applyFont="1" applyFill="1" applyBorder="1" applyAlignment="1">
      <alignment horizontal="center" vertical="center"/>
    </xf>
    <xf numFmtId="0" fontId="81" fillId="78" borderId="1" xfId="0" applyFont="1" applyFill="1" applyBorder="1" applyAlignment="1">
      <alignment horizontal="center"/>
    </xf>
    <xf numFmtId="0" fontId="81" fillId="73" borderId="1" xfId="0" applyFont="1" applyFill="1" applyBorder="1" applyAlignment="1">
      <alignment horizontal="center"/>
    </xf>
    <xf numFmtId="0" fontId="81" fillId="0" borderId="0" xfId="0" applyFont="1" applyBorder="1" applyAlignment="1">
      <alignment vertical="center"/>
    </xf>
    <xf numFmtId="9" fontId="102" fillId="79" borderId="4" xfId="0" applyNumberFormat="1" applyFont="1" applyFill="1" applyBorder="1" applyAlignment="1">
      <alignment horizontal="center" vertical="center" wrapText="1"/>
    </xf>
    <xf numFmtId="0" fontId="81" fillId="0" borderId="0" xfId="0" applyFont="1" applyBorder="1"/>
    <xf numFmtId="0" fontId="95" fillId="67" borderId="40" xfId="9" applyFont="1" applyFill="1" applyBorder="1" applyAlignment="1">
      <alignment horizontal="left" vertical="center" wrapText="1" indent="1"/>
    </xf>
    <xf numFmtId="0" fontId="95" fillId="67" borderId="41" xfId="9" applyFont="1" applyFill="1" applyBorder="1" applyAlignment="1">
      <alignment horizontal="left" vertical="center" wrapText="1" indent="1"/>
    </xf>
    <xf numFmtId="0" fontId="95" fillId="67" borderId="37" xfId="9" applyFont="1" applyFill="1" applyBorder="1" applyAlignment="1">
      <alignment horizontal="left" vertical="center" wrapText="1" indent="1"/>
    </xf>
    <xf numFmtId="0" fontId="95" fillId="67" borderId="51" xfId="9" applyFont="1" applyFill="1" applyBorder="1" applyAlignment="1">
      <alignment horizontal="left" vertical="center" wrapText="1" indent="1"/>
    </xf>
    <xf numFmtId="0" fontId="95" fillId="67" borderId="40" xfId="9" applyFont="1" applyFill="1" applyBorder="1" applyAlignment="1">
      <alignment horizontal="left" vertical="center"/>
    </xf>
    <xf numFmtId="0" fontId="95" fillId="67" borderId="41" xfId="9" applyFont="1" applyFill="1" applyBorder="1" applyAlignment="1">
      <alignment horizontal="left" vertical="center"/>
    </xf>
    <xf numFmtId="0" fontId="98" fillId="66" borderId="5" xfId="0" applyFont="1" applyFill="1" applyBorder="1" applyAlignment="1">
      <alignment horizontal="left" vertical="center" wrapText="1" indent="1"/>
    </xf>
    <xf numFmtId="0" fontId="98" fillId="66" borderId="27" xfId="0" applyFont="1" applyFill="1" applyBorder="1" applyAlignment="1">
      <alignment horizontal="left" vertical="center" wrapText="1" indent="1"/>
    </xf>
    <xf numFmtId="0" fontId="98" fillId="67" borderId="5" xfId="0" applyFont="1" applyFill="1" applyBorder="1" applyAlignment="1">
      <alignment horizontal="left" vertical="center" wrapText="1" indent="1"/>
    </xf>
    <xf numFmtId="49" fontId="80" fillId="0" borderId="35" xfId="0" applyNumberFormat="1" applyFont="1" applyFill="1" applyBorder="1" applyAlignment="1" applyProtection="1">
      <alignment horizontal="left" vertical="top" wrapText="1"/>
      <protection locked="0"/>
    </xf>
    <xf numFmtId="49" fontId="80" fillId="0" borderId="36" xfId="0" applyNumberFormat="1" applyFont="1" applyFill="1" applyBorder="1" applyAlignment="1" applyProtection="1">
      <alignment horizontal="left" vertical="top" wrapText="1"/>
      <protection locked="0"/>
    </xf>
    <xf numFmtId="0" fontId="126" fillId="0" borderId="3" xfId="0" applyFont="1" applyFill="1" applyBorder="1" applyAlignment="1">
      <alignment horizontal="left" vertical="center" wrapText="1"/>
    </xf>
    <xf numFmtId="0" fontId="126" fillId="0" borderId="27" xfId="0" applyFont="1" applyFill="1" applyBorder="1" applyAlignment="1">
      <alignment horizontal="left" vertical="center" wrapText="1"/>
    </xf>
    <xf numFmtId="0" fontId="126" fillId="0" borderId="4" xfId="0" applyFont="1" applyFill="1" applyBorder="1" applyAlignment="1">
      <alignment horizontal="left" vertical="center" wrapText="1"/>
    </xf>
    <xf numFmtId="49" fontId="73" fillId="0" borderId="1" xfId="0" applyNumberFormat="1" applyFont="1" applyFill="1" applyBorder="1" applyAlignment="1" applyProtection="1">
      <alignment horizontal="left" vertical="top" wrapText="1"/>
      <protection locked="0"/>
    </xf>
    <xf numFmtId="0" fontId="126" fillId="0" borderId="3" xfId="9" applyFont="1" applyFill="1" applyBorder="1" applyAlignment="1">
      <alignment horizontal="left" vertical="center" wrapText="1"/>
    </xf>
    <xf numFmtId="0" fontId="126" fillId="0" borderId="27" xfId="9" applyFont="1" applyFill="1" applyBorder="1" applyAlignment="1">
      <alignment horizontal="left" vertical="center" wrapText="1"/>
    </xf>
    <xf numFmtId="0" fontId="126" fillId="0" borderId="4" xfId="9" applyFont="1" applyFill="1" applyBorder="1" applyAlignment="1">
      <alignment horizontal="left" vertical="center" wrapText="1"/>
    </xf>
    <xf numFmtId="0" fontId="126" fillId="0" borderId="1" xfId="9" applyFont="1" applyFill="1" applyBorder="1" applyAlignment="1">
      <alignment horizontal="left" vertical="center" wrapText="1" indent="1"/>
    </xf>
    <xf numFmtId="0" fontId="126" fillId="0" borderId="1" xfId="0" applyFont="1" applyFill="1" applyBorder="1" applyAlignment="1">
      <alignment horizontal="left" vertical="center" wrapText="1" indent="1"/>
    </xf>
    <xf numFmtId="0" fontId="126" fillId="0" borderId="45" xfId="9" applyFont="1" applyFill="1" applyBorder="1" applyAlignment="1">
      <alignment horizontal="left" vertical="center" wrapText="1"/>
    </xf>
    <xf numFmtId="0" fontId="126" fillId="0" borderId="50" xfId="9" applyFont="1" applyFill="1" applyBorder="1" applyAlignment="1">
      <alignment horizontal="left" vertical="center" wrapText="1"/>
    </xf>
    <xf numFmtId="0" fontId="126" fillId="0" borderId="46" xfId="9" applyFont="1" applyFill="1" applyBorder="1" applyAlignment="1">
      <alignment horizontal="left" vertical="center" wrapText="1"/>
    </xf>
    <xf numFmtId="0" fontId="126" fillId="0" borderId="1" xfId="0" applyFont="1" applyFill="1" applyBorder="1" applyAlignment="1">
      <alignment horizontal="left" vertical="center" wrapText="1"/>
    </xf>
    <xf numFmtId="0" fontId="126" fillId="0" borderId="1" xfId="9" applyFont="1" applyFill="1" applyBorder="1" applyAlignment="1">
      <alignment horizontal="left" vertical="center" wrapText="1"/>
    </xf>
  </cellXfs>
  <cellStyles count="3231">
    <cellStyle name="'" xfId="11"/>
    <cellStyle name="%" xfId="12"/>
    <cellStyle name="% 2" xfId="13"/>
    <cellStyle name="% 3" xfId="14"/>
    <cellStyle name="% 4" xfId="3221"/>
    <cellStyle name="%_2_инсталляция 4кв " xfId="15"/>
    <cellStyle name="%_База" xfId="16"/>
    <cellStyle name="%_База_1" xfId="17"/>
    <cellStyle name="%_База_1_Свод" xfId="18"/>
    <cellStyle name="%_База_2" xfId="19"/>
    <cellStyle name="%_База_База" xfId="20"/>
    <cellStyle name="__ДДС_П2 СЗТ08" xfId="21"/>
    <cellStyle name="__ДДС_П4 СЗТ09" xfId="22"/>
    <cellStyle name="__ОборотКЗП2 для БО" xfId="23"/>
    <cellStyle name="_01" xfId="24"/>
    <cellStyle name="_05_База_за_3 квартал" xfId="25"/>
    <cellStyle name="_05_База_за_декабрь уточн" xfId="26"/>
    <cellStyle name="_07" xfId="27"/>
    <cellStyle name="_2_инсталляция 4кв " xfId="28"/>
    <cellStyle name="_2010_II_F0145" xfId="29"/>
    <cellStyle name="_333" xfId="30"/>
    <cellStyle name="_50-Инвестиц_05_август" xfId="31"/>
    <cellStyle name="_Cost" xfId="32"/>
    <cellStyle name="_header_grey" xfId="33"/>
    <cellStyle name="_header_italic" xfId="34"/>
    <cellStyle name="_header_vertical" xfId="35"/>
    <cellStyle name="_Inv" xfId="36"/>
    <cellStyle name="_Invest _052" xfId="37"/>
    <cellStyle name="_Invest_04_факт_декабрь_проверка_КЗ" xfId="38"/>
    <cellStyle name="_Invest_05_факт_июнь" xfId="39"/>
    <cellStyle name="_Invest_06_v11" xfId="40"/>
    <cellStyle name="_PL_СЗТ_2007_08.11.06" xfId="41"/>
    <cellStyle name="_PL_СЗТ_4 кв 2006" xfId="42"/>
    <cellStyle name="_PL_СЗТ_4 кв 2007-ПланIV" xfId="43"/>
    <cellStyle name="_PL2008свод" xfId="44"/>
    <cellStyle name="_PON_модель_150709_на основе 060709_упущенная выгода отдельно" xfId="45"/>
    <cellStyle name="_Rate_account_v2_1_st_stage (4)" xfId="46"/>
    <cellStyle name="_Zayavka.xls Диагр. 100" xfId="47"/>
    <cellStyle name="_Zayavka.xls Диагр. 101" xfId="48"/>
    <cellStyle name="_Zayavka.xls Диагр. 102" xfId="49"/>
    <cellStyle name="_Zayavka.xls Диагр. 103" xfId="50"/>
    <cellStyle name="_Zayavka.xls Диагр. 104" xfId="51"/>
    <cellStyle name="_Zayavka.xls Диагр. 105" xfId="52"/>
    <cellStyle name="_Zayavka.xls Диагр. 106" xfId="53"/>
    <cellStyle name="_Zayavka.xls Диагр. 107" xfId="54"/>
    <cellStyle name="_Zayavka.xls Диагр. 108" xfId="55"/>
    <cellStyle name="_Zayavka.xls Диагр. 109" xfId="56"/>
    <cellStyle name="_Zayavka.xls Диагр. 110" xfId="57"/>
    <cellStyle name="_Zayavka.xls Диагр. 111" xfId="58"/>
    <cellStyle name="_Zayavka.xls Диагр. 112" xfId="59"/>
    <cellStyle name="_Zayavka.xls Диагр. 113" xfId="60"/>
    <cellStyle name="_Zayavka.xls Диагр. 114" xfId="61"/>
    <cellStyle name="_Zayavka.xls Диагр. 115" xfId="62"/>
    <cellStyle name="_Zayavka.xls Диагр. 116" xfId="63"/>
    <cellStyle name="_Zayavka.xls Диагр. 117" xfId="64"/>
    <cellStyle name="_Zayavka.xls Диагр. 118" xfId="65"/>
    <cellStyle name="_Zayavka.xls Диагр. 119" xfId="66"/>
    <cellStyle name="_Zayavka.xls Диагр. 120" xfId="67"/>
    <cellStyle name="_Zayavka.xls Диагр. 121" xfId="68"/>
    <cellStyle name="_Zayavka.xls Диагр. 122" xfId="69"/>
    <cellStyle name="_Zayavka.xls Диагр. 123" xfId="70"/>
    <cellStyle name="_Zayavka.xls Диагр. 124" xfId="71"/>
    <cellStyle name="_Zayavka.xls Диагр. 125" xfId="72"/>
    <cellStyle name="_Zayavka.xls Диагр. 126" xfId="73"/>
    <cellStyle name="_Zayavka.xls Диагр. 127" xfId="74"/>
    <cellStyle name="_Zayavka.xls Диагр. 128" xfId="75"/>
    <cellStyle name="_Zayavka.xls Диагр. 129" xfId="76"/>
    <cellStyle name="_Zayavka.xls Диагр. 130" xfId="77"/>
    <cellStyle name="_Zayavka.xls Диагр. 131" xfId="78"/>
    <cellStyle name="_Zayavka.xls Диагр. 132" xfId="79"/>
    <cellStyle name="_Zayavka.xls Диагр. 133" xfId="80"/>
    <cellStyle name="_Zayavka.xls Диагр. 134" xfId="81"/>
    <cellStyle name="_Zayavka.xls Диагр. 135" xfId="82"/>
    <cellStyle name="_Zayavka.xls Диагр. 136" xfId="83"/>
    <cellStyle name="_Zayavka.xls Диагр. 137" xfId="84"/>
    <cellStyle name="_Zayavka.xls Диагр. 138" xfId="85"/>
    <cellStyle name="_Zayavka.xls Диагр. 139" xfId="86"/>
    <cellStyle name="_Zayavka.xls Диагр. 140" xfId="87"/>
    <cellStyle name="_Zayavka.xls Диагр. 141" xfId="88"/>
    <cellStyle name="_Zayavka.xls Диагр. 142" xfId="89"/>
    <cellStyle name="_Zayavka.xls Диагр. 144" xfId="90"/>
    <cellStyle name="_Zayavka.xls Диагр. 145" xfId="91"/>
    <cellStyle name="_Zayavka.xls Диагр. 146" xfId="92"/>
    <cellStyle name="_Zayavka.xls Диагр. 147" xfId="93"/>
    <cellStyle name="_Zayavka.xls Диагр. 89" xfId="94"/>
    <cellStyle name="_Zayavka.xls Диагр. 90" xfId="95"/>
    <cellStyle name="_Zayavka.xls Диагр. 91" xfId="96"/>
    <cellStyle name="_Zayavka.xls Диагр. 92" xfId="97"/>
    <cellStyle name="_Zayavka.xls Диагр. 93" xfId="98"/>
    <cellStyle name="_Zayavka.xls Диагр. 94" xfId="99"/>
    <cellStyle name="_Zayavka.xls Диагр. 95" xfId="100"/>
    <cellStyle name="_Zayavka.xls Диагр. 96" xfId="101"/>
    <cellStyle name="_Zayavka.xls Диагр. 97" xfId="102"/>
    <cellStyle name="_Zayavka.xls Диагр. 98" xfId="103"/>
    <cellStyle name="_Zayavka.xls Диагр. 99" xfId="104"/>
    <cellStyle name="_Анализ" xfId="105"/>
    <cellStyle name="_Анализ_апрель" xfId="106"/>
    <cellStyle name="_Анализ_май" xfId="107"/>
    <cellStyle name="_Бюджет_2007" xfId="108"/>
    <cellStyle name="_БюджетPLДДС2009_V94форма" xfId="109"/>
    <cellStyle name="_ГД" xfId="110"/>
    <cellStyle name="_Данные о состоянии дебиторской задолженности_СЗТ 2007.03" xfId="111"/>
    <cellStyle name="_Данные о состоянии дебиторской задолженности_СЗТ 2007.03 (вар 2)" xfId="112"/>
    <cellStyle name="_ДДС" xfId="113"/>
    <cellStyle name="_Для Опер  отчет_СЗТ 2007 01-03(ДДС)" xfId="114"/>
    <cellStyle name="_для принципов 2008 к БИК 96 140807" xfId="115"/>
    <cellStyle name="_Июль-сент_ОИ" xfId="116"/>
    <cellStyle name="_ИюньОИ" xfId="117"/>
    <cellStyle name="_Книга1" xfId="118"/>
    <cellStyle name="_Книга2" xfId="119"/>
    <cellStyle name="_Кор-ки" xfId="120"/>
    <cellStyle name="_Кор-ки инв" xfId="121"/>
    <cellStyle name="_Кредиты 2006" xfId="122"/>
    <cellStyle name="_КС_ЮЛ_3 кв._09_КК" xfId="123"/>
    <cellStyle name="_Лист в C: Documents and Settings SmorchkovMN Local Settings Temporary Internet Files OLK10 Итоги выполнения показателей бюджета на 10.06" xfId="124"/>
    <cellStyle name="_Лист1" xfId="125"/>
    <cellStyle name="_Лист1_DDS_Inv_2011" xfId="126"/>
    <cellStyle name="_Лист1_ДДС" xfId="127"/>
    <cellStyle name="_Лист2" xfId="128"/>
    <cellStyle name="_Модель прогноза_Сибирьтелеком" xfId="129"/>
    <cellStyle name="_НП_21октября (Карпов)" xfId="130"/>
    <cellStyle name="_НП_апрель" xfId="131"/>
    <cellStyle name="_НП_апрель1" xfId="132"/>
    <cellStyle name="_Общий_файл_для_отметок" xfId="133"/>
    <cellStyle name="_Опер. отчет_СЗТ 2006.04-06 ч. 2)" xfId="134"/>
    <cellStyle name="_Опер. отчет_СЗТ 2006.10-12(ч.2)" xfId="135"/>
    <cellStyle name="_ОРДЗ" xfId="136"/>
    <cellStyle name="_ОРДЗ на 01.01.07" xfId="137"/>
    <cellStyle name="_ОРДЗ на 01.02.07  Таблицы" xfId="138"/>
    <cellStyle name="_ОРДЗ на 01.02.07  Таблицы уточненн вар" xfId="139"/>
    <cellStyle name="_ОРДЗ на 01.03.07  Таблицы" xfId="140"/>
    <cellStyle name="_ОРДЗ на 01.04.06" xfId="141"/>
    <cellStyle name="_ОРДЗ на 01.05.06" xfId="142"/>
    <cellStyle name="_ОРДЗ на 01.06.06 для отправки" xfId="143"/>
    <cellStyle name="_ОРДЗ на 01.07.06 для отправки" xfId="144"/>
    <cellStyle name="_ОРДЗ на 01.07.06 для отправки уточненный" xfId="145"/>
    <cellStyle name="_ОРДЗ на 01.08.06 для отправки" xfId="146"/>
    <cellStyle name="_ОРДЗ на 01.09.06 для отправки" xfId="147"/>
    <cellStyle name="_ОРДЗ на 01.10.06" xfId="148"/>
    <cellStyle name="_ОРДЗ на 01.11.06" xfId="149"/>
    <cellStyle name="_Основные_аппараты_2005" xfId="150"/>
    <cellStyle name="_Отчет за 1 квартал 2004 года" xfId="151"/>
    <cellStyle name="_Отчет из SUN 2007 апрель 1105_вар_2" xfId="152"/>
    <cellStyle name="_Отчет_05_апрель" xfId="153"/>
    <cellStyle name="_Отчет_05_декабрь" xfId="154"/>
    <cellStyle name="_Отчет_05_июль" xfId="155"/>
    <cellStyle name="_Отчет_05_июнь" xfId="156"/>
    <cellStyle name="_Отчет_05_май" xfId="157"/>
    <cellStyle name="_Отчет_05_май1" xfId="158"/>
    <cellStyle name="_Отчет_05_март1" xfId="159"/>
    <cellStyle name="_Отчет_05_ноябрь" xfId="160"/>
    <cellStyle name="_Отчет_05_октябрь" xfId="161"/>
    <cellStyle name="_Отчет_05_октябрь_1811" xfId="162"/>
    <cellStyle name="_Отчет_05_сентябрь_нов" xfId="163"/>
    <cellStyle name="_Отчет_05_февраль" xfId="164"/>
    <cellStyle name="_Отчет_05_январь" xfId="165"/>
    <cellStyle name="_Отчет_06_март" xfId="166"/>
    <cellStyle name="_Отчет_06_февраль" xfId="167"/>
    <cellStyle name="_Отчет_06_январь" xfId="168"/>
    <cellStyle name="_Отчет_07_март" xfId="169"/>
    <cellStyle name="_Отчет_07_февраль" xfId="170"/>
    <cellStyle name="_Отчет_07_январь" xfId="171"/>
    <cellStyle name="_Отчет_август" xfId="172"/>
    <cellStyle name="_Отчет_декабрь" xfId="173"/>
    <cellStyle name="_Отчет_июль" xfId="174"/>
    <cellStyle name="_Отчет_июнь1" xfId="175"/>
    <cellStyle name="_Отчет_ноябрь" xfId="176"/>
    <cellStyle name="_Отчет_октябрь" xfId="177"/>
    <cellStyle name="_Отчет_сентябрь" xfId="178"/>
    <cellStyle name="_план" xfId="179"/>
    <cellStyle name="_План развития ШПД_инфо_08 07 2008_" xfId="180"/>
    <cellStyle name="_Приложения" xfId="181"/>
    <cellStyle name="_ПРИОРИТЕТЫ_пофилиально_после_БИК_значения_310306" xfId="182"/>
    <cellStyle name="_Прогноз_2009-2013" xfId="183"/>
    <cellStyle name="_Прогноз_5Y_2008-2012-СЗТ" xfId="184"/>
    <cellStyle name="_Расчет ОКВ_ЮРЛ_1" xfId="185"/>
    <cellStyle name="_расширение_2007_МСС_СЗТ_таблица-16_08 (new1)" xfId="186"/>
    <cellStyle name="_Расшифр_01_05" xfId="187"/>
    <cellStyle name="_СЗТ" xfId="188"/>
    <cellStyle name="_СЗТ_Прогноз_2007-2011 для Стратегии" xfId="189"/>
    <cellStyle name="_Спека и Расчет окупаемости_УСИ_Cisco" xfId="190"/>
    <cellStyle name="_Статус" xfId="191"/>
    <cellStyle name="_Сценарий АнтиПОН_v1_010210" xfId="192"/>
    <cellStyle name="_Таблица 1.1 Основные экономические показатели" xfId="193"/>
    <cellStyle name="_Таблица 1.1. Осн эконом показатели" xfId="194"/>
    <cellStyle name="_Таблица 1.3 ПиУ" xfId="195"/>
    <cellStyle name="_Таблица 1.3 ПиУ (с корректировками на 18.10.06)" xfId="196"/>
    <cellStyle name="_Таблицы для ПЗ селектор за октябрь 06" xfId="197"/>
    <cellStyle name="_ТЭО проекта 75% PON в СПб_v7_300610_принят за базу (75%)" xfId="198"/>
    <cellStyle name="_ФИН_ЗАДОЛЖЕННОСТЬ" xfId="199"/>
    <cellStyle name="_ФИНЗАД_01" xfId="200"/>
    <cellStyle name="_ФОРМА КД2008" xfId="201"/>
    <cellStyle name="_Форма_БюджетPLДДС2008" xfId="202"/>
    <cellStyle name="_Формат отчета PL" xfId="203"/>
    <cellStyle name="_Формы отчетов для СВОС РФ (2)" xfId="204"/>
    <cellStyle name="_ЦРФ" xfId="205"/>
    <cellStyle name="_шаблон ПиУ ДДС ДЗ 2009" xfId="206"/>
    <cellStyle name="0,0_x000d__x000a_NA_x000d__x000a_" xfId="207"/>
    <cellStyle name="0,0_x000d__x000a_NA_x000d__x000a_ 2" xfId="208"/>
    <cellStyle name="0,0_x000d__x000a_NA_x000d__x000a_ 3" xfId="209"/>
    <cellStyle name="0. Заголовок раздела" xfId="210"/>
    <cellStyle name="01_Validation" xfId="211"/>
    <cellStyle name="02_Amount_from_OSV" xfId="212"/>
    <cellStyle name="1,2. Статья или позиция" xfId="213"/>
    <cellStyle name="20% - Акцент1 2" xfId="214"/>
    <cellStyle name="20% - Акцент1 2 2" xfId="215"/>
    <cellStyle name="20% - Акцент1 2 3" xfId="216"/>
    <cellStyle name="20% - Акцент1 2 4" xfId="217"/>
    <cellStyle name="20% - Акцент1 3" xfId="218"/>
    <cellStyle name="20% - Акцент1 4" xfId="219"/>
    <cellStyle name="20% - Акцент1 5" xfId="220"/>
    <cellStyle name="20% - Акцент1 6" xfId="221"/>
    <cellStyle name="20% - Акцент2 2" xfId="222"/>
    <cellStyle name="20% - Акцент2 2 2" xfId="223"/>
    <cellStyle name="20% - Акцент2 2 3" xfId="224"/>
    <cellStyle name="20% - Акцент2 2 4" xfId="225"/>
    <cellStyle name="20% - Акцент2 3" xfId="226"/>
    <cellStyle name="20% - Акцент2 4" xfId="227"/>
    <cellStyle name="20% - Акцент2 5" xfId="228"/>
    <cellStyle name="20% - Акцент2 6" xfId="229"/>
    <cellStyle name="20% - Акцент3 2" xfId="230"/>
    <cellStyle name="20% - Акцент3 2 2" xfId="231"/>
    <cellStyle name="20% - Акцент3 2 3" xfId="232"/>
    <cellStyle name="20% - Акцент3 2 4" xfId="233"/>
    <cellStyle name="20% - Акцент3 3" xfId="234"/>
    <cellStyle name="20% - Акцент3 4" xfId="235"/>
    <cellStyle name="20% - Акцент3 5" xfId="236"/>
    <cellStyle name="20% - Акцент3 6" xfId="237"/>
    <cellStyle name="20% - Акцент4 2" xfId="238"/>
    <cellStyle name="20% - Акцент4 2 2" xfId="239"/>
    <cellStyle name="20% - Акцент4 2 3" xfId="240"/>
    <cellStyle name="20% - Акцент4 2 4" xfId="241"/>
    <cellStyle name="20% - Акцент4 3" xfId="242"/>
    <cellStyle name="20% - Акцент4 4" xfId="243"/>
    <cellStyle name="20% - Акцент4 5" xfId="244"/>
    <cellStyle name="20% - Акцент4 6" xfId="245"/>
    <cellStyle name="20% - Акцент5 2" xfId="246"/>
    <cellStyle name="20% - Акцент5 2 2" xfId="247"/>
    <cellStyle name="20% - Акцент5 2 3" xfId="248"/>
    <cellStyle name="20% - Акцент5 2 4" xfId="249"/>
    <cellStyle name="20% - Акцент5 3" xfId="250"/>
    <cellStyle name="20% - Акцент5 4" xfId="251"/>
    <cellStyle name="20% - Акцент5 5" xfId="252"/>
    <cellStyle name="20% - Акцент5 6" xfId="253"/>
    <cellStyle name="20% - Акцент6 2" xfId="254"/>
    <cellStyle name="20% - Акцент6 2 2" xfId="255"/>
    <cellStyle name="20% - Акцент6 2 3" xfId="256"/>
    <cellStyle name="20% - Акцент6 2 4" xfId="257"/>
    <cellStyle name="20% - Акцент6 3" xfId="258"/>
    <cellStyle name="20% - Акцент6 4" xfId="259"/>
    <cellStyle name="20% - Акцент6 5" xfId="260"/>
    <cellStyle name="20% - Акцент6 6" xfId="261"/>
    <cellStyle name="3. Вид услуги" xfId="262"/>
    <cellStyle name="3. Заголовок подраздела" xfId="263"/>
    <cellStyle name="4,5,6. Цена" xfId="264"/>
    <cellStyle name="40% - Акцент1 2" xfId="265"/>
    <cellStyle name="40% - Акцент1 2 2" xfId="266"/>
    <cellStyle name="40% - Акцент1 2 3" xfId="267"/>
    <cellStyle name="40% - Акцент1 2 4" xfId="268"/>
    <cellStyle name="40% - Акцент1 3" xfId="269"/>
    <cellStyle name="40% - Акцент1 4" xfId="270"/>
    <cellStyle name="40% - Акцент1 5" xfId="271"/>
    <cellStyle name="40% - Акцент1 6" xfId="272"/>
    <cellStyle name="40% - Акцент2 2" xfId="273"/>
    <cellStyle name="40% - Акцент2 2 2" xfId="274"/>
    <cellStyle name="40% - Акцент2 2 3" xfId="275"/>
    <cellStyle name="40% - Акцент2 2 4" xfId="276"/>
    <cellStyle name="40% - Акцент2 3" xfId="277"/>
    <cellStyle name="40% - Акцент2 4" xfId="278"/>
    <cellStyle name="40% - Акцент2 5" xfId="279"/>
    <cellStyle name="40% - Акцент2 6" xfId="280"/>
    <cellStyle name="40% - Акцент3 2" xfId="281"/>
    <cellStyle name="40% - Акцент3 2 2" xfId="282"/>
    <cellStyle name="40% - Акцент3 2 3" xfId="283"/>
    <cellStyle name="40% - Акцент3 2 4" xfId="284"/>
    <cellStyle name="40% - Акцент3 3" xfId="285"/>
    <cellStyle name="40% - Акцент3 4" xfId="286"/>
    <cellStyle name="40% - Акцент3 5" xfId="287"/>
    <cellStyle name="40% - Акцент3 6" xfId="288"/>
    <cellStyle name="40% - Акцент4 2" xfId="289"/>
    <cellStyle name="40% - Акцент4 2 2" xfId="290"/>
    <cellStyle name="40% - Акцент4 2 3" xfId="291"/>
    <cellStyle name="40% - Акцент4 2 4" xfId="292"/>
    <cellStyle name="40% - Акцент4 3" xfId="293"/>
    <cellStyle name="40% - Акцент4 4" xfId="294"/>
    <cellStyle name="40% - Акцент4 5" xfId="295"/>
    <cellStyle name="40% - Акцент4 6" xfId="296"/>
    <cellStyle name="40% - Акцент5 2" xfId="297"/>
    <cellStyle name="40% - Акцент5 2 2" xfId="298"/>
    <cellStyle name="40% - Акцент5 2 3" xfId="299"/>
    <cellStyle name="40% - Акцент5 2 4" xfId="300"/>
    <cellStyle name="40% - Акцент5 3" xfId="301"/>
    <cellStyle name="40% - Акцент5 4" xfId="302"/>
    <cellStyle name="40% - Акцент5 5" xfId="303"/>
    <cellStyle name="40% - Акцент5 6" xfId="304"/>
    <cellStyle name="40% - Акцент6 2" xfId="305"/>
    <cellStyle name="40% - Акцент6 2 2" xfId="306"/>
    <cellStyle name="40% - Акцент6 2 3" xfId="307"/>
    <cellStyle name="40% - Акцент6 2 4" xfId="308"/>
    <cellStyle name="40% - Акцент6 3" xfId="309"/>
    <cellStyle name="40% - Акцент6 4" xfId="310"/>
    <cellStyle name="40% - Акцент6 5" xfId="311"/>
    <cellStyle name="40% - Акцент6 6" xfId="312"/>
    <cellStyle name="60% - Акцент1 2" xfId="313"/>
    <cellStyle name="60% - Акцент1 2 2" xfId="314"/>
    <cellStyle name="60% - Акцент1 2 3" xfId="315"/>
    <cellStyle name="60% - Акцент1 2 4" xfId="316"/>
    <cellStyle name="60% - Акцент1 3" xfId="317"/>
    <cellStyle name="60% - Акцент1 4" xfId="318"/>
    <cellStyle name="60% - Акцент1 5" xfId="319"/>
    <cellStyle name="60% - Акцент1 6" xfId="320"/>
    <cellStyle name="60% - Акцент2 2" xfId="321"/>
    <cellStyle name="60% - Акцент2 2 2" xfId="322"/>
    <cellStyle name="60% - Акцент2 2 3" xfId="323"/>
    <cellStyle name="60% - Акцент2 2 4" xfId="324"/>
    <cellStyle name="60% - Акцент2 3" xfId="325"/>
    <cellStyle name="60% - Акцент2 4" xfId="326"/>
    <cellStyle name="60% - Акцент2 5" xfId="327"/>
    <cellStyle name="60% - Акцент2 6" xfId="328"/>
    <cellStyle name="60% - Акцент3 2" xfId="329"/>
    <cellStyle name="60% - Акцент3 2 2" xfId="330"/>
    <cellStyle name="60% - Акцент3 2 3" xfId="331"/>
    <cellStyle name="60% - Акцент3 2 4" xfId="332"/>
    <cellStyle name="60% - Акцент3 3" xfId="333"/>
    <cellStyle name="60% - Акцент3 4" xfId="334"/>
    <cellStyle name="60% - Акцент3 5" xfId="335"/>
    <cellStyle name="60% - Акцент3 6" xfId="336"/>
    <cellStyle name="60% - Акцент4 2" xfId="337"/>
    <cellStyle name="60% - Акцент4 2 2" xfId="338"/>
    <cellStyle name="60% - Акцент4 2 3" xfId="339"/>
    <cellStyle name="60% - Акцент4 2 4" xfId="340"/>
    <cellStyle name="60% - Акцент4 3" xfId="341"/>
    <cellStyle name="60% - Акцент4 4" xfId="342"/>
    <cellStyle name="60% - Акцент4 5" xfId="343"/>
    <cellStyle name="60% - Акцент4 6" xfId="344"/>
    <cellStyle name="60% - Акцент5 2" xfId="345"/>
    <cellStyle name="60% - Акцент5 2 2" xfId="346"/>
    <cellStyle name="60% - Акцент5 2 3" xfId="347"/>
    <cellStyle name="60% - Акцент5 2 4" xfId="348"/>
    <cellStyle name="60% - Акцент5 3" xfId="349"/>
    <cellStyle name="60% - Акцент5 4" xfId="350"/>
    <cellStyle name="60% - Акцент5 5" xfId="351"/>
    <cellStyle name="60% - Акцент5 6" xfId="352"/>
    <cellStyle name="60% - Акцент6 2" xfId="353"/>
    <cellStyle name="60% - Акцент6 2 2" xfId="354"/>
    <cellStyle name="60% - Акцент6 2 3" xfId="355"/>
    <cellStyle name="60% - Акцент6 2 4" xfId="356"/>
    <cellStyle name="60% - Акцент6 3" xfId="357"/>
    <cellStyle name="60% - Акцент6 4" xfId="358"/>
    <cellStyle name="60% - Акцент6 5" xfId="359"/>
    <cellStyle name="60% - Акцент6 6" xfId="360"/>
    <cellStyle name="Aaia?iue [0]_laroux" xfId="361"/>
    <cellStyle name="Aaia?iue_laroux" xfId="362"/>
    <cellStyle name="Accent1" xfId="363"/>
    <cellStyle name="Accent1 - 20%" xfId="364"/>
    <cellStyle name="Accent1 - 40%" xfId="365"/>
    <cellStyle name="Accent1 - 60%" xfId="366"/>
    <cellStyle name="Accent2" xfId="367"/>
    <cellStyle name="Accent2 - 20%" xfId="368"/>
    <cellStyle name="Accent2 - 40%" xfId="369"/>
    <cellStyle name="Accent2 - 60%" xfId="370"/>
    <cellStyle name="Accent3" xfId="371"/>
    <cellStyle name="Accent3 - 20%" xfId="372"/>
    <cellStyle name="Accent3 - 40%" xfId="373"/>
    <cellStyle name="Accent3 - 60%" xfId="374"/>
    <cellStyle name="Accent4" xfId="375"/>
    <cellStyle name="Accent4 - 20%" xfId="376"/>
    <cellStyle name="Accent4 - 40%" xfId="377"/>
    <cellStyle name="Accent4 - 60%" xfId="378"/>
    <cellStyle name="Accent5" xfId="379"/>
    <cellStyle name="Accent5 - 20%" xfId="380"/>
    <cellStyle name="Accent5 - 40%" xfId="381"/>
    <cellStyle name="Accent5 - 60%" xfId="382"/>
    <cellStyle name="Accent6" xfId="383"/>
    <cellStyle name="Accent6 - 20%" xfId="384"/>
    <cellStyle name="Accent6 - 40%" xfId="385"/>
    <cellStyle name="Accent6 - 60%" xfId="386"/>
    <cellStyle name="account" xfId="387"/>
    <cellStyle name="Accounting" xfId="388"/>
    <cellStyle name="Acdldnnueer" xfId="389"/>
    <cellStyle name="Alilciue [0]_13o2" xfId="390"/>
    <cellStyle name="Alilciue_13o2" xfId="391"/>
    <cellStyle name="Amount_from_OSV" xfId="392"/>
    <cellStyle name="Anna" xfId="393"/>
    <cellStyle name="AP_AR_UPS" xfId="394"/>
    <cellStyle name="BackGround_General" xfId="395"/>
    <cellStyle name="Bad" xfId="396"/>
    <cellStyle name="blank" xfId="397"/>
    <cellStyle name="Blue_Calculation" xfId="398"/>
    <cellStyle name="border" xfId="399"/>
    <cellStyle name="border 2" xfId="400"/>
    <cellStyle name="border 3" xfId="401"/>
    <cellStyle name="border 4" xfId="402"/>
    <cellStyle name="border 5" xfId="403"/>
    <cellStyle name="border 6" xfId="404"/>
    <cellStyle name="border 7" xfId="405"/>
    <cellStyle name="border 8" xfId="406"/>
    <cellStyle name="border 9" xfId="407"/>
    <cellStyle name="border_DDS_Inv_2011" xfId="408"/>
    <cellStyle name="Calculation" xfId="409"/>
    <cellStyle name="Chapter title" xfId="410"/>
    <cellStyle name="Chapter Total" xfId="411"/>
    <cellStyle name="Check" xfId="412"/>
    <cellStyle name="Check Cell" xfId="413"/>
    <cellStyle name="Comma [0]_irl tel sep5" xfId="414"/>
    <cellStyle name="Comma_Footnotes_NNovgorod" xfId="415"/>
    <cellStyle name="Currency [0]_irl tel sep5" xfId="416"/>
    <cellStyle name="Currency_HP-COMP" xfId="417"/>
    <cellStyle name="Date" xfId="418"/>
    <cellStyle name="default" xfId="419"/>
    <cellStyle name="Dezimal [0]_Compiling Utility Macros" xfId="420"/>
    <cellStyle name="Dezimal_Compiling Utility Macros" xfId="421"/>
    <cellStyle name="Emphasis 1" xfId="422"/>
    <cellStyle name="Emphasis 2" xfId="423"/>
    <cellStyle name="Emphasis 3" xfId="424"/>
    <cellStyle name="Flag" xfId="425"/>
    <cellStyle name="Flag 2" xfId="426"/>
    <cellStyle name="Flag 3" xfId="427"/>
    <cellStyle name="Flag 4" xfId="428"/>
    <cellStyle name="Flag 5" xfId="429"/>
    <cellStyle name="Flag 6" xfId="430"/>
    <cellStyle name="Flag 7" xfId="431"/>
    <cellStyle name="Flag 8" xfId="432"/>
    <cellStyle name="Flag 9" xfId="433"/>
    <cellStyle name="Flag_DDS_Inv_2011" xfId="434"/>
    <cellStyle name="Footnotes" xfId="435"/>
    <cellStyle name="Footnotes 2" xfId="436"/>
    <cellStyle name="Footnotes 3" xfId="437"/>
    <cellStyle name="Footnotes 4" xfId="438"/>
    <cellStyle name="Footnotes 5" xfId="439"/>
    <cellStyle name="Footnotes 6" xfId="440"/>
    <cellStyle name="Footnotes 7" xfId="441"/>
    <cellStyle name="Footnotes 8" xfId="442"/>
    <cellStyle name="Footnotes 9" xfId="443"/>
    <cellStyle name="For_B_column" xfId="444"/>
    <cellStyle name="General_Ledger" xfId="445"/>
    <cellStyle name="Good" xfId="446"/>
    <cellStyle name="Grey" xfId="447"/>
    <cellStyle name="Grey 2" xfId="448"/>
    <cellStyle name="Grey 3" xfId="449"/>
    <cellStyle name="Grey 4" xfId="450"/>
    <cellStyle name="Grey 5" xfId="451"/>
    <cellStyle name="Grey 6" xfId="452"/>
    <cellStyle name="Grey 7" xfId="453"/>
    <cellStyle name="Grey 8" xfId="454"/>
    <cellStyle name="Grey 9" xfId="455"/>
    <cellStyle name="Grey_DDS_Inv_2011" xfId="456"/>
    <cellStyle name="grid" xfId="457"/>
    <cellStyle name="Heading 1" xfId="458"/>
    <cellStyle name="Heading 2" xfId="459"/>
    <cellStyle name="Heading 3" xfId="460"/>
    <cellStyle name="Heading 4" xfId="461"/>
    <cellStyle name="Heading2" xfId="462"/>
    <cellStyle name="Heading2 2" xfId="463"/>
    <cellStyle name="Heading2 3" xfId="464"/>
    <cellStyle name="Heading2 4" xfId="465"/>
    <cellStyle name="Heading2 5" xfId="466"/>
    <cellStyle name="Heading2 6" xfId="467"/>
    <cellStyle name="Heading2 7" xfId="468"/>
    <cellStyle name="Heading2 8" xfId="469"/>
    <cellStyle name="Heading2 9" xfId="470"/>
    <cellStyle name="Heading2_DDS_Inv_2011" xfId="471"/>
    <cellStyle name="Heading3" xfId="472"/>
    <cellStyle name="Heading3 2" xfId="473"/>
    <cellStyle name="Heading3 3" xfId="474"/>
    <cellStyle name="Heading3 4" xfId="475"/>
    <cellStyle name="Heading3 5" xfId="476"/>
    <cellStyle name="Heading3 6" xfId="477"/>
    <cellStyle name="Heading3 7" xfId="478"/>
    <cellStyle name="Heading3 8" xfId="479"/>
    <cellStyle name="Heading3 9" xfId="480"/>
    <cellStyle name="Heading3_DDS_Inv_2011" xfId="481"/>
    <cellStyle name="Headline I" xfId="482"/>
    <cellStyle name="Headline I 2" xfId="483"/>
    <cellStyle name="Headline I 3" xfId="484"/>
    <cellStyle name="Headline I 4" xfId="485"/>
    <cellStyle name="Headline I 5" xfId="486"/>
    <cellStyle name="Headline I 6" xfId="487"/>
    <cellStyle name="Headline I 7" xfId="488"/>
    <cellStyle name="Headline I 8" xfId="489"/>
    <cellStyle name="Headline I 9" xfId="490"/>
    <cellStyle name="Headline I_DDS_Inv_2011" xfId="491"/>
    <cellStyle name="Headline II" xfId="492"/>
    <cellStyle name="Headline II 2" xfId="493"/>
    <cellStyle name="Headline II 3" xfId="494"/>
    <cellStyle name="Headline II 4" xfId="495"/>
    <cellStyle name="Headline II 5" xfId="496"/>
    <cellStyle name="Headline II 6" xfId="497"/>
    <cellStyle name="Headline II 7" xfId="498"/>
    <cellStyle name="Headline II 8" xfId="499"/>
    <cellStyle name="Headline II 9" xfId="500"/>
    <cellStyle name="Headline II_DDS_Inv_2011" xfId="501"/>
    <cellStyle name="Headline III" xfId="502"/>
    <cellStyle name="Headline III 2" xfId="503"/>
    <cellStyle name="Headline III 3" xfId="504"/>
    <cellStyle name="Headline III 4" xfId="505"/>
    <cellStyle name="Headline III 5" xfId="506"/>
    <cellStyle name="Headline III 6" xfId="507"/>
    <cellStyle name="Headline III 7" xfId="508"/>
    <cellStyle name="Headline III 8" xfId="509"/>
    <cellStyle name="Headline III 9" xfId="510"/>
    <cellStyle name="Headline III_DDS_Inv_2011" xfId="511"/>
    <cellStyle name="Hidden" xfId="512"/>
    <cellStyle name="Horizontal" xfId="513"/>
    <cellStyle name="hyperlink" xfId="514"/>
    <cellStyle name="Iau?iue_13o2" xfId="515"/>
    <cellStyle name="Input" xfId="516"/>
    <cellStyle name="Input [yellow]" xfId="517"/>
    <cellStyle name="Input_Any" xfId="518"/>
    <cellStyle name="Item Header" xfId="519"/>
    <cellStyle name="Just_Table" xfId="520"/>
    <cellStyle name="Komma (0)" xfId="521"/>
    <cellStyle name="Label_Blue" xfId="522"/>
    <cellStyle name="LeftTitle" xfId="523"/>
    <cellStyle name="Linked Cell" xfId="524"/>
    <cellStyle name="Neutral" xfId="525"/>
    <cellStyle name="No_Input" xfId="526"/>
    <cellStyle name="Normal - Style1" xfId="527"/>
    <cellStyle name="Normal 19" xfId="528"/>
    <cellStyle name="Normal 22" xfId="529"/>
    <cellStyle name="Normal_128 kbps_Multi Quote (2)" xfId="530"/>
    <cellStyle name="normalni_laroux" xfId="531"/>
    <cellStyle name="normбlnм_laroux" xfId="532"/>
    <cellStyle name="Note" xfId="533"/>
    <cellStyle name="Note 2" xfId="534"/>
    <cellStyle name="Note 3" xfId="535"/>
    <cellStyle name="Note 4" xfId="536"/>
    <cellStyle name="Note 5" xfId="537"/>
    <cellStyle name="Note 6" xfId="538"/>
    <cellStyle name="Note 7" xfId="539"/>
    <cellStyle name="Note 8" xfId="540"/>
    <cellStyle name="Note 9" xfId="541"/>
    <cellStyle name="Note_DDS_Inv_2011" xfId="542"/>
    <cellStyle name="Ociriniaue [0]_13o2" xfId="543"/>
    <cellStyle name="Ociriniaue_13o2" xfId="544"/>
    <cellStyle name="Option" xfId="545"/>
    <cellStyle name="OptionHeading" xfId="546"/>
    <cellStyle name="OptionHeading 2" xfId="547"/>
    <cellStyle name="OptionHeading 3" xfId="548"/>
    <cellStyle name="OptionHeading 4" xfId="549"/>
    <cellStyle name="OptionHeading 5" xfId="550"/>
    <cellStyle name="OptionHeading 6" xfId="551"/>
    <cellStyle name="OptionHeading 7" xfId="552"/>
    <cellStyle name="OptionHeading 8" xfId="553"/>
    <cellStyle name="OptionHeading 9" xfId="554"/>
    <cellStyle name="OptionHeading_DDS_Inv_2011" xfId="555"/>
    <cellStyle name="Ouny?e [0]_PR" xfId="556"/>
    <cellStyle name="Output" xfId="557"/>
    <cellStyle name="PageHeading" xfId="558"/>
    <cellStyle name="pagetitle" xfId="559"/>
    <cellStyle name="Percent [2]" xfId="560"/>
    <cellStyle name="Percent_PZ_tables" xfId="561"/>
    <cellStyle name="Percentage" xfId="562"/>
    <cellStyle name="Price" xfId="563"/>
    <cellStyle name="ProductClass" xfId="564"/>
    <cellStyle name="QTitle" xfId="565"/>
    <cellStyle name="Quote_Normal" xfId="566"/>
    <cellStyle name="range" xfId="567"/>
    <cellStyle name="range 10" xfId="568"/>
    <cellStyle name="range 2" xfId="569"/>
    <cellStyle name="range 3" xfId="570"/>
    <cellStyle name="range 4" xfId="571"/>
    <cellStyle name="range 5" xfId="572"/>
    <cellStyle name="range 6" xfId="573"/>
    <cellStyle name="range 7" xfId="574"/>
    <cellStyle name="range 8" xfId="575"/>
    <cellStyle name="range 9" xfId="576"/>
    <cellStyle name="range_DDS_Inv_2011" xfId="577"/>
    <cellStyle name="rep_complex_change" xfId="578"/>
    <cellStyle name="S3" xfId="579"/>
    <cellStyle name="S4" xfId="580"/>
    <cellStyle name="Sheet Title" xfId="581"/>
    <cellStyle name="Show_Sell" xfId="582"/>
    <cellStyle name="stand_bord" xfId="583"/>
    <cellStyle name="Standard_Anpassen der Amortisation" xfId="584"/>
    <cellStyle name="Style 1" xfId="585"/>
    <cellStyle name="Table" xfId="586"/>
    <cellStyle name="Table 2" xfId="587"/>
    <cellStyle name="Table 3" xfId="588"/>
    <cellStyle name="Table 4" xfId="589"/>
    <cellStyle name="Table 5" xfId="590"/>
    <cellStyle name="Table 6" xfId="591"/>
    <cellStyle name="Table 7" xfId="592"/>
    <cellStyle name="Table 8" xfId="593"/>
    <cellStyle name="Table 9" xfId="594"/>
    <cellStyle name="Table_Invest_11_факт_март_для КОРРЕКТИРОВКИ ПЛАНА" xfId="595"/>
    <cellStyle name="Title" xfId="596"/>
    <cellStyle name="Total" xfId="597"/>
    <cellStyle name="Tusental (0)_Blad1" xfId="598"/>
    <cellStyle name="Tusental_Blad1" xfId="599"/>
    <cellStyle name="Unit" xfId="600"/>
    <cellStyle name="USD" xfId="601"/>
    <cellStyle name="USDsum" xfId="602"/>
    <cellStyle name="Validation" xfId="603"/>
    <cellStyle name="Valuta (0)_Blad1" xfId="604"/>
    <cellStyle name="Valuta_Blad1" xfId="605"/>
    <cellStyle name="Vertical" xfId="606"/>
    <cellStyle name="Warning Text" xfId="607"/>
    <cellStyle name="white" xfId="608"/>
    <cellStyle name="Wдhrung [0]_Compiling Utility Macros" xfId="609"/>
    <cellStyle name="Wдhrung_Compiling Utility Macros" xfId="610"/>
    <cellStyle name="xx_data" xfId="3222"/>
    <cellStyle name="Yellow" xfId="611"/>
    <cellStyle name="YelNumbersCurr" xfId="612"/>
    <cellStyle name="YelNumbersCurr 2" xfId="613"/>
    <cellStyle name="YelNumbersCurr 3" xfId="614"/>
    <cellStyle name="YelNumbersCurr_База" xfId="615"/>
    <cellStyle name="Акцент1 2" xfId="616"/>
    <cellStyle name="Акцент1 2 2" xfId="617"/>
    <cellStyle name="Акцент1 2 3" xfId="618"/>
    <cellStyle name="Акцент1 2 4" xfId="619"/>
    <cellStyle name="Акцент1 3" xfId="620"/>
    <cellStyle name="Акцент1 4" xfId="621"/>
    <cellStyle name="Акцент1 5" xfId="622"/>
    <cellStyle name="Акцент1 6" xfId="623"/>
    <cellStyle name="Акцент2 2" xfId="624"/>
    <cellStyle name="Акцент2 2 2" xfId="625"/>
    <cellStyle name="Акцент2 2 3" xfId="626"/>
    <cellStyle name="Акцент2 2 4" xfId="627"/>
    <cellStyle name="Акцент2 3" xfId="628"/>
    <cellStyle name="Акцент2 4" xfId="629"/>
    <cellStyle name="Акцент2 5" xfId="630"/>
    <cellStyle name="Акцент2 6" xfId="631"/>
    <cellStyle name="Акцент3 2" xfId="632"/>
    <cellStyle name="Акцент3 2 2" xfId="633"/>
    <cellStyle name="Акцент3 2 3" xfId="634"/>
    <cellStyle name="Акцент3 2 4" xfId="635"/>
    <cellStyle name="Акцент3 3" xfId="636"/>
    <cellStyle name="Акцент3 4" xfId="637"/>
    <cellStyle name="Акцент3 5" xfId="638"/>
    <cellStyle name="Акцент3 6" xfId="639"/>
    <cellStyle name="Акцент4 2" xfId="640"/>
    <cellStyle name="Акцент4 2 2" xfId="641"/>
    <cellStyle name="Акцент4 2 3" xfId="642"/>
    <cellStyle name="Акцент4 2 4" xfId="643"/>
    <cellStyle name="Акцент4 3" xfId="644"/>
    <cellStyle name="Акцент4 4" xfId="645"/>
    <cellStyle name="Акцент4 5" xfId="646"/>
    <cellStyle name="Акцент4 6" xfId="647"/>
    <cellStyle name="Акцент5 2" xfId="648"/>
    <cellStyle name="Акцент5 2 2" xfId="649"/>
    <cellStyle name="Акцент5 2 3" xfId="650"/>
    <cellStyle name="Акцент5 2 4" xfId="651"/>
    <cellStyle name="Акцент5 3" xfId="652"/>
    <cellStyle name="Акцент5 4" xfId="653"/>
    <cellStyle name="Акцент5 5" xfId="654"/>
    <cellStyle name="Акцент5 6" xfId="655"/>
    <cellStyle name="Акцент6 2" xfId="656"/>
    <cellStyle name="Акцент6 2 2" xfId="657"/>
    <cellStyle name="Акцент6 2 3" xfId="658"/>
    <cellStyle name="Акцент6 2 4" xfId="659"/>
    <cellStyle name="Акцент6 3" xfId="660"/>
    <cellStyle name="Акцент6 4" xfId="661"/>
    <cellStyle name="Акцент6 5" xfId="662"/>
    <cellStyle name="Акцент6 6" xfId="663"/>
    <cellStyle name="Ввод  2" xfId="664"/>
    <cellStyle name="Ввод  2 2" xfId="665"/>
    <cellStyle name="Ввод  2 3" xfId="666"/>
    <cellStyle name="Ввод  2 4" xfId="667"/>
    <cellStyle name="Ввод  3" xfId="668"/>
    <cellStyle name="Ввод  4" xfId="669"/>
    <cellStyle name="Ввод  5" xfId="670"/>
    <cellStyle name="Ввод  6" xfId="671"/>
    <cellStyle name="Вывод 2" xfId="672"/>
    <cellStyle name="Вывод 2 2" xfId="673"/>
    <cellStyle name="Вывод 2 3" xfId="674"/>
    <cellStyle name="Вывод 2 4" xfId="675"/>
    <cellStyle name="Вывод 3" xfId="676"/>
    <cellStyle name="Вывод 4" xfId="677"/>
    <cellStyle name="Вывод 5" xfId="678"/>
    <cellStyle name="Вывод 6" xfId="679"/>
    <cellStyle name="Вычисление 2" xfId="680"/>
    <cellStyle name="Вычисление 2 2" xfId="681"/>
    <cellStyle name="Вычисление 2 3" xfId="682"/>
    <cellStyle name="Вычисление 2 4" xfId="683"/>
    <cellStyle name="Вычисление 3" xfId="684"/>
    <cellStyle name="Вычисление 4" xfId="685"/>
    <cellStyle name="Вычисление 5" xfId="686"/>
    <cellStyle name="Вычисление 6" xfId="687"/>
    <cellStyle name="Денежный 2" xfId="688"/>
    <cellStyle name="Денежный 2 2" xfId="689"/>
    <cellStyle name="ефиду" xfId="690"/>
    <cellStyle name="Заголовок 1 2" xfId="691"/>
    <cellStyle name="Заголовок 1 2 2" xfId="692"/>
    <cellStyle name="Заголовок 1 2 3" xfId="693"/>
    <cellStyle name="Заголовок 1 2 4" xfId="694"/>
    <cellStyle name="Заголовок 1 3" xfId="695"/>
    <cellStyle name="Заголовок 1 4" xfId="696"/>
    <cellStyle name="Заголовок 1 5" xfId="697"/>
    <cellStyle name="Заголовок 1 6" xfId="698"/>
    <cellStyle name="Заголовок 2 2" xfId="699"/>
    <cellStyle name="Заголовок 2 2 2" xfId="700"/>
    <cellStyle name="Заголовок 2 2 3" xfId="701"/>
    <cellStyle name="Заголовок 2 2 4" xfId="702"/>
    <cellStyle name="Заголовок 2 3" xfId="703"/>
    <cellStyle name="Заголовок 2 4" xfId="704"/>
    <cellStyle name="Заголовок 2 5" xfId="705"/>
    <cellStyle name="Заголовок 2 6" xfId="706"/>
    <cellStyle name="Заголовок 3 2" xfId="707"/>
    <cellStyle name="Заголовок 3 2 2" xfId="708"/>
    <cellStyle name="Заголовок 3 2 3" xfId="709"/>
    <cellStyle name="Заголовок 3 2 4" xfId="710"/>
    <cellStyle name="Заголовок 3 3" xfId="711"/>
    <cellStyle name="Заголовок 3 4" xfId="712"/>
    <cellStyle name="Заголовок 3 5" xfId="713"/>
    <cellStyle name="Заголовок 3 6" xfId="714"/>
    <cellStyle name="Заголовок 4 2" xfId="715"/>
    <cellStyle name="Заголовок 4 2 2" xfId="716"/>
    <cellStyle name="Заголовок 4 2 3" xfId="717"/>
    <cellStyle name="Заголовок 4 2 4" xfId="718"/>
    <cellStyle name="Заголовок 4 3" xfId="719"/>
    <cellStyle name="Заголовок 4 4" xfId="720"/>
    <cellStyle name="Заголовок 4 5" xfId="721"/>
    <cellStyle name="Заголовок 4 6" xfId="722"/>
    <cellStyle name="зфпуруфвштп" xfId="723"/>
    <cellStyle name="Итог 2" xfId="724"/>
    <cellStyle name="Итог 2 2" xfId="725"/>
    <cellStyle name="Итог 2 3" xfId="726"/>
    <cellStyle name="Итог 2 4" xfId="727"/>
    <cellStyle name="Итог 3" xfId="728"/>
    <cellStyle name="Итог 4" xfId="729"/>
    <cellStyle name="Итог 5" xfId="730"/>
    <cellStyle name="Итог 6" xfId="731"/>
    <cellStyle name="йешеду" xfId="732"/>
    <cellStyle name="Контрольная ячейка 2" xfId="733"/>
    <cellStyle name="Контрольная ячейка 2 2" xfId="734"/>
    <cellStyle name="Контрольная ячейка 2 3" xfId="735"/>
    <cellStyle name="Контрольная ячейка 2 4" xfId="736"/>
    <cellStyle name="Контрольная ячейка 3" xfId="737"/>
    <cellStyle name="Контрольная ячейка 4" xfId="738"/>
    <cellStyle name="Контрольная ячейка 5" xfId="739"/>
    <cellStyle name="Контрольная ячейка 6" xfId="740"/>
    <cellStyle name="Личный" xfId="741"/>
    <cellStyle name="Название 2" xfId="742"/>
    <cellStyle name="Название 2 2" xfId="743"/>
    <cellStyle name="Название 2 3" xfId="744"/>
    <cellStyle name="Название 2 4" xfId="745"/>
    <cellStyle name="Название 3" xfId="746"/>
    <cellStyle name="Название 4" xfId="747"/>
    <cellStyle name="Название 5" xfId="748"/>
    <cellStyle name="Название 6" xfId="749"/>
    <cellStyle name="Нейтральный 2" xfId="750"/>
    <cellStyle name="Нейтральный 2 2" xfId="751"/>
    <cellStyle name="Нейтральный 2 3" xfId="752"/>
    <cellStyle name="Нейтральный 2 4" xfId="753"/>
    <cellStyle name="Нейтральный 3" xfId="754"/>
    <cellStyle name="Нейтральный 4" xfId="755"/>
    <cellStyle name="Нейтральный 5" xfId="756"/>
    <cellStyle name="Нейтральный 6" xfId="757"/>
    <cellStyle name="Ненежный [0]" xfId="758"/>
    <cellStyle name="Обычный" xfId="0" builtinId="0"/>
    <cellStyle name="Обычный 10" xfId="5"/>
    <cellStyle name="Обычный 11" xfId="3230"/>
    <cellStyle name="Обычный 2" xfId="2"/>
    <cellStyle name="Обычный 2 2" xfId="8"/>
    <cellStyle name="Обычный 2 2 2" xfId="9"/>
    <cellStyle name="Обычный 2 2 2 2" xfId="759"/>
    <cellStyle name="Обычный 2 2 3" xfId="760"/>
    <cellStyle name="Обычный 2 2 4" xfId="761"/>
    <cellStyle name="Обычный 2 3" xfId="762"/>
    <cellStyle name="Обычный 2 3 2" xfId="763"/>
    <cellStyle name="Обычный 2 4" xfId="4"/>
    <cellStyle name="Обычный 2 5" xfId="764"/>
    <cellStyle name="Обычный 2 9" xfId="765"/>
    <cellStyle name="Обычный 3" xfId="6"/>
    <cellStyle name="Обычный 3 2" xfId="766"/>
    <cellStyle name="Обычный 3 2 2" xfId="767"/>
    <cellStyle name="Обычный 3 2 2 2" xfId="768"/>
    <cellStyle name="Обычный 3 2 3" xfId="769"/>
    <cellStyle name="Обычный 3 2 4" xfId="770"/>
    <cellStyle name="Обычный 3 3" xfId="771"/>
    <cellStyle name="Обычный 3 3 2" xfId="772"/>
    <cellStyle name="Обычный 3 4" xfId="773"/>
    <cellStyle name="Обычный 3 5" xfId="774"/>
    <cellStyle name="Обычный 3 5 2" xfId="775"/>
    <cellStyle name="Обычный 3 6" xfId="776"/>
    <cellStyle name="Обычный 3 7" xfId="3223"/>
    <cellStyle name="Обычный 4" xfId="1"/>
    <cellStyle name="Обычный 4 2" xfId="777"/>
    <cellStyle name="Обычный 5" xfId="10"/>
    <cellStyle name="Обычный 5 2" xfId="778"/>
    <cellStyle name="Обычный 5 3" xfId="779"/>
    <cellStyle name="Обычный 5 4" xfId="780"/>
    <cellStyle name="Обычный 6" xfId="781"/>
    <cellStyle name="Обычный 7" xfId="782"/>
    <cellStyle name="Обычный 7 2" xfId="783"/>
    <cellStyle name="Обычный 8" xfId="7"/>
    <cellStyle name="Обычный 8 2" xfId="784"/>
    <cellStyle name="Обычный 9" xfId="785"/>
    <cellStyle name="ПИР" xfId="3228"/>
    <cellStyle name="Плохой 2" xfId="786"/>
    <cellStyle name="Плохой 2 2" xfId="787"/>
    <cellStyle name="Плохой 2 3" xfId="788"/>
    <cellStyle name="Плохой 2 4" xfId="789"/>
    <cellStyle name="Плохой 3" xfId="790"/>
    <cellStyle name="Плохой 4" xfId="791"/>
    <cellStyle name="Плохой 5" xfId="792"/>
    <cellStyle name="Плохой 6" xfId="793"/>
    <cellStyle name="Пояснение 2" xfId="794"/>
    <cellStyle name="Пояснение 2 2" xfId="795"/>
    <cellStyle name="Пояснение 2 3" xfId="796"/>
    <cellStyle name="Пояснение 2 4" xfId="797"/>
    <cellStyle name="Пояснение 3" xfId="798"/>
    <cellStyle name="Пояснение 4" xfId="799"/>
    <cellStyle name="Пояснение 5" xfId="800"/>
    <cellStyle name="Пояснение 6" xfId="801"/>
    <cellStyle name="Примечание 10" xfId="802"/>
    <cellStyle name="Примечание 10 2" xfId="803"/>
    <cellStyle name="Примечание 10 2 2" xfId="804"/>
    <cellStyle name="Примечание 10 2 3" xfId="805"/>
    <cellStyle name="Примечание 10 3" xfId="806"/>
    <cellStyle name="Примечание 10 3 2" xfId="807"/>
    <cellStyle name="Примечание 10 3 3" xfId="808"/>
    <cellStyle name="Примечание 10 4" xfId="809"/>
    <cellStyle name="Примечание 10 4 2" xfId="810"/>
    <cellStyle name="Примечание 10 4 3" xfId="811"/>
    <cellStyle name="Примечание 10 5" xfId="812"/>
    <cellStyle name="Примечание 10 6" xfId="813"/>
    <cellStyle name="Примечание 11" xfId="814"/>
    <cellStyle name="Примечание 11 2" xfId="815"/>
    <cellStyle name="Примечание 11 2 2" xfId="816"/>
    <cellStyle name="Примечание 11 2 3" xfId="817"/>
    <cellStyle name="Примечание 11 3" xfId="818"/>
    <cellStyle name="Примечание 11 3 2" xfId="819"/>
    <cellStyle name="Примечание 11 3 3" xfId="820"/>
    <cellStyle name="Примечание 11 4" xfId="821"/>
    <cellStyle name="Примечание 11 4 2" xfId="822"/>
    <cellStyle name="Примечание 11 4 3" xfId="823"/>
    <cellStyle name="Примечание 11 5" xfId="824"/>
    <cellStyle name="Примечание 11 6" xfId="825"/>
    <cellStyle name="Примечание 12" xfId="826"/>
    <cellStyle name="Примечание 12 2" xfId="827"/>
    <cellStyle name="Примечание 12 2 2" xfId="828"/>
    <cellStyle name="Примечание 12 2 2 2" xfId="829"/>
    <cellStyle name="Примечание 12 2 2 3" xfId="830"/>
    <cellStyle name="Примечание 12 2 3" xfId="831"/>
    <cellStyle name="Примечание 12 2 4" xfId="832"/>
    <cellStyle name="Примечание 12 3" xfId="833"/>
    <cellStyle name="Примечание 12 3 2" xfId="834"/>
    <cellStyle name="Примечание 12 3 3" xfId="835"/>
    <cellStyle name="Примечание 12 4" xfId="836"/>
    <cellStyle name="Примечание 12 5" xfId="837"/>
    <cellStyle name="Примечание 13" xfId="838"/>
    <cellStyle name="Примечание 13 2" xfId="839"/>
    <cellStyle name="Примечание 13 2 2" xfId="840"/>
    <cellStyle name="Примечание 13 2 3" xfId="841"/>
    <cellStyle name="Примечание 13 3" xfId="842"/>
    <cellStyle name="Примечание 13 4" xfId="843"/>
    <cellStyle name="Примечание 14" xfId="844"/>
    <cellStyle name="Примечание 15" xfId="845"/>
    <cellStyle name="Примечание 2" xfId="846"/>
    <cellStyle name="Примечание 2 10" xfId="847"/>
    <cellStyle name="Примечание 2 10 10" xfId="848"/>
    <cellStyle name="Примечание 2 10 10 2" xfId="849"/>
    <cellStyle name="Примечание 2 10 10 3" xfId="850"/>
    <cellStyle name="Примечание 2 10 11" xfId="851"/>
    <cellStyle name="Примечание 2 10 12" xfId="852"/>
    <cellStyle name="Примечание 2 10 2" xfId="853"/>
    <cellStyle name="Примечание 2 10 2 2" xfId="854"/>
    <cellStyle name="Примечание 2 10 2 2 2" xfId="855"/>
    <cellStyle name="Примечание 2 10 2 2 2 2" xfId="856"/>
    <cellStyle name="Примечание 2 10 2 2 2 3" xfId="857"/>
    <cellStyle name="Примечание 2 10 2 2 3" xfId="858"/>
    <cellStyle name="Примечание 2 10 2 2 3 2" xfId="859"/>
    <cellStyle name="Примечание 2 10 2 2 3 3" xfId="860"/>
    <cellStyle name="Примечание 2 10 2 2 4" xfId="861"/>
    <cellStyle name="Примечание 2 10 2 2 4 2" xfId="862"/>
    <cellStyle name="Примечание 2 10 2 2 4 3" xfId="863"/>
    <cellStyle name="Примечание 2 10 2 2 5" xfId="864"/>
    <cellStyle name="Примечание 2 10 2 2 6" xfId="865"/>
    <cellStyle name="Примечание 2 10 2 3" xfId="866"/>
    <cellStyle name="Примечание 2 10 2 3 2" xfId="867"/>
    <cellStyle name="Примечание 2 10 2 3 2 2" xfId="868"/>
    <cellStyle name="Примечание 2 10 2 3 2 3" xfId="869"/>
    <cellStyle name="Примечание 2 10 2 3 3" xfId="870"/>
    <cellStyle name="Примечание 2 10 2 3 3 2" xfId="871"/>
    <cellStyle name="Примечание 2 10 2 3 3 3" xfId="872"/>
    <cellStyle name="Примечание 2 10 2 3 4" xfId="873"/>
    <cellStyle name="Примечание 2 10 2 3 4 2" xfId="874"/>
    <cellStyle name="Примечание 2 10 2 3 4 3" xfId="875"/>
    <cellStyle name="Примечание 2 10 2 3 5" xfId="876"/>
    <cellStyle name="Примечание 2 10 2 3 6" xfId="877"/>
    <cellStyle name="Примечание 2 10 2 4" xfId="878"/>
    <cellStyle name="Примечание 2 10 2 4 2" xfId="879"/>
    <cellStyle name="Примечание 2 10 2 4 2 2" xfId="880"/>
    <cellStyle name="Примечание 2 10 2 4 2 3" xfId="881"/>
    <cellStyle name="Примечание 2 10 2 4 3" xfId="882"/>
    <cellStyle name="Примечание 2 10 2 4 3 2" xfId="883"/>
    <cellStyle name="Примечание 2 10 2 4 3 3" xfId="884"/>
    <cellStyle name="Примечание 2 10 2 4 4" xfId="885"/>
    <cellStyle name="Примечание 2 10 2 4 4 2" xfId="886"/>
    <cellStyle name="Примечание 2 10 2 4 4 3" xfId="887"/>
    <cellStyle name="Примечание 2 10 2 4 5" xfId="888"/>
    <cellStyle name="Примечание 2 10 2 4 6" xfId="889"/>
    <cellStyle name="Примечание 2 10 2 5" xfId="890"/>
    <cellStyle name="Примечание 2 10 2 5 2" xfId="891"/>
    <cellStyle name="Примечание 2 10 2 5 3" xfId="892"/>
    <cellStyle name="Примечание 2 10 2 6" xfId="893"/>
    <cellStyle name="Примечание 2 10 2 6 2" xfId="894"/>
    <cellStyle name="Примечание 2 10 2 6 3" xfId="895"/>
    <cellStyle name="Примечание 2 10 2 7" xfId="896"/>
    <cellStyle name="Примечание 2 10 2 7 2" xfId="897"/>
    <cellStyle name="Примечание 2 10 2 7 3" xfId="898"/>
    <cellStyle name="Примечание 2 10 2 8" xfId="899"/>
    <cellStyle name="Примечание 2 10 2 9" xfId="900"/>
    <cellStyle name="Примечание 2 10 3" xfId="901"/>
    <cellStyle name="Примечание 2 10 3 2" xfId="902"/>
    <cellStyle name="Примечание 2 10 3 2 2" xfId="903"/>
    <cellStyle name="Примечание 2 10 3 2 2 2" xfId="904"/>
    <cellStyle name="Примечание 2 10 3 2 2 3" xfId="905"/>
    <cellStyle name="Примечание 2 10 3 2 3" xfId="906"/>
    <cellStyle name="Примечание 2 10 3 2 3 2" xfId="907"/>
    <cellStyle name="Примечание 2 10 3 2 3 3" xfId="908"/>
    <cellStyle name="Примечание 2 10 3 2 4" xfId="909"/>
    <cellStyle name="Примечание 2 10 3 2 4 2" xfId="910"/>
    <cellStyle name="Примечание 2 10 3 2 4 3" xfId="911"/>
    <cellStyle name="Примечание 2 10 3 2 5" xfId="912"/>
    <cellStyle name="Примечание 2 10 3 2 6" xfId="913"/>
    <cellStyle name="Примечание 2 10 3 3" xfId="914"/>
    <cellStyle name="Примечание 2 10 3 3 2" xfId="915"/>
    <cellStyle name="Примечание 2 10 3 3 2 2" xfId="916"/>
    <cellStyle name="Примечание 2 10 3 3 2 3" xfId="917"/>
    <cellStyle name="Примечание 2 10 3 3 3" xfId="918"/>
    <cellStyle name="Примечание 2 10 3 3 3 2" xfId="919"/>
    <cellStyle name="Примечание 2 10 3 3 3 3" xfId="920"/>
    <cellStyle name="Примечание 2 10 3 3 4" xfId="921"/>
    <cellStyle name="Примечание 2 10 3 3 4 2" xfId="922"/>
    <cellStyle name="Примечание 2 10 3 3 4 3" xfId="923"/>
    <cellStyle name="Примечание 2 10 3 3 5" xfId="924"/>
    <cellStyle name="Примечание 2 10 3 3 6" xfId="925"/>
    <cellStyle name="Примечание 2 10 3 4" xfId="926"/>
    <cellStyle name="Примечание 2 10 3 4 2" xfId="927"/>
    <cellStyle name="Примечание 2 10 3 4 2 2" xfId="928"/>
    <cellStyle name="Примечание 2 10 3 4 2 3" xfId="929"/>
    <cellStyle name="Примечание 2 10 3 4 3" xfId="930"/>
    <cellStyle name="Примечание 2 10 3 4 3 2" xfId="931"/>
    <cellStyle name="Примечание 2 10 3 4 3 3" xfId="932"/>
    <cellStyle name="Примечание 2 10 3 4 4" xfId="933"/>
    <cellStyle name="Примечание 2 10 3 4 4 2" xfId="934"/>
    <cellStyle name="Примечание 2 10 3 4 4 3" xfId="935"/>
    <cellStyle name="Примечание 2 10 3 4 5" xfId="936"/>
    <cellStyle name="Примечание 2 10 3 4 6" xfId="937"/>
    <cellStyle name="Примечание 2 10 3 5" xfId="938"/>
    <cellStyle name="Примечание 2 10 3 5 2" xfId="939"/>
    <cellStyle name="Примечание 2 10 3 5 3" xfId="940"/>
    <cellStyle name="Примечание 2 10 3 6" xfId="941"/>
    <cellStyle name="Примечание 2 10 3 6 2" xfId="942"/>
    <cellStyle name="Примечание 2 10 3 6 3" xfId="943"/>
    <cellStyle name="Примечание 2 10 3 7" xfId="944"/>
    <cellStyle name="Примечание 2 10 3 7 2" xfId="945"/>
    <cellStyle name="Примечание 2 10 3 7 3" xfId="946"/>
    <cellStyle name="Примечание 2 10 3 8" xfId="947"/>
    <cellStyle name="Примечание 2 10 3 9" xfId="948"/>
    <cellStyle name="Примечание 2 10 4" xfId="949"/>
    <cellStyle name="Примечание 2 10 4 2" xfId="950"/>
    <cellStyle name="Примечание 2 10 4 2 2" xfId="951"/>
    <cellStyle name="Примечание 2 10 4 2 2 2" xfId="952"/>
    <cellStyle name="Примечание 2 10 4 2 2 3" xfId="953"/>
    <cellStyle name="Примечание 2 10 4 2 3" xfId="954"/>
    <cellStyle name="Примечание 2 10 4 2 3 2" xfId="955"/>
    <cellStyle name="Примечание 2 10 4 2 3 3" xfId="956"/>
    <cellStyle name="Примечание 2 10 4 2 4" xfId="957"/>
    <cellStyle name="Примечание 2 10 4 2 4 2" xfId="958"/>
    <cellStyle name="Примечание 2 10 4 2 4 3" xfId="959"/>
    <cellStyle name="Примечание 2 10 4 2 5" xfId="960"/>
    <cellStyle name="Примечание 2 10 4 2 6" xfId="961"/>
    <cellStyle name="Примечание 2 10 4 3" xfId="962"/>
    <cellStyle name="Примечание 2 10 4 3 2" xfId="963"/>
    <cellStyle name="Примечание 2 10 4 3 2 2" xfId="964"/>
    <cellStyle name="Примечание 2 10 4 3 2 3" xfId="965"/>
    <cellStyle name="Примечание 2 10 4 3 3" xfId="966"/>
    <cellStyle name="Примечание 2 10 4 3 3 2" xfId="967"/>
    <cellStyle name="Примечание 2 10 4 3 3 3" xfId="968"/>
    <cellStyle name="Примечание 2 10 4 3 4" xfId="969"/>
    <cellStyle name="Примечание 2 10 4 3 4 2" xfId="970"/>
    <cellStyle name="Примечание 2 10 4 3 4 3" xfId="971"/>
    <cellStyle name="Примечание 2 10 4 3 5" xfId="972"/>
    <cellStyle name="Примечание 2 10 4 3 6" xfId="973"/>
    <cellStyle name="Примечание 2 10 4 4" xfId="974"/>
    <cellStyle name="Примечание 2 10 4 4 2" xfId="975"/>
    <cellStyle name="Примечание 2 10 4 4 2 2" xfId="976"/>
    <cellStyle name="Примечание 2 10 4 4 2 3" xfId="977"/>
    <cellStyle name="Примечание 2 10 4 4 3" xfId="978"/>
    <cellStyle name="Примечание 2 10 4 4 3 2" xfId="979"/>
    <cellStyle name="Примечание 2 10 4 4 3 3" xfId="980"/>
    <cellStyle name="Примечание 2 10 4 4 4" xfId="981"/>
    <cellStyle name="Примечание 2 10 4 4 4 2" xfId="982"/>
    <cellStyle name="Примечание 2 10 4 4 4 3" xfId="983"/>
    <cellStyle name="Примечание 2 10 4 4 5" xfId="984"/>
    <cellStyle name="Примечание 2 10 4 4 6" xfId="985"/>
    <cellStyle name="Примечание 2 10 4 5" xfId="986"/>
    <cellStyle name="Примечание 2 10 4 5 2" xfId="987"/>
    <cellStyle name="Примечание 2 10 4 5 3" xfId="988"/>
    <cellStyle name="Примечание 2 10 4 6" xfId="989"/>
    <cellStyle name="Примечание 2 10 4 6 2" xfId="990"/>
    <cellStyle name="Примечание 2 10 4 6 3" xfId="991"/>
    <cellStyle name="Примечание 2 10 4 7" xfId="992"/>
    <cellStyle name="Примечание 2 10 4 7 2" xfId="993"/>
    <cellStyle name="Примечание 2 10 4 7 3" xfId="994"/>
    <cellStyle name="Примечание 2 10 4 8" xfId="995"/>
    <cellStyle name="Примечание 2 10 4 9" xfId="996"/>
    <cellStyle name="Примечание 2 10 5" xfId="997"/>
    <cellStyle name="Примечание 2 10 5 2" xfId="998"/>
    <cellStyle name="Примечание 2 10 5 2 2" xfId="999"/>
    <cellStyle name="Примечание 2 10 5 2 3" xfId="1000"/>
    <cellStyle name="Примечание 2 10 5 3" xfId="1001"/>
    <cellStyle name="Примечание 2 10 5 3 2" xfId="1002"/>
    <cellStyle name="Примечание 2 10 5 3 3" xfId="1003"/>
    <cellStyle name="Примечание 2 10 5 4" xfId="1004"/>
    <cellStyle name="Примечание 2 10 5 4 2" xfId="1005"/>
    <cellStyle name="Примечание 2 10 5 4 3" xfId="1006"/>
    <cellStyle name="Примечание 2 10 5 5" xfId="1007"/>
    <cellStyle name="Примечание 2 10 5 6" xfId="1008"/>
    <cellStyle name="Примечание 2 10 6" xfId="1009"/>
    <cellStyle name="Примечание 2 10 6 2" xfId="1010"/>
    <cellStyle name="Примечание 2 10 6 2 2" xfId="1011"/>
    <cellStyle name="Примечание 2 10 6 2 3" xfId="1012"/>
    <cellStyle name="Примечание 2 10 6 3" xfId="1013"/>
    <cellStyle name="Примечание 2 10 6 3 2" xfId="1014"/>
    <cellStyle name="Примечание 2 10 6 3 3" xfId="1015"/>
    <cellStyle name="Примечание 2 10 6 4" xfId="1016"/>
    <cellStyle name="Примечание 2 10 6 4 2" xfId="1017"/>
    <cellStyle name="Примечание 2 10 6 4 3" xfId="1018"/>
    <cellStyle name="Примечание 2 10 6 5" xfId="1019"/>
    <cellStyle name="Примечание 2 10 6 6" xfId="1020"/>
    <cellStyle name="Примечание 2 10 7" xfId="1021"/>
    <cellStyle name="Примечание 2 10 7 2" xfId="1022"/>
    <cellStyle name="Примечание 2 10 7 2 2" xfId="1023"/>
    <cellStyle name="Примечание 2 10 7 2 3" xfId="1024"/>
    <cellStyle name="Примечание 2 10 7 3" xfId="1025"/>
    <cellStyle name="Примечание 2 10 7 3 2" xfId="1026"/>
    <cellStyle name="Примечание 2 10 7 3 3" xfId="1027"/>
    <cellStyle name="Примечание 2 10 7 4" xfId="1028"/>
    <cellStyle name="Примечание 2 10 7 4 2" xfId="1029"/>
    <cellStyle name="Примечание 2 10 7 4 3" xfId="1030"/>
    <cellStyle name="Примечание 2 10 7 5" xfId="1031"/>
    <cellStyle name="Примечание 2 10 7 6" xfId="1032"/>
    <cellStyle name="Примечание 2 10 8" xfId="1033"/>
    <cellStyle name="Примечание 2 10 8 2" xfId="1034"/>
    <cellStyle name="Примечание 2 10 8 3" xfId="1035"/>
    <cellStyle name="Примечание 2 10 9" xfId="1036"/>
    <cellStyle name="Примечание 2 10 9 2" xfId="1037"/>
    <cellStyle name="Примечание 2 10 9 3" xfId="1038"/>
    <cellStyle name="Примечание 2 11" xfId="1039"/>
    <cellStyle name="Примечание 2 11 2" xfId="1040"/>
    <cellStyle name="Примечание 2 11 2 2" xfId="1041"/>
    <cellStyle name="Примечание 2 11 2 2 2" xfId="1042"/>
    <cellStyle name="Примечание 2 11 2 2 3" xfId="1043"/>
    <cellStyle name="Примечание 2 11 2 3" xfId="1044"/>
    <cellStyle name="Примечание 2 11 2 3 2" xfId="1045"/>
    <cellStyle name="Примечание 2 11 2 3 3" xfId="1046"/>
    <cellStyle name="Примечание 2 11 2 4" xfId="1047"/>
    <cellStyle name="Примечание 2 11 2 4 2" xfId="1048"/>
    <cellStyle name="Примечание 2 11 2 4 3" xfId="1049"/>
    <cellStyle name="Примечание 2 11 2 5" xfId="1050"/>
    <cellStyle name="Примечание 2 11 2 6" xfId="1051"/>
    <cellStyle name="Примечание 2 11 3" xfId="1052"/>
    <cellStyle name="Примечание 2 11 3 2" xfId="1053"/>
    <cellStyle name="Примечание 2 11 3 2 2" xfId="1054"/>
    <cellStyle name="Примечание 2 11 3 2 3" xfId="1055"/>
    <cellStyle name="Примечание 2 11 3 3" xfId="1056"/>
    <cellStyle name="Примечание 2 11 3 3 2" xfId="1057"/>
    <cellStyle name="Примечание 2 11 3 3 3" xfId="1058"/>
    <cellStyle name="Примечание 2 11 3 4" xfId="1059"/>
    <cellStyle name="Примечание 2 11 3 4 2" xfId="1060"/>
    <cellStyle name="Примечание 2 11 3 4 3" xfId="1061"/>
    <cellStyle name="Примечание 2 11 3 5" xfId="1062"/>
    <cellStyle name="Примечание 2 11 3 6" xfId="1063"/>
    <cellStyle name="Примечание 2 11 4" xfId="1064"/>
    <cellStyle name="Примечание 2 11 4 2" xfId="1065"/>
    <cellStyle name="Примечание 2 11 4 2 2" xfId="1066"/>
    <cellStyle name="Примечание 2 11 4 2 3" xfId="1067"/>
    <cellStyle name="Примечание 2 11 4 3" xfId="1068"/>
    <cellStyle name="Примечание 2 11 4 3 2" xfId="1069"/>
    <cellStyle name="Примечание 2 11 4 3 3" xfId="1070"/>
    <cellStyle name="Примечание 2 11 4 4" xfId="1071"/>
    <cellStyle name="Примечание 2 11 4 4 2" xfId="1072"/>
    <cellStyle name="Примечание 2 11 4 4 3" xfId="1073"/>
    <cellStyle name="Примечание 2 11 4 5" xfId="1074"/>
    <cellStyle name="Примечание 2 11 4 6" xfId="1075"/>
    <cellStyle name="Примечание 2 11 5" xfId="1076"/>
    <cellStyle name="Примечание 2 11 5 2" xfId="1077"/>
    <cellStyle name="Примечание 2 11 5 3" xfId="1078"/>
    <cellStyle name="Примечание 2 11 6" xfId="1079"/>
    <cellStyle name="Примечание 2 11 6 2" xfId="1080"/>
    <cellStyle name="Примечание 2 11 6 3" xfId="1081"/>
    <cellStyle name="Примечание 2 11 7" xfId="1082"/>
    <cellStyle name="Примечание 2 11 7 2" xfId="1083"/>
    <cellStyle name="Примечание 2 11 7 3" xfId="1084"/>
    <cellStyle name="Примечание 2 11 8" xfId="1085"/>
    <cellStyle name="Примечание 2 11 9" xfId="1086"/>
    <cellStyle name="Примечание 2 12" xfId="1087"/>
    <cellStyle name="Примечание 2 12 2" xfId="1088"/>
    <cellStyle name="Примечание 2 12 2 2" xfId="1089"/>
    <cellStyle name="Примечание 2 12 2 2 2" xfId="1090"/>
    <cellStyle name="Примечание 2 12 2 2 3" xfId="1091"/>
    <cellStyle name="Примечание 2 12 2 3" xfId="1092"/>
    <cellStyle name="Примечание 2 12 2 3 2" xfId="1093"/>
    <cellStyle name="Примечание 2 12 2 3 3" xfId="1094"/>
    <cellStyle name="Примечание 2 12 2 4" xfId="1095"/>
    <cellStyle name="Примечание 2 12 2 4 2" xfId="1096"/>
    <cellStyle name="Примечание 2 12 2 4 3" xfId="1097"/>
    <cellStyle name="Примечание 2 12 2 5" xfId="1098"/>
    <cellStyle name="Примечание 2 12 2 6" xfId="1099"/>
    <cellStyle name="Примечание 2 12 3" xfId="1100"/>
    <cellStyle name="Примечание 2 12 3 2" xfId="1101"/>
    <cellStyle name="Примечание 2 12 3 2 2" xfId="1102"/>
    <cellStyle name="Примечание 2 12 3 2 3" xfId="1103"/>
    <cellStyle name="Примечание 2 12 3 3" xfId="1104"/>
    <cellStyle name="Примечание 2 12 3 3 2" xfId="1105"/>
    <cellStyle name="Примечание 2 12 3 3 3" xfId="1106"/>
    <cellStyle name="Примечание 2 12 3 4" xfId="1107"/>
    <cellStyle name="Примечание 2 12 3 4 2" xfId="1108"/>
    <cellStyle name="Примечание 2 12 3 4 3" xfId="1109"/>
    <cellStyle name="Примечание 2 12 3 5" xfId="1110"/>
    <cellStyle name="Примечание 2 12 3 6" xfId="1111"/>
    <cellStyle name="Примечание 2 12 4" xfId="1112"/>
    <cellStyle name="Примечание 2 12 4 2" xfId="1113"/>
    <cellStyle name="Примечание 2 12 4 2 2" xfId="1114"/>
    <cellStyle name="Примечание 2 12 4 2 3" xfId="1115"/>
    <cellStyle name="Примечание 2 12 4 3" xfId="1116"/>
    <cellStyle name="Примечание 2 12 4 3 2" xfId="1117"/>
    <cellStyle name="Примечание 2 12 4 3 3" xfId="1118"/>
    <cellStyle name="Примечание 2 12 4 4" xfId="1119"/>
    <cellStyle name="Примечание 2 12 4 4 2" xfId="1120"/>
    <cellStyle name="Примечание 2 12 4 4 3" xfId="1121"/>
    <cellStyle name="Примечание 2 12 4 5" xfId="1122"/>
    <cellStyle name="Примечание 2 12 4 6" xfId="1123"/>
    <cellStyle name="Примечание 2 12 5" xfId="1124"/>
    <cellStyle name="Примечание 2 12 5 2" xfId="1125"/>
    <cellStyle name="Примечание 2 12 5 3" xfId="1126"/>
    <cellStyle name="Примечание 2 12 6" xfId="1127"/>
    <cellStyle name="Примечание 2 12 6 2" xfId="1128"/>
    <cellStyle name="Примечание 2 12 6 3" xfId="1129"/>
    <cellStyle name="Примечание 2 12 7" xfId="1130"/>
    <cellStyle name="Примечание 2 12 7 2" xfId="1131"/>
    <cellStyle name="Примечание 2 12 7 3" xfId="1132"/>
    <cellStyle name="Примечание 2 12 8" xfId="1133"/>
    <cellStyle name="Примечание 2 12 9" xfId="1134"/>
    <cellStyle name="Примечание 2 13" xfId="1135"/>
    <cellStyle name="Примечание 2 13 2" xfId="1136"/>
    <cellStyle name="Примечание 2 13 2 2" xfId="1137"/>
    <cellStyle name="Примечание 2 13 2 2 2" xfId="1138"/>
    <cellStyle name="Примечание 2 13 2 2 3" xfId="1139"/>
    <cellStyle name="Примечание 2 13 2 3" xfId="1140"/>
    <cellStyle name="Примечание 2 13 2 3 2" xfId="1141"/>
    <cellStyle name="Примечание 2 13 2 3 3" xfId="1142"/>
    <cellStyle name="Примечание 2 13 2 4" xfId="1143"/>
    <cellStyle name="Примечание 2 13 2 4 2" xfId="1144"/>
    <cellStyle name="Примечание 2 13 2 4 3" xfId="1145"/>
    <cellStyle name="Примечание 2 13 2 5" xfId="1146"/>
    <cellStyle name="Примечание 2 13 2 6" xfId="1147"/>
    <cellStyle name="Примечание 2 13 3" xfId="1148"/>
    <cellStyle name="Примечание 2 13 3 2" xfId="1149"/>
    <cellStyle name="Примечание 2 13 3 2 2" xfId="1150"/>
    <cellStyle name="Примечание 2 13 3 2 3" xfId="1151"/>
    <cellStyle name="Примечание 2 13 3 3" xfId="1152"/>
    <cellStyle name="Примечание 2 13 3 3 2" xfId="1153"/>
    <cellStyle name="Примечание 2 13 3 3 3" xfId="1154"/>
    <cellStyle name="Примечание 2 13 3 4" xfId="1155"/>
    <cellStyle name="Примечание 2 13 3 4 2" xfId="1156"/>
    <cellStyle name="Примечание 2 13 3 4 3" xfId="1157"/>
    <cellStyle name="Примечание 2 13 3 5" xfId="1158"/>
    <cellStyle name="Примечание 2 13 3 6" xfId="1159"/>
    <cellStyle name="Примечание 2 13 4" xfId="1160"/>
    <cellStyle name="Примечание 2 13 4 2" xfId="1161"/>
    <cellStyle name="Примечание 2 13 4 2 2" xfId="1162"/>
    <cellStyle name="Примечание 2 13 4 2 3" xfId="1163"/>
    <cellStyle name="Примечание 2 13 4 3" xfId="1164"/>
    <cellStyle name="Примечание 2 13 4 3 2" xfId="1165"/>
    <cellStyle name="Примечание 2 13 4 3 3" xfId="1166"/>
    <cellStyle name="Примечание 2 13 4 4" xfId="1167"/>
    <cellStyle name="Примечание 2 13 4 4 2" xfId="1168"/>
    <cellStyle name="Примечание 2 13 4 4 3" xfId="1169"/>
    <cellStyle name="Примечание 2 13 4 5" xfId="1170"/>
    <cellStyle name="Примечание 2 13 4 6" xfId="1171"/>
    <cellStyle name="Примечание 2 13 5" xfId="1172"/>
    <cellStyle name="Примечание 2 13 5 2" xfId="1173"/>
    <cellStyle name="Примечание 2 13 5 3" xfId="1174"/>
    <cellStyle name="Примечание 2 13 6" xfId="1175"/>
    <cellStyle name="Примечание 2 13 6 2" xfId="1176"/>
    <cellStyle name="Примечание 2 13 6 3" xfId="1177"/>
    <cellStyle name="Примечание 2 13 7" xfId="1178"/>
    <cellStyle name="Примечание 2 13 7 2" xfId="1179"/>
    <cellStyle name="Примечание 2 13 7 3" xfId="1180"/>
    <cellStyle name="Примечание 2 13 8" xfId="1181"/>
    <cellStyle name="Примечание 2 13 9" xfId="1182"/>
    <cellStyle name="Примечание 2 14" xfId="1183"/>
    <cellStyle name="Примечание 2 14 2" xfId="1184"/>
    <cellStyle name="Примечание 2 14 2 2" xfId="1185"/>
    <cellStyle name="Примечание 2 14 2 3" xfId="1186"/>
    <cellStyle name="Примечание 2 14 3" xfId="1187"/>
    <cellStyle name="Примечание 2 14 3 2" xfId="1188"/>
    <cellStyle name="Примечание 2 14 3 3" xfId="1189"/>
    <cellStyle name="Примечание 2 14 4" xfId="1190"/>
    <cellStyle name="Примечание 2 14 4 2" xfId="1191"/>
    <cellStyle name="Примечание 2 14 4 3" xfId="1192"/>
    <cellStyle name="Примечание 2 14 5" xfId="1193"/>
    <cellStyle name="Примечание 2 14 6" xfId="1194"/>
    <cellStyle name="Примечание 2 15" xfId="1195"/>
    <cellStyle name="Примечание 2 15 2" xfId="1196"/>
    <cellStyle name="Примечание 2 15 2 2" xfId="1197"/>
    <cellStyle name="Примечание 2 15 2 3" xfId="1198"/>
    <cellStyle name="Примечание 2 15 3" xfId="1199"/>
    <cellStyle name="Примечание 2 15 3 2" xfId="1200"/>
    <cellStyle name="Примечание 2 15 3 3" xfId="1201"/>
    <cellStyle name="Примечание 2 15 4" xfId="1202"/>
    <cellStyle name="Примечание 2 15 4 2" xfId="1203"/>
    <cellStyle name="Примечание 2 15 4 3" xfId="1204"/>
    <cellStyle name="Примечание 2 15 5" xfId="1205"/>
    <cellStyle name="Примечание 2 15 6" xfId="1206"/>
    <cellStyle name="Примечание 2 16" xfId="1207"/>
    <cellStyle name="Примечание 2 16 2" xfId="1208"/>
    <cellStyle name="Примечание 2 16 2 2" xfId="1209"/>
    <cellStyle name="Примечание 2 16 2 3" xfId="1210"/>
    <cellStyle name="Примечание 2 16 3" xfId="1211"/>
    <cellStyle name="Примечание 2 16 3 2" xfId="1212"/>
    <cellStyle name="Примечание 2 16 3 3" xfId="1213"/>
    <cellStyle name="Примечание 2 16 4" xfId="1214"/>
    <cellStyle name="Примечание 2 16 4 2" xfId="1215"/>
    <cellStyle name="Примечание 2 16 4 3" xfId="1216"/>
    <cellStyle name="Примечание 2 16 5" xfId="1217"/>
    <cellStyle name="Примечание 2 16 6" xfId="1218"/>
    <cellStyle name="Примечание 2 17" xfId="1219"/>
    <cellStyle name="Примечание 2 17 2" xfId="1220"/>
    <cellStyle name="Примечание 2 17 3" xfId="1221"/>
    <cellStyle name="Примечание 2 18" xfId="1222"/>
    <cellStyle name="Примечание 2 18 2" xfId="1223"/>
    <cellStyle name="Примечание 2 18 3" xfId="1224"/>
    <cellStyle name="Примечание 2 19" xfId="1225"/>
    <cellStyle name="Примечание 2 19 2" xfId="1226"/>
    <cellStyle name="Примечание 2 19 3" xfId="1227"/>
    <cellStyle name="Примечание 2 2" xfId="1228"/>
    <cellStyle name="Примечание 2 2 2" xfId="1229"/>
    <cellStyle name="Примечание 2 2 2 2" xfId="1230"/>
    <cellStyle name="Примечание 2 2 2 2 2" xfId="1231"/>
    <cellStyle name="Примечание 2 2 2 2 3" xfId="1232"/>
    <cellStyle name="Примечание 2 2 2 3" xfId="1233"/>
    <cellStyle name="Примечание 2 2 2 3 2" xfId="1234"/>
    <cellStyle name="Примечание 2 2 2 3 3" xfId="1235"/>
    <cellStyle name="Примечание 2 2 2 4" xfId="1236"/>
    <cellStyle name="Примечание 2 2 2 4 2" xfId="1237"/>
    <cellStyle name="Примечание 2 2 2 4 3" xfId="1238"/>
    <cellStyle name="Примечание 2 2 2 5" xfId="1239"/>
    <cellStyle name="Примечание 2 2 2 6" xfId="1240"/>
    <cellStyle name="Примечание 2 2 3" xfId="1241"/>
    <cellStyle name="Примечание 2 2 3 2" xfId="1242"/>
    <cellStyle name="Примечание 2 2 3 2 2" xfId="1243"/>
    <cellStyle name="Примечание 2 2 3 2 3" xfId="1244"/>
    <cellStyle name="Примечание 2 2 3 3" xfId="1245"/>
    <cellStyle name="Примечание 2 2 3 3 2" xfId="1246"/>
    <cellStyle name="Примечание 2 2 3 3 3" xfId="1247"/>
    <cellStyle name="Примечание 2 2 3 4" xfId="1248"/>
    <cellStyle name="Примечание 2 2 3 4 2" xfId="1249"/>
    <cellStyle name="Примечание 2 2 3 4 3" xfId="1250"/>
    <cellStyle name="Примечание 2 2 3 5" xfId="1251"/>
    <cellStyle name="Примечание 2 2 3 6" xfId="1252"/>
    <cellStyle name="Примечание 2 2 4" xfId="1253"/>
    <cellStyle name="Примечание 2 2 4 2" xfId="1254"/>
    <cellStyle name="Примечание 2 2 4 2 2" xfId="1255"/>
    <cellStyle name="Примечание 2 2 4 2 3" xfId="1256"/>
    <cellStyle name="Примечание 2 2 4 3" xfId="1257"/>
    <cellStyle name="Примечание 2 2 4 3 2" xfId="1258"/>
    <cellStyle name="Примечание 2 2 4 3 3" xfId="1259"/>
    <cellStyle name="Примечание 2 2 4 4" xfId="1260"/>
    <cellStyle name="Примечание 2 2 4 4 2" xfId="1261"/>
    <cellStyle name="Примечание 2 2 4 4 3" xfId="1262"/>
    <cellStyle name="Примечание 2 2 4 5" xfId="1263"/>
    <cellStyle name="Примечание 2 2 4 6" xfId="1264"/>
    <cellStyle name="Примечание 2 2 5" xfId="1265"/>
    <cellStyle name="Примечание 2 2 5 2" xfId="1266"/>
    <cellStyle name="Примечание 2 2 5 3" xfId="1267"/>
    <cellStyle name="Примечание 2 2 6" xfId="1268"/>
    <cellStyle name="Примечание 2 2 6 2" xfId="1269"/>
    <cellStyle name="Примечание 2 2 6 3" xfId="1270"/>
    <cellStyle name="Примечание 2 2 7" xfId="1271"/>
    <cellStyle name="Примечание 2 2 7 2" xfId="1272"/>
    <cellStyle name="Примечание 2 2 7 3" xfId="1273"/>
    <cellStyle name="Примечание 2 2 8" xfId="1274"/>
    <cellStyle name="Примечание 2 2 9" xfId="1275"/>
    <cellStyle name="Примечание 2 20" xfId="1276"/>
    <cellStyle name="Примечание 2 21" xfId="1277"/>
    <cellStyle name="Примечание 2 3" xfId="1278"/>
    <cellStyle name="Примечание 2 3 2" xfId="1279"/>
    <cellStyle name="Примечание 2 3 2 2" xfId="1280"/>
    <cellStyle name="Примечание 2 3 2 2 2" xfId="1281"/>
    <cellStyle name="Примечание 2 3 2 2 3" xfId="1282"/>
    <cellStyle name="Примечание 2 3 2 3" xfId="1283"/>
    <cellStyle name="Примечание 2 3 2 3 2" xfId="1284"/>
    <cellStyle name="Примечание 2 3 2 3 3" xfId="1285"/>
    <cellStyle name="Примечание 2 3 2 4" xfId="1286"/>
    <cellStyle name="Примечание 2 3 2 4 2" xfId="1287"/>
    <cellStyle name="Примечание 2 3 2 4 3" xfId="1288"/>
    <cellStyle name="Примечание 2 3 2 5" xfId="1289"/>
    <cellStyle name="Примечание 2 3 2 6" xfId="1290"/>
    <cellStyle name="Примечание 2 3 3" xfId="1291"/>
    <cellStyle name="Примечание 2 3 3 2" xfId="1292"/>
    <cellStyle name="Примечание 2 3 3 2 2" xfId="1293"/>
    <cellStyle name="Примечание 2 3 3 2 3" xfId="1294"/>
    <cellStyle name="Примечание 2 3 3 3" xfId="1295"/>
    <cellStyle name="Примечание 2 3 3 3 2" xfId="1296"/>
    <cellStyle name="Примечание 2 3 3 3 3" xfId="1297"/>
    <cellStyle name="Примечание 2 3 3 4" xfId="1298"/>
    <cellStyle name="Примечание 2 3 3 4 2" xfId="1299"/>
    <cellStyle name="Примечание 2 3 3 4 3" xfId="1300"/>
    <cellStyle name="Примечание 2 3 3 5" xfId="1301"/>
    <cellStyle name="Примечание 2 3 3 6" xfId="1302"/>
    <cellStyle name="Примечание 2 3 4" xfId="1303"/>
    <cellStyle name="Примечание 2 3 4 2" xfId="1304"/>
    <cellStyle name="Примечание 2 3 4 2 2" xfId="1305"/>
    <cellStyle name="Примечание 2 3 4 2 3" xfId="1306"/>
    <cellStyle name="Примечание 2 3 4 3" xfId="1307"/>
    <cellStyle name="Примечание 2 3 4 3 2" xfId="1308"/>
    <cellStyle name="Примечание 2 3 4 3 3" xfId="1309"/>
    <cellStyle name="Примечание 2 3 4 4" xfId="1310"/>
    <cellStyle name="Примечание 2 3 4 4 2" xfId="1311"/>
    <cellStyle name="Примечание 2 3 4 4 3" xfId="1312"/>
    <cellStyle name="Примечание 2 3 4 5" xfId="1313"/>
    <cellStyle name="Примечание 2 3 4 6" xfId="1314"/>
    <cellStyle name="Примечание 2 3 5" xfId="1315"/>
    <cellStyle name="Примечание 2 3 5 2" xfId="1316"/>
    <cellStyle name="Примечание 2 3 5 3" xfId="1317"/>
    <cellStyle name="Примечание 2 3 6" xfId="1318"/>
    <cellStyle name="Примечание 2 3 6 2" xfId="1319"/>
    <cellStyle name="Примечание 2 3 6 3" xfId="1320"/>
    <cellStyle name="Примечание 2 3 7" xfId="1321"/>
    <cellStyle name="Примечание 2 3 7 2" xfId="1322"/>
    <cellStyle name="Примечание 2 3 7 3" xfId="1323"/>
    <cellStyle name="Примечание 2 3 8" xfId="1324"/>
    <cellStyle name="Примечание 2 3 9" xfId="1325"/>
    <cellStyle name="Примечание 2 4" xfId="1326"/>
    <cellStyle name="Примечание 2 4 10" xfId="1327"/>
    <cellStyle name="Примечание 2 4 10 2" xfId="1328"/>
    <cellStyle name="Примечание 2 4 10 3" xfId="1329"/>
    <cellStyle name="Примечание 2 4 11" xfId="1330"/>
    <cellStyle name="Примечание 2 4 12" xfId="1331"/>
    <cellStyle name="Примечание 2 4 2" xfId="1332"/>
    <cellStyle name="Примечание 2 4 2 2" xfId="1333"/>
    <cellStyle name="Примечание 2 4 2 2 2" xfId="1334"/>
    <cellStyle name="Примечание 2 4 2 2 2 2" xfId="1335"/>
    <cellStyle name="Примечание 2 4 2 2 2 3" xfId="1336"/>
    <cellStyle name="Примечание 2 4 2 2 3" xfId="1337"/>
    <cellStyle name="Примечание 2 4 2 2 3 2" xfId="1338"/>
    <cellStyle name="Примечание 2 4 2 2 3 3" xfId="1339"/>
    <cellStyle name="Примечание 2 4 2 2 4" xfId="1340"/>
    <cellStyle name="Примечание 2 4 2 2 4 2" xfId="1341"/>
    <cellStyle name="Примечание 2 4 2 2 4 3" xfId="1342"/>
    <cellStyle name="Примечание 2 4 2 2 5" xfId="1343"/>
    <cellStyle name="Примечание 2 4 2 2 6" xfId="1344"/>
    <cellStyle name="Примечание 2 4 2 3" xfId="1345"/>
    <cellStyle name="Примечание 2 4 2 3 2" xfId="1346"/>
    <cellStyle name="Примечание 2 4 2 3 2 2" xfId="1347"/>
    <cellStyle name="Примечание 2 4 2 3 2 3" xfId="1348"/>
    <cellStyle name="Примечание 2 4 2 3 3" xfId="1349"/>
    <cellStyle name="Примечание 2 4 2 3 3 2" xfId="1350"/>
    <cellStyle name="Примечание 2 4 2 3 3 3" xfId="1351"/>
    <cellStyle name="Примечание 2 4 2 3 4" xfId="1352"/>
    <cellStyle name="Примечание 2 4 2 3 4 2" xfId="1353"/>
    <cellStyle name="Примечание 2 4 2 3 4 3" xfId="1354"/>
    <cellStyle name="Примечание 2 4 2 3 5" xfId="1355"/>
    <cellStyle name="Примечание 2 4 2 3 6" xfId="1356"/>
    <cellStyle name="Примечание 2 4 2 4" xfId="1357"/>
    <cellStyle name="Примечание 2 4 2 4 2" xfId="1358"/>
    <cellStyle name="Примечание 2 4 2 4 2 2" xfId="1359"/>
    <cellStyle name="Примечание 2 4 2 4 2 3" xfId="1360"/>
    <cellStyle name="Примечание 2 4 2 4 3" xfId="1361"/>
    <cellStyle name="Примечание 2 4 2 4 3 2" xfId="1362"/>
    <cellStyle name="Примечание 2 4 2 4 3 3" xfId="1363"/>
    <cellStyle name="Примечание 2 4 2 4 4" xfId="1364"/>
    <cellStyle name="Примечание 2 4 2 4 4 2" xfId="1365"/>
    <cellStyle name="Примечание 2 4 2 4 4 3" xfId="1366"/>
    <cellStyle name="Примечание 2 4 2 4 5" xfId="1367"/>
    <cellStyle name="Примечание 2 4 2 4 6" xfId="1368"/>
    <cellStyle name="Примечание 2 4 2 5" xfId="1369"/>
    <cellStyle name="Примечание 2 4 2 5 2" xfId="1370"/>
    <cellStyle name="Примечание 2 4 2 5 3" xfId="1371"/>
    <cellStyle name="Примечание 2 4 2 6" xfId="1372"/>
    <cellStyle name="Примечание 2 4 2 6 2" xfId="1373"/>
    <cellStyle name="Примечание 2 4 2 6 3" xfId="1374"/>
    <cellStyle name="Примечание 2 4 2 7" xfId="1375"/>
    <cellStyle name="Примечание 2 4 2 7 2" xfId="1376"/>
    <cellStyle name="Примечание 2 4 2 7 3" xfId="1377"/>
    <cellStyle name="Примечание 2 4 2 8" xfId="1378"/>
    <cellStyle name="Примечание 2 4 2 9" xfId="1379"/>
    <cellStyle name="Примечание 2 4 3" xfId="1380"/>
    <cellStyle name="Примечание 2 4 3 2" xfId="1381"/>
    <cellStyle name="Примечание 2 4 3 2 2" xfId="1382"/>
    <cellStyle name="Примечание 2 4 3 2 2 2" xfId="1383"/>
    <cellStyle name="Примечание 2 4 3 2 2 3" xfId="1384"/>
    <cellStyle name="Примечание 2 4 3 2 3" xfId="1385"/>
    <cellStyle name="Примечание 2 4 3 2 3 2" xfId="1386"/>
    <cellStyle name="Примечание 2 4 3 2 3 3" xfId="1387"/>
    <cellStyle name="Примечание 2 4 3 2 4" xfId="1388"/>
    <cellStyle name="Примечание 2 4 3 2 4 2" xfId="1389"/>
    <cellStyle name="Примечание 2 4 3 2 4 3" xfId="1390"/>
    <cellStyle name="Примечание 2 4 3 2 5" xfId="1391"/>
    <cellStyle name="Примечание 2 4 3 2 6" xfId="1392"/>
    <cellStyle name="Примечание 2 4 3 3" xfId="1393"/>
    <cellStyle name="Примечание 2 4 3 3 2" xfId="1394"/>
    <cellStyle name="Примечание 2 4 3 3 2 2" xfId="1395"/>
    <cellStyle name="Примечание 2 4 3 3 2 3" xfId="1396"/>
    <cellStyle name="Примечание 2 4 3 3 3" xfId="1397"/>
    <cellStyle name="Примечание 2 4 3 3 3 2" xfId="1398"/>
    <cellStyle name="Примечание 2 4 3 3 3 3" xfId="1399"/>
    <cellStyle name="Примечание 2 4 3 3 4" xfId="1400"/>
    <cellStyle name="Примечание 2 4 3 3 4 2" xfId="1401"/>
    <cellStyle name="Примечание 2 4 3 3 4 3" xfId="1402"/>
    <cellStyle name="Примечание 2 4 3 3 5" xfId="1403"/>
    <cellStyle name="Примечание 2 4 3 3 6" xfId="1404"/>
    <cellStyle name="Примечание 2 4 3 4" xfId="1405"/>
    <cellStyle name="Примечание 2 4 3 4 2" xfId="1406"/>
    <cellStyle name="Примечание 2 4 3 4 2 2" xfId="1407"/>
    <cellStyle name="Примечание 2 4 3 4 2 3" xfId="1408"/>
    <cellStyle name="Примечание 2 4 3 4 3" xfId="1409"/>
    <cellStyle name="Примечание 2 4 3 4 3 2" xfId="1410"/>
    <cellStyle name="Примечание 2 4 3 4 3 3" xfId="1411"/>
    <cellStyle name="Примечание 2 4 3 4 4" xfId="1412"/>
    <cellStyle name="Примечание 2 4 3 4 4 2" xfId="1413"/>
    <cellStyle name="Примечание 2 4 3 4 4 3" xfId="1414"/>
    <cellStyle name="Примечание 2 4 3 4 5" xfId="1415"/>
    <cellStyle name="Примечание 2 4 3 4 6" xfId="1416"/>
    <cellStyle name="Примечание 2 4 3 5" xfId="1417"/>
    <cellStyle name="Примечание 2 4 3 5 2" xfId="1418"/>
    <cellStyle name="Примечание 2 4 3 5 3" xfId="1419"/>
    <cellStyle name="Примечание 2 4 3 6" xfId="1420"/>
    <cellStyle name="Примечание 2 4 3 6 2" xfId="1421"/>
    <cellStyle name="Примечание 2 4 3 6 3" xfId="1422"/>
    <cellStyle name="Примечание 2 4 3 7" xfId="1423"/>
    <cellStyle name="Примечание 2 4 3 7 2" xfId="1424"/>
    <cellStyle name="Примечание 2 4 3 7 3" xfId="1425"/>
    <cellStyle name="Примечание 2 4 3 8" xfId="1426"/>
    <cellStyle name="Примечание 2 4 3 9" xfId="1427"/>
    <cellStyle name="Примечание 2 4 4" xfId="1428"/>
    <cellStyle name="Примечание 2 4 4 2" xfId="1429"/>
    <cellStyle name="Примечание 2 4 4 2 2" xfId="1430"/>
    <cellStyle name="Примечание 2 4 4 2 2 2" xfId="1431"/>
    <cellStyle name="Примечание 2 4 4 2 2 3" xfId="1432"/>
    <cellStyle name="Примечание 2 4 4 2 3" xfId="1433"/>
    <cellStyle name="Примечание 2 4 4 2 3 2" xfId="1434"/>
    <cellStyle name="Примечание 2 4 4 2 3 3" xfId="1435"/>
    <cellStyle name="Примечание 2 4 4 2 4" xfId="1436"/>
    <cellStyle name="Примечание 2 4 4 2 4 2" xfId="1437"/>
    <cellStyle name="Примечание 2 4 4 2 4 3" xfId="1438"/>
    <cellStyle name="Примечание 2 4 4 2 5" xfId="1439"/>
    <cellStyle name="Примечание 2 4 4 2 6" xfId="1440"/>
    <cellStyle name="Примечание 2 4 4 3" xfId="1441"/>
    <cellStyle name="Примечание 2 4 4 3 2" xfId="1442"/>
    <cellStyle name="Примечание 2 4 4 3 2 2" xfId="1443"/>
    <cellStyle name="Примечание 2 4 4 3 2 3" xfId="1444"/>
    <cellStyle name="Примечание 2 4 4 3 3" xfId="1445"/>
    <cellStyle name="Примечание 2 4 4 3 3 2" xfId="1446"/>
    <cellStyle name="Примечание 2 4 4 3 3 3" xfId="1447"/>
    <cellStyle name="Примечание 2 4 4 3 4" xfId="1448"/>
    <cellStyle name="Примечание 2 4 4 3 4 2" xfId="1449"/>
    <cellStyle name="Примечание 2 4 4 3 4 3" xfId="1450"/>
    <cellStyle name="Примечание 2 4 4 3 5" xfId="1451"/>
    <cellStyle name="Примечание 2 4 4 3 6" xfId="1452"/>
    <cellStyle name="Примечание 2 4 4 4" xfId="1453"/>
    <cellStyle name="Примечание 2 4 4 4 2" xfId="1454"/>
    <cellStyle name="Примечание 2 4 4 4 2 2" xfId="1455"/>
    <cellStyle name="Примечание 2 4 4 4 2 3" xfId="1456"/>
    <cellStyle name="Примечание 2 4 4 4 3" xfId="1457"/>
    <cellStyle name="Примечание 2 4 4 4 3 2" xfId="1458"/>
    <cellStyle name="Примечание 2 4 4 4 3 3" xfId="1459"/>
    <cellStyle name="Примечание 2 4 4 4 4" xfId="1460"/>
    <cellStyle name="Примечание 2 4 4 4 4 2" xfId="1461"/>
    <cellStyle name="Примечание 2 4 4 4 4 3" xfId="1462"/>
    <cellStyle name="Примечание 2 4 4 4 5" xfId="1463"/>
    <cellStyle name="Примечание 2 4 4 4 6" xfId="1464"/>
    <cellStyle name="Примечание 2 4 4 5" xfId="1465"/>
    <cellStyle name="Примечание 2 4 4 5 2" xfId="1466"/>
    <cellStyle name="Примечание 2 4 4 5 3" xfId="1467"/>
    <cellStyle name="Примечание 2 4 4 6" xfId="1468"/>
    <cellStyle name="Примечание 2 4 4 6 2" xfId="1469"/>
    <cellStyle name="Примечание 2 4 4 6 3" xfId="1470"/>
    <cellStyle name="Примечание 2 4 4 7" xfId="1471"/>
    <cellStyle name="Примечание 2 4 4 7 2" xfId="1472"/>
    <cellStyle name="Примечание 2 4 4 7 3" xfId="1473"/>
    <cellStyle name="Примечание 2 4 4 8" xfId="1474"/>
    <cellStyle name="Примечание 2 4 4 9" xfId="1475"/>
    <cellStyle name="Примечание 2 4 5" xfId="1476"/>
    <cellStyle name="Примечание 2 4 5 2" xfId="1477"/>
    <cellStyle name="Примечание 2 4 5 2 2" xfId="1478"/>
    <cellStyle name="Примечание 2 4 5 2 3" xfId="1479"/>
    <cellStyle name="Примечание 2 4 5 3" xfId="1480"/>
    <cellStyle name="Примечание 2 4 5 3 2" xfId="1481"/>
    <cellStyle name="Примечание 2 4 5 3 3" xfId="1482"/>
    <cellStyle name="Примечание 2 4 5 4" xfId="1483"/>
    <cellStyle name="Примечание 2 4 5 4 2" xfId="1484"/>
    <cellStyle name="Примечание 2 4 5 4 3" xfId="1485"/>
    <cellStyle name="Примечание 2 4 5 5" xfId="1486"/>
    <cellStyle name="Примечание 2 4 5 6" xfId="1487"/>
    <cellStyle name="Примечание 2 4 6" xfId="1488"/>
    <cellStyle name="Примечание 2 4 6 2" xfId="1489"/>
    <cellStyle name="Примечание 2 4 6 2 2" xfId="1490"/>
    <cellStyle name="Примечание 2 4 6 2 3" xfId="1491"/>
    <cellStyle name="Примечание 2 4 6 3" xfId="1492"/>
    <cellStyle name="Примечание 2 4 6 3 2" xfId="1493"/>
    <cellStyle name="Примечание 2 4 6 3 3" xfId="1494"/>
    <cellStyle name="Примечание 2 4 6 4" xfId="1495"/>
    <cellStyle name="Примечание 2 4 6 4 2" xfId="1496"/>
    <cellStyle name="Примечание 2 4 6 4 3" xfId="1497"/>
    <cellStyle name="Примечание 2 4 6 5" xfId="1498"/>
    <cellStyle name="Примечание 2 4 6 6" xfId="1499"/>
    <cellStyle name="Примечание 2 4 7" xfId="1500"/>
    <cellStyle name="Примечание 2 4 7 2" xfId="1501"/>
    <cellStyle name="Примечание 2 4 7 2 2" xfId="1502"/>
    <cellStyle name="Примечание 2 4 7 2 3" xfId="1503"/>
    <cellStyle name="Примечание 2 4 7 3" xfId="1504"/>
    <cellStyle name="Примечание 2 4 7 3 2" xfId="1505"/>
    <cellStyle name="Примечание 2 4 7 3 3" xfId="1506"/>
    <cellStyle name="Примечание 2 4 7 4" xfId="1507"/>
    <cellStyle name="Примечание 2 4 7 4 2" xfId="1508"/>
    <cellStyle name="Примечание 2 4 7 4 3" xfId="1509"/>
    <cellStyle name="Примечание 2 4 7 5" xfId="1510"/>
    <cellStyle name="Примечание 2 4 7 6" xfId="1511"/>
    <cellStyle name="Примечание 2 4 8" xfId="1512"/>
    <cellStyle name="Примечание 2 4 8 2" xfId="1513"/>
    <cellStyle name="Примечание 2 4 8 3" xfId="1514"/>
    <cellStyle name="Примечание 2 4 9" xfId="1515"/>
    <cellStyle name="Примечание 2 4 9 2" xfId="1516"/>
    <cellStyle name="Примечание 2 4 9 3" xfId="1517"/>
    <cellStyle name="Примечание 2 5" xfId="1518"/>
    <cellStyle name="Примечание 2 5 10" xfId="1519"/>
    <cellStyle name="Примечание 2 5 10 2" xfId="1520"/>
    <cellStyle name="Примечание 2 5 10 3" xfId="1521"/>
    <cellStyle name="Примечание 2 5 11" xfId="1522"/>
    <cellStyle name="Примечание 2 5 12" xfId="1523"/>
    <cellStyle name="Примечание 2 5 2" xfId="1524"/>
    <cellStyle name="Примечание 2 5 2 2" xfId="1525"/>
    <cellStyle name="Примечание 2 5 2 2 2" xfId="1526"/>
    <cellStyle name="Примечание 2 5 2 2 2 2" xfId="1527"/>
    <cellStyle name="Примечание 2 5 2 2 2 3" xfId="1528"/>
    <cellStyle name="Примечание 2 5 2 2 3" xfId="1529"/>
    <cellStyle name="Примечание 2 5 2 2 3 2" xfId="1530"/>
    <cellStyle name="Примечание 2 5 2 2 3 3" xfId="1531"/>
    <cellStyle name="Примечание 2 5 2 2 4" xfId="1532"/>
    <cellStyle name="Примечание 2 5 2 2 4 2" xfId="1533"/>
    <cellStyle name="Примечание 2 5 2 2 4 3" xfId="1534"/>
    <cellStyle name="Примечание 2 5 2 2 5" xfId="1535"/>
    <cellStyle name="Примечание 2 5 2 2 6" xfId="1536"/>
    <cellStyle name="Примечание 2 5 2 3" xfId="1537"/>
    <cellStyle name="Примечание 2 5 2 3 2" xfId="1538"/>
    <cellStyle name="Примечание 2 5 2 3 2 2" xfId="1539"/>
    <cellStyle name="Примечание 2 5 2 3 2 3" xfId="1540"/>
    <cellStyle name="Примечание 2 5 2 3 3" xfId="1541"/>
    <cellStyle name="Примечание 2 5 2 3 3 2" xfId="1542"/>
    <cellStyle name="Примечание 2 5 2 3 3 3" xfId="1543"/>
    <cellStyle name="Примечание 2 5 2 3 4" xfId="1544"/>
    <cellStyle name="Примечание 2 5 2 3 4 2" xfId="1545"/>
    <cellStyle name="Примечание 2 5 2 3 4 3" xfId="1546"/>
    <cellStyle name="Примечание 2 5 2 3 5" xfId="1547"/>
    <cellStyle name="Примечание 2 5 2 3 6" xfId="1548"/>
    <cellStyle name="Примечание 2 5 2 4" xfId="1549"/>
    <cellStyle name="Примечание 2 5 2 4 2" xfId="1550"/>
    <cellStyle name="Примечание 2 5 2 4 2 2" xfId="1551"/>
    <cellStyle name="Примечание 2 5 2 4 2 3" xfId="1552"/>
    <cellStyle name="Примечание 2 5 2 4 3" xfId="1553"/>
    <cellStyle name="Примечание 2 5 2 4 3 2" xfId="1554"/>
    <cellStyle name="Примечание 2 5 2 4 3 3" xfId="1555"/>
    <cellStyle name="Примечание 2 5 2 4 4" xfId="1556"/>
    <cellStyle name="Примечание 2 5 2 4 4 2" xfId="1557"/>
    <cellStyle name="Примечание 2 5 2 4 4 3" xfId="1558"/>
    <cellStyle name="Примечание 2 5 2 4 5" xfId="1559"/>
    <cellStyle name="Примечание 2 5 2 4 6" xfId="1560"/>
    <cellStyle name="Примечание 2 5 2 5" xfId="1561"/>
    <cellStyle name="Примечание 2 5 2 5 2" xfId="1562"/>
    <cellStyle name="Примечание 2 5 2 5 3" xfId="1563"/>
    <cellStyle name="Примечание 2 5 2 6" xfId="1564"/>
    <cellStyle name="Примечание 2 5 2 6 2" xfId="1565"/>
    <cellStyle name="Примечание 2 5 2 6 3" xfId="1566"/>
    <cellStyle name="Примечание 2 5 2 7" xfId="1567"/>
    <cellStyle name="Примечание 2 5 2 7 2" xfId="1568"/>
    <cellStyle name="Примечание 2 5 2 7 3" xfId="1569"/>
    <cellStyle name="Примечание 2 5 2 8" xfId="1570"/>
    <cellStyle name="Примечание 2 5 2 9" xfId="1571"/>
    <cellStyle name="Примечание 2 5 3" xfId="1572"/>
    <cellStyle name="Примечание 2 5 3 2" xfId="1573"/>
    <cellStyle name="Примечание 2 5 3 2 2" xfId="1574"/>
    <cellStyle name="Примечание 2 5 3 2 2 2" xfId="1575"/>
    <cellStyle name="Примечание 2 5 3 2 2 3" xfId="1576"/>
    <cellStyle name="Примечание 2 5 3 2 3" xfId="1577"/>
    <cellStyle name="Примечание 2 5 3 2 3 2" xfId="1578"/>
    <cellStyle name="Примечание 2 5 3 2 3 3" xfId="1579"/>
    <cellStyle name="Примечание 2 5 3 2 4" xfId="1580"/>
    <cellStyle name="Примечание 2 5 3 2 4 2" xfId="1581"/>
    <cellStyle name="Примечание 2 5 3 2 4 3" xfId="1582"/>
    <cellStyle name="Примечание 2 5 3 2 5" xfId="1583"/>
    <cellStyle name="Примечание 2 5 3 2 6" xfId="1584"/>
    <cellStyle name="Примечание 2 5 3 3" xfId="1585"/>
    <cellStyle name="Примечание 2 5 3 3 2" xfId="1586"/>
    <cellStyle name="Примечание 2 5 3 3 2 2" xfId="1587"/>
    <cellStyle name="Примечание 2 5 3 3 2 3" xfId="1588"/>
    <cellStyle name="Примечание 2 5 3 3 3" xfId="1589"/>
    <cellStyle name="Примечание 2 5 3 3 3 2" xfId="1590"/>
    <cellStyle name="Примечание 2 5 3 3 3 3" xfId="1591"/>
    <cellStyle name="Примечание 2 5 3 3 4" xfId="1592"/>
    <cellStyle name="Примечание 2 5 3 3 4 2" xfId="1593"/>
    <cellStyle name="Примечание 2 5 3 3 4 3" xfId="1594"/>
    <cellStyle name="Примечание 2 5 3 3 5" xfId="1595"/>
    <cellStyle name="Примечание 2 5 3 3 6" xfId="1596"/>
    <cellStyle name="Примечание 2 5 3 4" xfId="1597"/>
    <cellStyle name="Примечание 2 5 3 4 2" xfId="1598"/>
    <cellStyle name="Примечание 2 5 3 4 2 2" xfId="1599"/>
    <cellStyle name="Примечание 2 5 3 4 2 3" xfId="1600"/>
    <cellStyle name="Примечание 2 5 3 4 3" xfId="1601"/>
    <cellStyle name="Примечание 2 5 3 4 3 2" xfId="1602"/>
    <cellStyle name="Примечание 2 5 3 4 3 3" xfId="1603"/>
    <cellStyle name="Примечание 2 5 3 4 4" xfId="1604"/>
    <cellStyle name="Примечание 2 5 3 4 4 2" xfId="1605"/>
    <cellStyle name="Примечание 2 5 3 4 4 3" xfId="1606"/>
    <cellStyle name="Примечание 2 5 3 4 5" xfId="1607"/>
    <cellStyle name="Примечание 2 5 3 4 6" xfId="1608"/>
    <cellStyle name="Примечание 2 5 3 5" xfId="1609"/>
    <cellStyle name="Примечание 2 5 3 5 2" xfId="1610"/>
    <cellStyle name="Примечание 2 5 3 5 3" xfId="1611"/>
    <cellStyle name="Примечание 2 5 3 6" xfId="1612"/>
    <cellStyle name="Примечание 2 5 3 6 2" xfId="1613"/>
    <cellStyle name="Примечание 2 5 3 6 3" xfId="1614"/>
    <cellStyle name="Примечание 2 5 3 7" xfId="1615"/>
    <cellStyle name="Примечание 2 5 3 7 2" xfId="1616"/>
    <cellStyle name="Примечание 2 5 3 7 3" xfId="1617"/>
    <cellStyle name="Примечание 2 5 3 8" xfId="1618"/>
    <cellStyle name="Примечание 2 5 3 9" xfId="1619"/>
    <cellStyle name="Примечание 2 5 4" xfId="1620"/>
    <cellStyle name="Примечание 2 5 4 2" xfId="1621"/>
    <cellStyle name="Примечание 2 5 4 2 2" xfId="1622"/>
    <cellStyle name="Примечание 2 5 4 2 2 2" xfId="1623"/>
    <cellStyle name="Примечание 2 5 4 2 2 3" xfId="1624"/>
    <cellStyle name="Примечание 2 5 4 2 3" xfId="1625"/>
    <cellStyle name="Примечание 2 5 4 2 3 2" xfId="1626"/>
    <cellStyle name="Примечание 2 5 4 2 3 3" xfId="1627"/>
    <cellStyle name="Примечание 2 5 4 2 4" xfId="1628"/>
    <cellStyle name="Примечание 2 5 4 2 4 2" xfId="1629"/>
    <cellStyle name="Примечание 2 5 4 2 4 3" xfId="1630"/>
    <cellStyle name="Примечание 2 5 4 2 5" xfId="1631"/>
    <cellStyle name="Примечание 2 5 4 2 6" xfId="1632"/>
    <cellStyle name="Примечание 2 5 4 3" xfId="1633"/>
    <cellStyle name="Примечание 2 5 4 3 2" xfId="1634"/>
    <cellStyle name="Примечание 2 5 4 3 2 2" xfId="1635"/>
    <cellStyle name="Примечание 2 5 4 3 2 3" xfId="1636"/>
    <cellStyle name="Примечание 2 5 4 3 3" xfId="1637"/>
    <cellStyle name="Примечание 2 5 4 3 3 2" xfId="1638"/>
    <cellStyle name="Примечание 2 5 4 3 3 3" xfId="1639"/>
    <cellStyle name="Примечание 2 5 4 3 4" xfId="1640"/>
    <cellStyle name="Примечание 2 5 4 3 4 2" xfId="1641"/>
    <cellStyle name="Примечание 2 5 4 3 4 3" xfId="1642"/>
    <cellStyle name="Примечание 2 5 4 3 5" xfId="1643"/>
    <cellStyle name="Примечание 2 5 4 3 6" xfId="1644"/>
    <cellStyle name="Примечание 2 5 4 4" xfId="1645"/>
    <cellStyle name="Примечание 2 5 4 4 2" xfId="1646"/>
    <cellStyle name="Примечание 2 5 4 4 2 2" xfId="1647"/>
    <cellStyle name="Примечание 2 5 4 4 2 3" xfId="1648"/>
    <cellStyle name="Примечание 2 5 4 4 3" xfId="1649"/>
    <cellStyle name="Примечание 2 5 4 4 3 2" xfId="1650"/>
    <cellStyle name="Примечание 2 5 4 4 3 3" xfId="1651"/>
    <cellStyle name="Примечание 2 5 4 4 4" xfId="1652"/>
    <cellStyle name="Примечание 2 5 4 4 4 2" xfId="1653"/>
    <cellStyle name="Примечание 2 5 4 4 4 3" xfId="1654"/>
    <cellStyle name="Примечание 2 5 4 4 5" xfId="1655"/>
    <cellStyle name="Примечание 2 5 4 4 6" xfId="1656"/>
    <cellStyle name="Примечание 2 5 4 5" xfId="1657"/>
    <cellStyle name="Примечание 2 5 4 5 2" xfId="1658"/>
    <cellStyle name="Примечание 2 5 4 5 3" xfId="1659"/>
    <cellStyle name="Примечание 2 5 4 6" xfId="1660"/>
    <cellStyle name="Примечание 2 5 4 6 2" xfId="1661"/>
    <cellStyle name="Примечание 2 5 4 6 3" xfId="1662"/>
    <cellStyle name="Примечание 2 5 4 7" xfId="1663"/>
    <cellStyle name="Примечание 2 5 4 7 2" xfId="1664"/>
    <cellStyle name="Примечание 2 5 4 7 3" xfId="1665"/>
    <cellStyle name="Примечание 2 5 4 8" xfId="1666"/>
    <cellStyle name="Примечание 2 5 4 9" xfId="1667"/>
    <cellStyle name="Примечание 2 5 5" xfId="1668"/>
    <cellStyle name="Примечание 2 5 5 2" xfId="1669"/>
    <cellStyle name="Примечание 2 5 5 2 2" xfId="1670"/>
    <cellStyle name="Примечание 2 5 5 2 3" xfId="1671"/>
    <cellStyle name="Примечание 2 5 5 3" xfId="1672"/>
    <cellStyle name="Примечание 2 5 5 3 2" xfId="1673"/>
    <cellStyle name="Примечание 2 5 5 3 3" xfId="1674"/>
    <cellStyle name="Примечание 2 5 5 4" xfId="1675"/>
    <cellStyle name="Примечание 2 5 5 4 2" xfId="1676"/>
    <cellStyle name="Примечание 2 5 5 4 3" xfId="1677"/>
    <cellStyle name="Примечание 2 5 5 5" xfId="1678"/>
    <cellStyle name="Примечание 2 5 5 6" xfId="1679"/>
    <cellStyle name="Примечание 2 5 6" xfId="1680"/>
    <cellStyle name="Примечание 2 5 6 2" xfId="1681"/>
    <cellStyle name="Примечание 2 5 6 2 2" xfId="1682"/>
    <cellStyle name="Примечание 2 5 6 2 3" xfId="1683"/>
    <cellStyle name="Примечание 2 5 6 3" xfId="1684"/>
    <cellStyle name="Примечание 2 5 6 3 2" xfId="1685"/>
    <cellStyle name="Примечание 2 5 6 3 3" xfId="1686"/>
    <cellStyle name="Примечание 2 5 6 4" xfId="1687"/>
    <cellStyle name="Примечание 2 5 6 4 2" xfId="1688"/>
    <cellStyle name="Примечание 2 5 6 4 3" xfId="1689"/>
    <cellStyle name="Примечание 2 5 6 5" xfId="1690"/>
    <cellStyle name="Примечание 2 5 6 6" xfId="1691"/>
    <cellStyle name="Примечание 2 5 7" xfId="1692"/>
    <cellStyle name="Примечание 2 5 7 2" xfId="1693"/>
    <cellStyle name="Примечание 2 5 7 2 2" xfId="1694"/>
    <cellStyle name="Примечание 2 5 7 2 3" xfId="1695"/>
    <cellStyle name="Примечание 2 5 7 3" xfId="1696"/>
    <cellStyle name="Примечание 2 5 7 3 2" xfId="1697"/>
    <cellStyle name="Примечание 2 5 7 3 3" xfId="1698"/>
    <cellStyle name="Примечание 2 5 7 4" xfId="1699"/>
    <cellStyle name="Примечание 2 5 7 4 2" xfId="1700"/>
    <cellStyle name="Примечание 2 5 7 4 3" xfId="1701"/>
    <cellStyle name="Примечание 2 5 7 5" xfId="1702"/>
    <cellStyle name="Примечание 2 5 7 6" xfId="1703"/>
    <cellStyle name="Примечание 2 5 8" xfId="1704"/>
    <cellStyle name="Примечание 2 5 8 2" xfId="1705"/>
    <cellStyle name="Примечание 2 5 8 3" xfId="1706"/>
    <cellStyle name="Примечание 2 5 9" xfId="1707"/>
    <cellStyle name="Примечание 2 5 9 2" xfId="1708"/>
    <cellStyle name="Примечание 2 5 9 3" xfId="1709"/>
    <cellStyle name="Примечание 2 6" xfId="1710"/>
    <cellStyle name="Примечание 2 6 10" xfId="1711"/>
    <cellStyle name="Примечание 2 6 10 2" xfId="1712"/>
    <cellStyle name="Примечание 2 6 10 3" xfId="1713"/>
    <cellStyle name="Примечание 2 6 11" xfId="1714"/>
    <cellStyle name="Примечание 2 6 12" xfId="1715"/>
    <cellStyle name="Примечание 2 6 2" xfId="1716"/>
    <cellStyle name="Примечание 2 6 2 2" xfId="1717"/>
    <cellStyle name="Примечание 2 6 2 2 2" xfId="1718"/>
    <cellStyle name="Примечание 2 6 2 2 2 2" xfId="1719"/>
    <cellStyle name="Примечание 2 6 2 2 2 3" xfId="1720"/>
    <cellStyle name="Примечание 2 6 2 2 3" xfId="1721"/>
    <cellStyle name="Примечание 2 6 2 2 3 2" xfId="1722"/>
    <cellStyle name="Примечание 2 6 2 2 3 3" xfId="1723"/>
    <cellStyle name="Примечание 2 6 2 2 4" xfId="1724"/>
    <cellStyle name="Примечание 2 6 2 2 4 2" xfId="1725"/>
    <cellStyle name="Примечание 2 6 2 2 4 3" xfId="1726"/>
    <cellStyle name="Примечание 2 6 2 2 5" xfId="1727"/>
    <cellStyle name="Примечание 2 6 2 2 6" xfId="1728"/>
    <cellStyle name="Примечание 2 6 2 3" xfId="1729"/>
    <cellStyle name="Примечание 2 6 2 3 2" xfId="1730"/>
    <cellStyle name="Примечание 2 6 2 3 2 2" xfId="1731"/>
    <cellStyle name="Примечание 2 6 2 3 2 3" xfId="1732"/>
    <cellStyle name="Примечание 2 6 2 3 3" xfId="1733"/>
    <cellStyle name="Примечание 2 6 2 3 3 2" xfId="1734"/>
    <cellStyle name="Примечание 2 6 2 3 3 3" xfId="1735"/>
    <cellStyle name="Примечание 2 6 2 3 4" xfId="1736"/>
    <cellStyle name="Примечание 2 6 2 3 4 2" xfId="1737"/>
    <cellStyle name="Примечание 2 6 2 3 4 3" xfId="1738"/>
    <cellStyle name="Примечание 2 6 2 3 5" xfId="1739"/>
    <cellStyle name="Примечание 2 6 2 3 6" xfId="1740"/>
    <cellStyle name="Примечание 2 6 2 4" xfId="1741"/>
    <cellStyle name="Примечание 2 6 2 4 2" xfId="1742"/>
    <cellStyle name="Примечание 2 6 2 4 2 2" xfId="1743"/>
    <cellStyle name="Примечание 2 6 2 4 2 3" xfId="1744"/>
    <cellStyle name="Примечание 2 6 2 4 3" xfId="1745"/>
    <cellStyle name="Примечание 2 6 2 4 3 2" xfId="1746"/>
    <cellStyle name="Примечание 2 6 2 4 3 3" xfId="1747"/>
    <cellStyle name="Примечание 2 6 2 4 4" xfId="1748"/>
    <cellStyle name="Примечание 2 6 2 4 4 2" xfId="1749"/>
    <cellStyle name="Примечание 2 6 2 4 4 3" xfId="1750"/>
    <cellStyle name="Примечание 2 6 2 4 5" xfId="1751"/>
    <cellStyle name="Примечание 2 6 2 4 6" xfId="1752"/>
    <cellStyle name="Примечание 2 6 2 5" xfId="1753"/>
    <cellStyle name="Примечание 2 6 2 5 2" xfId="1754"/>
    <cellStyle name="Примечание 2 6 2 5 3" xfId="1755"/>
    <cellStyle name="Примечание 2 6 2 6" xfId="1756"/>
    <cellStyle name="Примечание 2 6 2 6 2" xfId="1757"/>
    <cellStyle name="Примечание 2 6 2 6 3" xfId="1758"/>
    <cellStyle name="Примечание 2 6 2 7" xfId="1759"/>
    <cellStyle name="Примечание 2 6 2 7 2" xfId="1760"/>
    <cellStyle name="Примечание 2 6 2 7 3" xfId="1761"/>
    <cellStyle name="Примечание 2 6 2 8" xfId="1762"/>
    <cellStyle name="Примечание 2 6 2 9" xfId="1763"/>
    <cellStyle name="Примечание 2 6 3" xfId="1764"/>
    <cellStyle name="Примечание 2 6 3 2" xfId="1765"/>
    <cellStyle name="Примечание 2 6 3 2 2" xfId="1766"/>
    <cellStyle name="Примечание 2 6 3 2 2 2" xfId="1767"/>
    <cellStyle name="Примечание 2 6 3 2 2 3" xfId="1768"/>
    <cellStyle name="Примечание 2 6 3 2 3" xfId="1769"/>
    <cellStyle name="Примечание 2 6 3 2 3 2" xfId="1770"/>
    <cellStyle name="Примечание 2 6 3 2 3 3" xfId="1771"/>
    <cellStyle name="Примечание 2 6 3 2 4" xfId="1772"/>
    <cellStyle name="Примечание 2 6 3 2 4 2" xfId="1773"/>
    <cellStyle name="Примечание 2 6 3 2 4 3" xfId="1774"/>
    <cellStyle name="Примечание 2 6 3 2 5" xfId="1775"/>
    <cellStyle name="Примечание 2 6 3 2 6" xfId="1776"/>
    <cellStyle name="Примечание 2 6 3 3" xfId="1777"/>
    <cellStyle name="Примечание 2 6 3 3 2" xfId="1778"/>
    <cellStyle name="Примечание 2 6 3 3 2 2" xfId="1779"/>
    <cellStyle name="Примечание 2 6 3 3 2 3" xfId="1780"/>
    <cellStyle name="Примечание 2 6 3 3 3" xfId="1781"/>
    <cellStyle name="Примечание 2 6 3 3 3 2" xfId="1782"/>
    <cellStyle name="Примечание 2 6 3 3 3 3" xfId="1783"/>
    <cellStyle name="Примечание 2 6 3 3 4" xfId="1784"/>
    <cellStyle name="Примечание 2 6 3 3 4 2" xfId="1785"/>
    <cellStyle name="Примечание 2 6 3 3 4 3" xfId="1786"/>
    <cellStyle name="Примечание 2 6 3 3 5" xfId="1787"/>
    <cellStyle name="Примечание 2 6 3 3 6" xfId="1788"/>
    <cellStyle name="Примечание 2 6 3 4" xfId="1789"/>
    <cellStyle name="Примечание 2 6 3 4 2" xfId="1790"/>
    <cellStyle name="Примечание 2 6 3 4 2 2" xfId="1791"/>
    <cellStyle name="Примечание 2 6 3 4 2 3" xfId="1792"/>
    <cellStyle name="Примечание 2 6 3 4 3" xfId="1793"/>
    <cellStyle name="Примечание 2 6 3 4 3 2" xfId="1794"/>
    <cellStyle name="Примечание 2 6 3 4 3 3" xfId="1795"/>
    <cellStyle name="Примечание 2 6 3 4 4" xfId="1796"/>
    <cellStyle name="Примечание 2 6 3 4 4 2" xfId="1797"/>
    <cellStyle name="Примечание 2 6 3 4 4 3" xfId="1798"/>
    <cellStyle name="Примечание 2 6 3 4 5" xfId="1799"/>
    <cellStyle name="Примечание 2 6 3 4 6" xfId="1800"/>
    <cellStyle name="Примечание 2 6 3 5" xfId="1801"/>
    <cellStyle name="Примечание 2 6 3 5 2" xfId="1802"/>
    <cellStyle name="Примечание 2 6 3 5 3" xfId="1803"/>
    <cellStyle name="Примечание 2 6 3 6" xfId="1804"/>
    <cellStyle name="Примечание 2 6 3 6 2" xfId="1805"/>
    <cellStyle name="Примечание 2 6 3 6 3" xfId="1806"/>
    <cellStyle name="Примечание 2 6 3 7" xfId="1807"/>
    <cellStyle name="Примечание 2 6 3 7 2" xfId="1808"/>
    <cellStyle name="Примечание 2 6 3 7 3" xfId="1809"/>
    <cellStyle name="Примечание 2 6 3 8" xfId="1810"/>
    <cellStyle name="Примечание 2 6 3 9" xfId="1811"/>
    <cellStyle name="Примечание 2 6 4" xfId="1812"/>
    <cellStyle name="Примечание 2 6 4 2" xfId="1813"/>
    <cellStyle name="Примечание 2 6 4 2 2" xfId="1814"/>
    <cellStyle name="Примечание 2 6 4 2 2 2" xfId="1815"/>
    <cellStyle name="Примечание 2 6 4 2 2 3" xfId="1816"/>
    <cellStyle name="Примечание 2 6 4 2 3" xfId="1817"/>
    <cellStyle name="Примечание 2 6 4 2 3 2" xfId="1818"/>
    <cellStyle name="Примечание 2 6 4 2 3 3" xfId="1819"/>
    <cellStyle name="Примечание 2 6 4 2 4" xfId="1820"/>
    <cellStyle name="Примечание 2 6 4 2 4 2" xfId="1821"/>
    <cellStyle name="Примечание 2 6 4 2 4 3" xfId="1822"/>
    <cellStyle name="Примечание 2 6 4 2 5" xfId="1823"/>
    <cellStyle name="Примечание 2 6 4 2 6" xfId="1824"/>
    <cellStyle name="Примечание 2 6 4 3" xfId="1825"/>
    <cellStyle name="Примечание 2 6 4 3 2" xfId="1826"/>
    <cellStyle name="Примечание 2 6 4 3 2 2" xfId="1827"/>
    <cellStyle name="Примечание 2 6 4 3 2 3" xfId="1828"/>
    <cellStyle name="Примечание 2 6 4 3 3" xfId="1829"/>
    <cellStyle name="Примечание 2 6 4 3 3 2" xfId="1830"/>
    <cellStyle name="Примечание 2 6 4 3 3 3" xfId="1831"/>
    <cellStyle name="Примечание 2 6 4 3 4" xfId="1832"/>
    <cellStyle name="Примечание 2 6 4 3 4 2" xfId="1833"/>
    <cellStyle name="Примечание 2 6 4 3 4 3" xfId="1834"/>
    <cellStyle name="Примечание 2 6 4 3 5" xfId="1835"/>
    <cellStyle name="Примечание 2 6 4 3 6" xfId="1836"/>
    <cellStyle name="Примечание 2 6 4 4" xfId="1837"/>
    <cellStyle name="Примечание 2 6 4 4 2" xfId="1838"/>
    <cellStyle name="Примечание 2 6 4 4 2 2" xfId="1839"/>
    <cellStyle name="Примечание 2 6 4 4 2 3" xfId="1840"/>
    <cellStyle name="Примечание 2 6 4 4 3" xfId="1841"/>
    <cellStyle name="Примечание 2 6 4 4 3 2" xfId="1842"/>
    <cellStyle name="Примечание 2 6 4 4 3 3" xfId="1843"/>
    <cellStyle name="Примечание 2 6 4 4 4" xfId="1844"/>
    <cellStyle name="Примечание 2 6 4 4 4 2" xfId="1845"/>
    <cellStyle name="Примечание 2 6 4 4 4 3" xfId="1846"/>
    <cellStyle name="Примечание 2 6 4 4 5" xfId="1847"/>
    <cellStyle name="Примечание 2 6 4 4 6" xfId="1848"/>
    <cellStyle name="Примечание 2 6 4 5" xfId="1849"/>
    <cellStyle name="Примечание 2 6 4 5 2" xfId="1850"/>
    <cellStyle name="Примечание 2 6 4 5 3" xfId="1851"/>
    <cellStyle name="Примечание 2 6 4 6" xfId="1852"/>
    <cellStyle name="Примечание 2 6 4 6 2" xfId="1853"/>
    <cellStyle name="Примечание 2 6 4 6 3" xfId="1854"/>
    <cellStyle name="Примечание 2 6 4 7" xfId="1855"/>
    <cellStyle name="Примечание 2 6 4 7 2" xfId="1856"/>
    <cellStyle name="Примечание 2 6 4 7 3" xfId="1857"/>
    <cellStyle name="Примечание 2 6 4 8" xfId="1858"/>
    <cellStyle name="Примечание 2 6 4 9" xfId="1859"/>
    <cellStyle name="Примечание 2 6 5" xfId="1860"/>
    <cellStyle name="Примечание 2 6 5 2" xfId="1861"/>
    <cellStyle name="Примечание 2 6 5 2 2" xfId="1862"/>
    <cellStyle name="Примечание 2 6 5 2 3" xfId="1863"/>
    <cellStyle name="Примечание 2 6 5 3" xfId="1864"/>
    <cellStyle name="Примечание 2 6 5 3 2" xfId="1865"/>
    <cellStyle name="Примечание 2 6 5 3 3" xfId="1866"/>
    <cellStyle name="Примечание 2 6 5 4" xfId="1867"/>
    <cellStyle name="Примечание 2 6 5 4 2" xfId="1868"/>
    <cellStyle name="Примечание 2 6 5 4 3" xfId="1869"/>
    <cellStyle name="Примечание 2 6 5 5" xfId="1870"/>
    <cellStyle name="Примечание 2 6 5 6" xfId="1871"/>
    <cellStyle name="Примечание 2 6 6" xfId="1872"/>
    <cellStyle name="Примечание 2 6 6 2" xfId="1873"/>
    <cellStyle name="Примечание 2 6 6 2 2" xfId="1874"/>
    <cellStyle name="Примечание 2 6 6 2 3" xfId="1875"/>
    <cellStyle name="Примечание 2 6 6 3" xfId="1876"/>
    <cellStyle name="Примечание 2 6 6 3 2" xfId="1877"/>
    <cellStyle name="Примечание 2 6 6 3 3" xfId="1878"/>
    <cellStyle name="Примечание 2 6 6 4" xfId="1879"/>
    <cellStyle name="Примечание 2 6 6 4 2" xfId="1880"/>
    <cellStyle name="Примечание 2 6 6 4 3" xfId="1881"/>
    <cellStyle name="Примечание 2 6 6 5" xfId="1882"/>
    <cellStyle name="Примечание 2 6 6 6" xfId="1883"/>
    <cellStyle name="Примечание 2 6 7" xfId="1884"/>
    <cellStyle name="Примечание 2 6 7 2" xfId="1885"/>
    <cellStyle name="Примечание 2 6 7 2 2" xfId="1886"/>
    <cellStyle name="Примечание 2 6 7 2 3" xfId="1887"/>
    <cellStyle name="Примечание 2 6 7 3" xfId="1888"/>
    <cellStyle name="Примечание 2 6 7 3 2" xfId="1889"/>
    <cellStyle name="Примечание 2 6 7 3 3" xfId="1890"/>
    <cellStyle name="Примечание 2 6 7 4" xfId="1891"/>
    <cellStyle name="Примечание 2 6 7 4 2" xfId="1892"/>
    <cellStyle name="Примечание 2 6 7 4 3" xfId="1893"/>
    <cellStyle name="Примечание 2 6 7 5" xfId="1894"/>
    <cellStyle name="Примечание 2 6 7 6" xfId="1895"/>
    <cellStyle name="Примечание 2 6 8" xfId="1896"/>
    <cellStyle name="Примечание 2 6 8 2" xfId="1897"/>
    <cellStyle name="Примечание 2 6 8 3" xfId="1898"/>
    <cellStyle name="Примечание 2 6 9" xfId="1899"/>
    <cellStyle name="Примечание 2 6 9 2" xfId="1900"/>
    <cellStyle name="Примечание 2 6 9 3" xfId="1901"/>
    <cellStyle name="Примечание 2 7" xfId="1902"/>
    <cellStyle name="Примечание 2 7 10" xfId="1903"/>
    <cellStyle name="Примечание 2 7 10 2" xfId="1904"/>
    <cellStyle name="Примечание 2 7 10 3" xfId="1905"/>
    <cellStyle name="Примечание 2 7 11" xfId="1906"/>
    <cellStyle name="Примечание 2 7 12" xfId="1907"/>
    <cellStyle name="Примечание 2 7 2" xfId="1908"/>
    <cellStyle name="Примечание 2 7 2 2" xfId="1909"/>
    <cellStyle name="Примечание 2 7 2 2 2" xfId="1910"/>
    <cellStyle name="Примечание 2 7 2 2 2 2" xfId="1911"/>
    <cellStyle name="Примечание 2 7 2 2 2 3" xfId="1912"/>
    <cellStyle name="Примечание 2 7 2 2 3" xfId="1913"/>
    <cellStyle name="Примечание 2 7 2 2 3 2" xfId="1914"/>
    <cellStyle name="Примечание 2 7 2 2 3 3" xfId="1915"/>
    <cellStyle name="Примечание 2 7 2 2 4" xfId="1916"/>
    <cellStyle name="Примечание 2 7 2 2 4 2" xfId="1917"/>
    <cellStyle name="Примечание 2 7 2 2 4 3" xfId="1918"/>
    <cellStyle name="Примечание 2 7 2 2 5" xfId="1919"/>
    <cellStyle name="Примечание 2 7 2 2 6" xfId="1920"/>
    <cellStyle name="Примечание 2 7 2 3" xfId="1921"/>
    <cellStyle name="Примечание 2 7 2 3 2" xfId="1922"/>
    <cellStyle name="Примечание 2 7 2 3 2 2" xfId="1923"/>
    <cellStyle name="Примечание 2 7 2 3 2 3" xfId="1924"/>
    <cellStyle name="Примечание 2 7 2 3 3" xfId="1925"/>
    <cellStyle name="Примечание 2 7 2 3 3 2" xfId="1926"/>
    <cellStyle name="Примечание 2 7 2 3 3 3" xfId="1927"/>
    <cellStyle name="Примечание 2 7 2 3 4" xfId="1928"/>
    <cellStyle name="Примечание 2 7 2 3 4 2" xfId="1929"/>
    <cellStyle name="Примечание 2 7 2 3 4 3" xfId="1930"/>
    <cellStyle name="Примечание 2 7 2 3 5" xfId="1931"/>
    <cellStyle name="Примечание 2 7 2 3 6" xfId="1932"/>
    <cellStyle name="Примечание 2 7 2 4" xfId="1933"/>
    <cellStyle name="Примечание 2 7 2 4 2" xfId="1934"/>
    <cellStyle name="Примечание 2 7 2 4 2 2" xfId="1935"/>
    <cellStyle name="Примечание 2 7 2 4 2 3" xfId="1936"/>
    <cellStyle name="Примечание 2 7 2 4 3" xfId="1937"/>
    <cellStyle name="Примечание 2 7 2 4 3 2" xfId="1938"/>
    <cellStyle name="Примечание 2 7 2 4 3 3" xfId="1939"/>
    <cellStyle name="Примечание 2 7 2 4 4" xfId="1940"/>
    <cellStyle name="Примечание 2 7 2 4 4 2" xfId="1941"/>
    <cellStyle name="Примечание 2 7 2 4 4 3" xfId="1942"/>
    <cellStyle name="Примечание 2 7 2 4 5" xfId="1943"/>
    <cellStyle name="Примечание 2 7 2 4 6" xfId="1944"/>
    <cellStyle name="Примечание 2 7 2 5" xfId="1945"/>
    <cellStyle name="Примечание 2 7 2 5 2" xfId="1946"/>
    <cellStyle name="Примечание 2 7 2 5 3" xfId="1947"/>
    <cellStyle name="Примечание 2 7 2 6" xfId="1948"/>
    <cellStyle name="Примечание 2 7 2 6 2" xfId="1949"/>
    <cellStyle name="Примечание 2 7 2 6 3" xfId="1950"/>
    <cellStyle name="Примечание 2 7 2 7" xfId="1951"/>
    <cellStyle name="Примечание 2 7 2 7 2" xfId="1952"/>
    <cellStyle name="Примечание 2 7 2 7 3" xfId="1953"/>
    <cellStyle name="Примечание 2 7 2 8" xfId="1954"/>
    <cellStyle name="Примечание 2 7 2 9" xfId="1955"/>
    <cellStyle name="Примечание 2 7 3" xfId="1956"/>
    <cellStyle name="Примечание 2 7 3 2" xfId="1957"/>
    <cellStyle name="Примечание 2 7 3 2 2" xfId="1958"/>
    <cellStyle name="Примечание 2 7 3 2 2 2" xfId="1959"/>
    <cellStyle name="Примечание 2 7 3 2 2 3" xfId="1960"/>
    <cellStyle name="Примечание 2 7 3 2 3" xfId="1961"/>
    <cellStyle name="Примечание 2 7 3 2 3 2" xfId="1962"/>
    <cellStyle name="Примечание 2 7 3 2 3 3" xfId="1963"/>
    <cellStyle name="Примечание 2 7 3 2 4" xfId="1964"/>
    <cellStyle name="Примечание 2 7 3 2 4 2" xfId="1965"/>
    <cellStyle name="Примечание 2 7 3 2 4 3" xfId="1966"/>
    <cellStyle name="Примечание 2 7 3 2 5" xfId="1967"/>
    <cellStyle name="Примечание 2 7 3 2 6" xfId="1968"/>
    <cellStyle name="Примечание 2 7 3 3" xfId="1969"/>
    <cellStyle name="Примечание 2 7 3 3 2" xfId="1970"/>
    <cellStyle name="Примечание 2 7 3 3 2 2" xfId="1971"/>
    <cellStyle name="Примечание 2 7 3 3 2 3" xfId="1972"/>
    <cellStyle name="Примечание 2 7 3 3 3" xfId="1973"/>
    <cellStyle name="Примечание 2 7 3 3 3 2" xfId="1974"/>
    <cellStyle name="Примечание 2 7 3 3 3 3" xfId="1975"/>
    <cellStyle name="Примечание 2 7 3 3 4" xfId="1976"/>
    <cellStyle name="Примечание 2 7 3 3 4 2" xfId="1977"/>
    <cellStyle name="Примечание 2 7 3 3 4 3" xfId="1978"/>
    <cellStyle name="Примечание 2 7 3 3 5" xfId="1979"/>
    <cellStyle name="Примечание 2 7 3 3 6" xfId="1980"/>
    <cellStyle name="Примечание 2 7 3 4" xfId="1981"/>
    <cellStyle name="Примечание 2 7 3 4 2" xfId="1982"/>
    <cellStyle name="Примечание 2 7 3 4 2 2" xfId="1983"/>
    <cellStyle name="Примечание 2 7 3 4 2 3" xfId="1984"/>
    <cellStyle name="Примечание 2 7 3 4 3" xfId="1985"/>
    <cellStyle name="Примечание 2 7 3 4 3 2" xfId="1986"/>
    <cellStyle name="Примечание 2 7 3 4 3 3" xfId="1987"/>
    <cellStyle name="Примечание 2 7 3 4 4" xfId="1988"/>
    <cellStyle name="Примечание 2 7 3 4 4 2" xfId="1989"/>
    <cellStyle name="Примечание 2 7 3 4 4 3" xfId="1990"/>
    <cellStyle name="Примечание 2 7 3 4 5" xfId="1991"/>
    <cellStyle name="Примечание 2 7 3 4 6" xfId="1992"/>
    <cellStyle name="Примечание 2 7 3 5" xfId="1993"/>
    <cellStyle name="Примечание 2 7 3 5 2" xfId="1994"/>
    <cellStyle name="Примечание 2 7 3 5 3" xfId="1995"/>
    <cellStyle name="Примечание 2 7 3 6" xfId="1996"/>
    <cellStyle name="Примечание 2 7 3 6 2" xfId="1997"/>
    <cellStyle name="Примечание 2 7 3 6 3" xfId="1998"/>
    <cellStyle name="Примечание 2 7 3 7" xfId="1999"/>
    <cellStyle name="Примечание 2 7 3 7 2" xfId="2000"/>
    <cellStyle name="Примечание 2 7 3 7 3" xfId="2001"/>
    <cellStyle name="Примечание 2 7 3 8" xfId="2002"/>
    <cellStyle name="Примечание 2 7 3 9" xfId="2003"/>
    <cellStyle name="Примечание 2 7 4" xfId="2004"/>
    <cellStyle name="Примечание 2 7 4 2" xfId="2005"/>
    <cellStyle name="Примечание 2 7 4 2 2" xfId="2006"/>
    <cellStyle name="Примечание 2 7 4 2 2 2" xfId="2007"/>
    <cellStyle name="Примечание 2 7 4 2 2 3" xfId="2008"/>
    <cellStyle name="Примечание 2 7 4 2 3" xfId="2009"/>
    <cellStyle name="Примечание 2 7 4 2 3 2" xfId="2010"/>
    <cellStyle name="Примечание 2 7 4 2 3 3" xfId="2011"/>
    <cellStyle name="Примечание 2 7 4 2 4" xfId="2012"/>
    <cellStyle name="Примечание 2 7 4 2 4 2" xfId="2013"/>
    <cellStyle name="Примечание 2 7 4 2 4 3" xfId="2014"/>
    <cellStyle name="Примечание 2 7 4 2 5" xfId="2015"/>
    <cellStyle name="Примечание 2 7 4 2 6" xfId="2016"/>
    <cellStyle name="Примечание 2 7 4 3" xfId="2017"/>
    <cellStyle name="Примечание 2 7 4 3 2" xfId="2018"/>
    <cellStyle name="Примечание 2 7 4 3 2 2" xfId="2019"/>
    <cellStyle name="Примечание 2 7 4 3 2 3" xfId="2020"/>
    <cellStyle name="Примечание 2 7 4 3 3" xfId="2021"/>
    <cellStyle name="Примечание 2 7 4 3 3 2" xfId="2022"/>
    <cellStyle name="Примечание 2 7 4 3 3 3" xfId="2023"/>
    <cellStyle name="Примечание 2 7 4 3 4" xfId="2024"/>
    <cellStyle name="Примечание 2 7 4 3 4 2" xfId="2025"/>
    <cellStyle name="Примечание 2 7 4 3 4 3" xfId="2026"/>
    <cellStyle name="Примечание 2 7 4 3 5" xfId="2027"/>
    <cellStyle name="Примечание 2 7 4 3 6" xfId="2028"/>
    <cellStyle name="Примечание 2 7 4 4" xfId="2029"/>
    <cellStyle name="Примечание 2 7 4 4 2" xfId="2030"/>
    <cellStyle name="Примечание 2 7 4 4 2 2" xfId="2031"/>
    <cellStyle name="Примечание 2 7 4 4 2 3" xfId="2032"/>
    <cellStyle name="Примечание 2 7 4 4 3" xfId="2033"/>
    <cellStyle name="Примечание 2 7 4 4 3 2" xfId="2034"/>
    <cellStyle name="Примечание 2 7 4 4 3 3" xfId="2035"/>
    <cellStyle name="Примечание 2 7 4 4 4" xfId="2036"/>
    <cellStyle name="Примечание 2 7 4 4 4 2" xfId="2037"/>
    <cellStyle name="Примечание 2 7 4 4 4 3" xfId="2038"/>
    <cellStyle name="Примечание 2 7 4 4 5" xfId="2039"/>
    <cellStyle name="Примечание 2 7 4 4 6" xfId="2040"/>
    <cellStyle name="Примечание 2 7 4 5" xfId="2041"/>
    <cellStyle name="Примечание 2 7 4 5 2" xfId="2042"/>
    <cellStyle name="Примечание 2 7 4 5 3" xfId="2043"/>
    <cellStyle name="Примечание 2 7 4 6" xfId="2044"/>
    <cellStyle name="Примечание 2 7 4 6 2" xfId="2045"/>
    <cellStyle name="Примечание 2 7 4 6 3" xfId="2046"/>
    <cellStyle name="Примечание 2 7 4 7" xfId="2047"/>
    <cellStyle name="Примечание 2 7 4 7 2" xfId="2048"/>
    <cellStyle name="Примечание 2 7 4 7 3" xfId="2049"/>
    <cellStyle name="Примечание 2 7 4 8" xfId="2050"/>
    <cellStyle name="Примечание 2 7 4 9" xfId="2051"/>
    <cellStyle name="Примечание 2 7 5" xfId="2052"/>
    <cellStyle name="Примечание 2 7 5 2" xfId="2053"/>
    <cellStyle name="Примечание 2 7 5 2 2" xfId="2054"/>
    <cellStyle name="Примечание 2 7 5 2 3" xfId="2055"/>
    <cellStyle name="Примечание 2 7 5 3" xfId="2056"/>
    <cellStyle name="Примечание 2 7 5 3 2" xfId="2057"/>
    <cellStyle name="Примечание 2 7 5 3 3" xfId="2058"/>
    <cellStyle name="Примечание 2 7 5 4" xfId="2059"/>
    <cellStyle name="Примечание 2 7 5 4 2" xfId="2060"/>
    <cellStyle name="Примечание 2 7 5 4 3" xfId="2061"/>
    <cellStyle name="Примечание 2 7 5 5" xfId="2062"/>
    <cellStyle name="Примечание 2 7 5 6" xfId="2063"/>
    <cellStyle name="Примечание 2 7 6" xfId="2064"/>
    <cellStyle name="Примечание 2 7 6 2" xfId="2065"/>
    <cellStyle name="Примечание 2 7 6 2 2" xfId="2066"/>
    <cellStyle name="Примечание 2 7 6 2 3" xfId="2067"/>
    <cellStyle name="Примечание 2 7 6 3" xfId="2068"/>
    <cellStyle name="Примечание 2 7 6 3 2" xfId="2069"/>
    <cellStyle name="Примечание 2 7 6 3 3" xfId="2070"/>
    <cellStyle name="Примечание 2 7 6 4" xfId="2071"/>
    <cellStyle name="Примечание 2 7 6 4 2" xfId="2072"/>
    <cellStyle name="Примечание 2 7 6 4 3" xfId="2073"/>
    <cellStyle name="Примечание 2 7 6 5" xfId="2074"/>
    <cellStyle name="Примечание 2 7 6 6" xfId="2075"/>
    <cellStyle name="Примечание 2 7 7" xfId="2076"/>
    <cellStyle name="Примечание 2 7 7 2" xfId="2077"/>
    <cellStyle name="Примечание 2 7 7 2 2" xfId="2078"/>
    <cellStyle name="Примечание 2 7 7 2 3" xfId="2079"/>
    <cellStyle name="Примечание 2 7 7 3" xfId="2080"/>
    <cellStyle name="Примечание 2 7 7 3 2" xfId="2081"/>
    <cellStyle name="Примечание 2 7 7 3 3" xfId="2082"/>
    <cellStyle name="Примечание 2 7 7 4" xfId="2083"/>
    <cellStyle name="Примечание 2 7 7 4 2" xfId="2084"/>
    <cellStyle name="Примечание 2 7 7 4 3" xfId="2085"/>
    <cellStyle name="Примечание 2 7 7 5" xfId="2086"/>
    <cellStyle name="Примечание 2 7 7 6" xfId="2087"/>
    <cellStyle name="Примечание 2 7 8" xfId="2088"/>
    <cellStyle name="Примечание 2 7 8 2" xfId="2089"/>
    <cellStyle name="Примечание 2 7 8 3" xfId="2090"/>
    <cellStyle name="Примечание 2 7 9" xfId="2091"/>
    <cellStyle name="Примечание 2 7 9 2" xfId="2092"/>
    <cellStyle name="Примечание 2 7 9 3" xfId="2093"/>
    <cellStyle name="Примечание 2 8" xfId="2094"/>
    <cellStyle name="Примечание 2 8 10" xfId="2095"/>
    <cellStyle name="Примечание 2 8 10 2" xfId="2096"/>
    <cellStyle name="Примечание 2 8 10 3" xfId="2097"/>
    <cellStyle name="Примечание 2 8 11" xfId="2098"/>
    <cellStyle name="Примечание 2 8 12" xfId="2099"/>
    <cellStyle name="Примечание 2 8 2" xfId="2100"/>
    <cellStyle name="Примечание 2 8 2 2" xfId="2101"/>
    <cellStyle name="Примечание 2 8 2 2 2" xfId="2102"/>
    <cellStyle name="Примечание 2 8 2 2 2 2" xfId="2103"/>
    <cellStyle name="Примечание 2 8 2 2 2 3" xfId="2104"/>
    <cellStyle name="Примечание 2 8 2 2 3" xfId="2105"/>
    <cellStyle name="Примечание 2 8 2 2 3 2" xfId="2106"/>
    <cellStyle name="Примечание 2 8 2 2 3 3" xfId="2107"/>
    <cellStyle name="Примечание 2 8 2 2 4" xfId="2108"/>
    <cellStyle name="Примечание 2 8 2 2 4 2" xfId="2109"/>
    <cellStyle name="Примечание 2 8 2 2 4 3" xfId="2110"/>
    <cellStyle name="Примечание 2 8 2 2 5" xfId="2111"/>
    <cellStyle name="Примечание 2 8 2 2 6" xfId="2112"/>
    <cellStyle name="Примечание 2 8 2 3" xfId="2113"/>
    <cellStyle name="Примечание 2 8 2 3 2" xfId="2114"/>
    <cellStyle name="Примечание 2 8 2 3 2 2" xfId="2115"/>
    <cellStyle name="Примечание 2 8 2 3 2 3" xfId="2116"/>
    <cellStyle name="Примечание 2 8 2 3 3" xfId="2117"/>
    <cellStyle name="Примечание 2 8 2 3 3 2" xfId="2118"/>
    <cellStyle name="Примечание 2 8 2 3 3 3" xfId="2119"/>
    <cellStyle name="Примечание 2 8 2 3 4" xfId="2120"/>
    <cellStyle name="Примечание 2 8 2 3 4 2" xfId="2121"/>
    <cellStyle name="Примечание 2 8 2 3 4 3" xfId="2122"/>
    <cellStyle name="Примечание 2 8 2 3 5" xfId="2123"/>
    <cellStyle name="Примечание 2 8 2 3 6" xfId="2124"/>
    <cellStyle name="Примечание 2 8 2 4" xfId="2125"/>
    <cellStyle name="Примечание 2 8 2 4 2" xfId="2126"/>
    <cellStyle name="Примечание 2 8 2 4 2 2" xfId="2127"/>
    <cellStyle name="Примечание 2 8 2 4 2 3" xfId="2128"/>
    <cellStyle name="Примечание 2 8 2 4 3" xfId="2129"/>
    <cellStyle name="Примечание 2 8 2 4 3 2" xfId="2130"/>
    <cellStyle name="Примечание 2 8 2 4 3 3" xfId="2131"/>
    <cellStyle name="Примечание 2 8 2 4 4" xfId="2132"/>
    <cellStyle name="Примечание 2 8 2 4 4 2" xfId="2133"/>
    <cellStyle name="Примечание 2 8 2 4 4 3" xfId="2134"/>
    <cellStyle name="Примечание 2 8 2 4 5" xfId="2135"/>
    <cellStyle name="Примечание 2 8 2 4 6" xfId="2136"/>
    <cellStyle name="Примечание 2 8 2 5" xfId="2137"/>
    <cellStyle name="Примечание 2 8 2 5 2" xfId="2138"/>
    <cellStyle name="Примечание 2 8 2 5 3" xfId="2139"/>
    <cellStyle name="Примечание 2 8 2 6" xfId="2140"/>
    <cellStyle name="Примечание 2 8 2 6 2" xfId="2141"/>
    <cellStyle name="Примечание 2 8 2 6 3" xfId="2142"/>
    <cellStyle name="Примечание 2 8 2 7" xfId="2143"/>
    <cellStyle name="Примечание 2 8 2 7 2" xfId="2144"/>
    <cellStyle name="Примечание 2 8 2 7 3" xfId="2145"/>
    <cellStyle name="Примечание 2 8 2 8" xfId="2146"/>
    <cellStyle name="Примечание 2 8 2 9" xfId="2147"/>
    <cellStyle name="Примечание 2 8 3" xfId="2148"/>
    <cellStyle name="Примечание 2 8 3 2" xfId="2149"/>
    <cellStyle name="Примечание 2 8 3 2 2" xfId="2150"/>
    <cellStyle name="Примечание 2 8 3 2 2 2" xfId="2151"/>
    <cellStyle name="Примечание 2 8 3 2 2 3" xfId="2152"/>
    <cellStyle name="Примечание 2 8 3 2 3" xfId="2153"/>
    <cellStyle name="Примечание 2 8 3 2 3 2" xfId="2154"/>
    <cellStyle name="Примечание 2 8 3 2 3 3" xfId="2155"/>
    <cellStyle name="Примечание 2 8 3 2 4" xfId="2156"/>
    <cellStyle name="Примечание 2 8 3 2 4 2" xfId="2157"/>
    <cellStyle name="Примечание 2 8 3 2 4 3" xfId="2158"/>
    <cellStyle name="Примечание 2 8 3 2 5" xfId="2159"/>
    <cellStyle name="Примечание 2 8 3 2 6" xfId="2160"/>
    <cellStyle name="Примечание 2 8 3 3" xfId="2161"/>
    <cellStyle name="Примечание 2 8 3 3 2" xfId="2162"/>
    <cellStyle name="Примечание 2 8 3 3 2 2" xfId="2163"/>
    <cellStyle name="Примечание 2 8 3 3 2 3" xfId="2164"/>
    <cellStyle name="Примечание 2 8 3 3 3" xfId="2165"/>
    <cellStyle name="Примечание 2 8 3 3 3 2" xfId="2166"/>
    <cellStyle name="Примечание 2 8 3 3 3 3" xfId="2167"/>
    <cellStyle name="Примечание 2 8 3 3 4" xfId="2168"/>
    <cellStyle name="Примечание 2 8 3 3 4 2" xfId="2169"/>
    <cellStyle name="Примечание 2 8 3 3 4 3" xfId="2170"/>
    <cellStyle name="Примечание 2 8 3 3 5" xfId="2171"/>
    <cellStyle name="Примечание 2 8 3 3 6" xfId="2172"/>
    <cellStyle name="Примечание 2 8 3 4" xfId="2173"/>
    <cellStyle name="Примечание 2 8 3 4 2" xfId="2174"/>
    <cellStyle name="Примечание 2 8 3 4 2 2" xfId="2175"/>
    <cellStyle name="Примечание 2 8 3 4 2 3" xfId="2176"/>
    <cellStyle name="Примечание 2 8 3 4 3" xfId="2177"/>
    <cellStyle name="Примечание 2 8 3 4 3 2" xfId="2178"/>
    <cellStyle name="Примечание 2 8 3 4 3 3" xfId="2179"/>
    <cellStyle name="Примечание 2 8 3 4 4" xfId="2180"/>
    <cellStyle name="Примечание 2 8 3 4 4 2" xfId="2181"/>
    <cellStyle name="Примечание 2 8 3 4 4 3" xfId="2182"/>
    <cellStyle name="Примечание 2 8 3 4 5" xfId="2183"/>
    <cellStyle name="Примечание 2 8 3 4 6" xfId="2184"/>
    <cellStyle name="Примечание 2 8 3 5" xfId="2185"/>
    <cellStyle name="Примечание 2 8 3 5 2" xfId="2186"/>
    <cellStyle name="Примечание 2 8 3 5 3" xfId="2187"/>
    <cellStyle name="Примечание 2 8 3 6" xfId="2188"/>
    <cellStyle name="Примечание 2 8 3 6 2" xfId="2189"/>
    <cellStyle name="Примечание 2 8 3 6 3" xfId="2190"/>
    <cellStyle name="Примечание 2 8 3 7" xfId="2191"/>
    <cellStyle name="Примечание 2 8 3 7 2" xfId="2192"/>
    <cellStyle name="Примечание 2 8 3 7 3" xfId="2193"/>
    <cellStyle name="Примечание 2 8 3 8" xfId="2194"/>
    <cellStyle name="Примечание 2 8 3 9" xfId="2195"/>
    <cellStyle name="Примечание 2 8 4" xfId="2196"/>
    <cellStyle name="Примечание 2 8 4 2" xfId="2197"/>
    <cellStyle name="Примечание 2 8 4 2 2" xfId="2198"/>
    <cellStyle name="Примечание 2 8 4 2 2 2" xfId="2199"/>
    <cellStyle name="Примечание 2 8 4 2 2 3" xfId="2200"/>
    <cellStyle name="Примечание 2 8 4 2 3" xfId="2201"/>
    <cellStyle name="Примечание 2 8 4 2 3 2" xfId="2202"/>
    <cellStyle name="Примечание 2 8 4 2 3 3" xfId="2203"/>
    <cellStyle name="Примечание 2 8 4 2 4" xfId="2204"/>
    <cellStyle name="Примечание 2 8 4 2 4 2" xfId="2205"/>
    <cellStyle name="Примечание 2 8 4 2 4 3" xfId="2206"/>
    <cellStyle name="Примечание 2 8 4 2 5" xfId="2207"/>
    <cellStyle name="Примечание 2 8 4 2 6" xfId="2208"/>
    <cellStyle name="Примечание 2 8 4 3" xfId="2209"/>
    <cellStyle name="Примечание 2 8 4 3 2" xfId="2210"/>
    <cellStyle name="Примечание 2 8 4 3 2 2" xfId="2211"/>
    <cellStyle name="Примечание 2 8 4 3 2 3" xfId="2212"/>
    <cellStyle name="Примечание 2 8 4 3 3" xfId="2213"/>
    <cellStyle name="Примечание 2 8 4 3 3 2" xfId="2214"/>
    <cellStyle name="Примечание 2 8 4 3 3 3" xfId="2215"/>
    <cellStyle name="Примечание 2 8 4 3 4" xfId="2216"/>
    <cellStyle name="Примечание 2 8 4 3 4 2" xfId="2217"/>
    <cellStyle name="Примечание 2 8 4 3 4 3" xfId="2218"/>
    <cellStyle name="Примечание 2 8 4 3 5" xfId="2219"/>
    <cellStyle name="Примечание 2 8 4 3 6" xfId="2220"/>
    <cellStyle name="Примечание 2 8 4 4" xfId="2221"/>
    <cellStyle name="Примечание 2 8 4 4 2" xfId="2222"/>
    <cellStyle name="Примечание 2 8 4 4 2 2" xfId="2223"/>
    <cellStyle name="Примечание 2 8 4 4 2 3" xfId="2224"/>
    <cellStyle name="Примечание 2 8 4 4 3" xfId="2225"/>
    <cellStyle name="Примечание 2 8 4 4 3 2" xfId="2226"/>
    <cellStyle name="Примечание 2 8 4 4 3 3" xfId="2227"/>
    <cellStyle name="Примечание 2 8 4 4 4" xfId="2228"/>
    <cellStyle name="Примечание 2 8 4 4 4 2" xfId="2229"/>
    <cellStyle name="Примечание 2 8 4 4 4 3" xfId="2230"/>
    <cellStyle name="Примечание 2 8 4 4 5" xfId="2231"/>
    <cellStyle name="Примечание 2 8 4 4 6" xfId="2232"/>
    <cellStyle name="Примечание 2 8 4 5" xfId="2233"/>
    <cellStyle name="Примечание 2 8 4 5 2" xfId="2234"/>
    <cellStyle name="Примечание 2 8 4 5 3" xfId="2235"/>
    <cellStyle name="Примечание 2 8 4 6" xfId="2236"/>
    <cellStyle name="Примечание 2 8 4 6 2" xfId="2237"/>
    <cellStyle name="Примечание 2 8 4 6 3" xfId="2238"/>
    <cellStyle name="Примечание 2 8 4 7" xfId="2239"/>
    <cellStyle name="Примечание 2 8 4 7 2" xfId="2240"/>
    <cellStyle name="Примечание 2 8 4 7 3" xfId="2241"/>
    <cellStyle name="Примечание 2 8 4 8" xfId="2242"/>
    <cellStyle name="Примечание 2 8 4 9" xfId="2243"/>
    <cellStyle name="Примечание 2 8 5" xfId="2244"/>
    <cellStyle name="Примечание 2 8 5 2" xfId="2245"/>
    <cellStyle name="Примечание 2 8 5 2 2" xfId="2246"/>
    <cellStyle name="Примечание 2 8 5 2 3" xfId="2247"/>
    <cellStyle name="Примечание 2 8 5 3" xfId="2248"/>
    <cellStyle name="Примечание 2 8 5 3 2" xfId="2249"/>
    <cellStyle name="Примечание 2 8 5 3 3" xfId="2250"/>
    <cellStyle name="Примечание 2 8 5 4" xfId="2251"/>
    <cellStyle name="Примечание 2 8 5 4 2" xfId="2252"/>
    <cellStyle name="Примечание 2 8 5 4 3" xfId="2253"/>
    <cellStyle name="Примечание 2 8 5 5" xfId="2254"/>
    <cellStyle name="Примечание 2 8 5 6" xfId="2255"/>
    <cellStyle name="Примечание 2 8 6" xfId="2256"/>
    <cellStyle name="Примечание 2 8 6 2" xfId="2257"/>
    <cellStyle name="Примечание 2 8 6 2 2" xfId="2258"/>
    <cellStyle name="Примечание 2 8 6 2 3" xfId="2259"/>
    <cellStyle name="Примечание 2 8 6 3" xfId="2260"/>
    <cellStyle name="Примечание 2 8 6 3 2" xfId="2261"/>
    <cellStyle name="Примечание 2 8 6 3 3" xfId="2262"/>
    <cellStyle name="Примечание 2 8 6 4" xfId="2263"/>
    <cellStyle name="Примечание 2 8 6 4 2" xfId="2264"/>
    <cellStyle name="Примечание 2 8 6 4 3" xfId="2265"/>
    <cellStyle name="Примечание 2 8 6 5" xfId="2266"/>
    <cellStyle name="Примечание 2 8 6 6" xfId="2267"/>
    <cellStyle name="Примечание 2 8 7" xfId="2268"/>
    <cellStyle name="Примечание 2 8 7 2" xfId="2269"/>
    <cellStyle name="Примечание 2 8 7 2 2" xfId="2270"/>
    <cellStyle name="Примечание 2 8 7 2 3" xfId="2271"/>
    <cellStyle name="Примечание 2 8 7 3" xfId="2272"/>
    <cellStyle name="Примечание 2 8 7 3 2" xfId="2273"/>
    <cellStyle name="Примечание 2 8 7 3 3" xfId="2274"/>
    <cellStyle name="Примечание 2 8 7 4" xfId="2275"/>
    <cellStyle name="Примечание 2 8 7 4 2" xfId="2276"/>
    <cellStyle name="Примечание 2 8 7 4 3" xfId="2277"/>
    <cellStyle name="Примечание 2 8 7 5" xfId="2278"/>
    <cellStyle name="Примечание 2 8 7 6" xfId="2279"/>
    <cellStyle name="Примечание 2 8 8" xfId="2280"/>
    <cellStyle name="Примечание 2 8 8 2" xfId="2281"/>
    <cellStyle name="Примечание 2 8 8 3" xfId="2282"/>
    <cellStyle name="Примечание 2 8 9" xfId="2283"/>
    <cellStyle name="Примечание 2 8 9 2" xfId="2284"/>
    <cellStyle name="Примечание 2 8 9 3" xfId="2285"/>
    <cellStyle name="Примечание 2 9" xfId="2286"/>
    <cellStyle name="Примечание 2 9 10" xfId="2287"/>
    <cellStyle name="Примечание 2 9 10 2" xfId="2288"/>
    <cellStyle name="Примечание 2 9 10 3" xfId="2289"/>
    <cellStyle name="Примечание 2 9 11" xfId="2290"/>
    <cellStyle name="Примечание 2 9 12" xfId="2291"/>
    <cellStyle name="Примечание 2 9 2" xfId="2292"/>
    <cellStyle name="Примечание 2 9 2 2" xfId="2293"/>
    <cellStyle name="Примечание 2 9 2 2 2" xfId="2294"/>
    <cellStyle name="Примечание 2 9 2 2 2 2" xfId="2295"/>
    <cellStyle name="Примечание 2 9 2 2 2 3" xfId="2296"/>
    <cellStyle name="Примечание 2 9 2 2 3" xfId="2297"/>
    <cellStyle name="Примечание 2 9 2 2 3 2" xfId="2298"/>
    <cellStyle name="Примечание 2 9 2 2 3 3" xfId="2299"/>
    <cellStyle name="Примечание 2 9 2 2 4" xfId="2300"/>
    <cellStyle name="Примечание 2 9 2 2 4 2" xfId="2301"/>
    <cellStyle name="Примечание 2 9 2 2 4 3" xfId="2302"/>
    <cellStyle name="Примечание 2 9 2 2 5" xfId="2303"/>
    <cellStyle name="Примечание 2 9 2 2 6" xfId="2304"/>
    <cellStyle name="Примечание 2 9 2 3" xfId="2305"/>
    <cellStyle name="Примечание 2 9 2 3 2" xfId="2306"/>
    <cellStyle name="Примечание 2 9 2 3 2 2" xfId="2307"/>
    <cellStyle name="Примечание 2 9 2 3 2 3" xfId="2308"/>
    <cellStyle name="Примечание 2 9 2 3 3" xfId="2309"/>
    <cellStyle name="Примечание 2 9 2 3 3 2" xfId="2310"/>
    <cellStyle name="Примечание 2 9 2 3 3 3" xfId="2311"/>
    <cellStyle name="Примечание 2 9 2 3 4" xfId="2312"/>
    <cellStyle name="Примечание 2 9 2 3 4 2" xfId="2313"/>
    <cellStyle name="Примечание 2 9 2 3 4 3" xfId="2314"/>
    <cellStyle name="Примечание 2 9 2 3 5" xfId="2315"/>
    <cellStyle name="Примечание 2 9 2 3 6" xfId="2316"/>
    <cellStyle name="Примечание 2 9 2 4" xfId="2317"/>
    <cellStyle name="Примечание 2 9 2 4 2" xfId="2318"/>
    <cellStyle name="Примечание 2 9 2 4 2 2" xfId="2319"/>
    <cellStyle name="Примечание 2 9 2 4 2 3" xfId="2320"/>
    <cellStyle name="Примечание 2 9 2 4 3" xfId="2321"/>
    <cellStyle name="Примечание 2 9 2 4 3 2" xfId="2322"/>
    <cellStyle name="Примечание 2 9 2 4 3 3" xfId="2323"/>
    <cellStyle name="Примечание 2 9 2 4 4" xfId="2324"/>
    <cellStyle name="Примечание 2 9 2 4 4 2" xfId="2325"/>
    <cellStyle name="Примечание 2 9 2 4 4 3" xfId="2326"/>
    <cellStyle name="Примечание 2 9 2 4 5" xfId="2327"/>
    <cellStyle name="Примечание 2 9 2 4 6" xfId="2328"/>
    <cellStyle name="Примечание 2 9 2 5" xfId="2329"/>
    <cellStyle name="Примечание 2 9 2 5 2" xfId="2330"/>
    <cellStyle name="Примечание 2 9 2 5 3" xfId="2331"/>
    <cellStyle name="Примечание 2 9 2 6" xfId="2332"/>
    <cellStyle name="Примечание 2 9 2 6 2" xfId="2333"/>
    <cellStyle name="Примечание 2 9 2 6 3" xfId="2334"/>
    <cellStyle name="Примечание 2 9 2 7" xfId="2335"/>
    <cellStyle name="Примечание 2 9 2 7 2" xfId="2336"/>
    <cellStyle name="Примечание 2 9 2 7 3" xfId="2337"/>
    <cellStyle name="Примечание 2 9 2 8" xfId="2338"/>
    <cellStyle name="Примечание 2 9 2 9" xfId="2339"/>
    <cellStyle name="Примечание 2 9 3" xfId="2340"/>
    <cellStyle name="Примечание 2 9 3 2" xfId="2341"/>
    <cellStyle name="Примечание 2 9 3 2 2" xfId="2342"/>
    <cellStyle name="Примечание 2 9 3 2 2 2" xfId="2343"/>
    <cellStyle name="Примечание 2 9 3 2 2 3" xfId="2344"/>
    <cellStyle name="Примечание 2 9 3 2 3" xfId="2345"/>
    <cellStyle name="Примечание 2 9 3 2 3 2" xfId="2346"/>
    <cellStyle name="Примечание 2 9 3 2 3 3" xfId="2347"/>
    <cellStyle name="Примечание 2 9 3 2 4" xfId="2348"/>
    <cellStyle name="Примечание 2 9 3 2 4 2" xfId="2349"/>
    <cellStyle name="Примечание 2 9 3 2 4 3" xfId="2350"/>
    <cellStyle name="Примечание 2 9 3 2 5" xfId="2351"/>
    <cellStyle name="Примечание 2 9 3 2 6" xfId="2352"/>
    <cellStyle name="Примечание 2 9 3 3" xfId="2353"/>
    <cellStyle name="Примечание 2 9 3 3 2" xfId="2354"/>
    <cellStyle name="Примечание 2 9 3 3 2 2" xfId="2355"/>
    <cellStyle name="Примечание 2 9 3 3 2 3" xfId="2356"/>
    <cellStyle name="Примечание 2 9 3 3 3" xfId="2357"/>
    <cellStyle name="Примечание 2 9 3 3 3 2" xfId="2358"/>
    <cellStyle name="Примечание 2 9 3 3 3 3" xfId="2359"/>
    <cellStyle name="Примечание 2 9 3 3 4" xfId="2360"/>
    <cellStyle name="Примечание 2 9 3 3 4 2" xfId="2361"/>
    <cellStyle name="Примечание 2 9 3 3 4 3" xfId="2362"/>
    <cellStyle name="Примечание 2 9 3 3 5" xfId="2363"/>
    <cellStyle name="Примечание 2 9 3 3 6" xfId="2364"/>
    <cellStyle name="Примечание 2 9 3 4" xfId="2365"/>
    <cellStyle name="Примечание 2 9 3 4 2" xfId="2366"/>
    <cellStyle name="Примечание 2 9 3 4 2 2" xfId="2367"/>
    <cellStyle name="Примечание 2 9 3 4 2 3" xfId="2368"/>
    <cellStyle name="Примечание 2 9 3 4 3" xfId="2369"/>
    <cellStyle name="Примечание 2 9 3 4 3 2" xfId="2370"/>
    <cellStyle name="Примечание 2 9 3 4 3 3" xfId="2371"/>
    <cellStyle name="Примечание 2 9 3 4 4" xfId="2372"/>
    <cellStyle name="Примечание 2 9 3 4 4 2" xfId="2373"/>
    <cellStyle name="Примечание 2 9 3 4 4 3" xfId="2374"/>
    <cellStyle name="Примечание 2 9 3 4 5" xfId="2375"/>
    <cellStyle name="Примечание 2 9 3 4 6" xfId="2376"/>
    <cellStyle name="Примечание 2 9 3 5" xfId="2377"/>
    <cellStyle name="Примечание 2 9 3 5 2" xfId="2378"/>
    <cellStyle name="Примечание 2 9 3 5 3" xfId="2379"/>
    <cellStyle name="Примечание 2 9 3 6" xfId="2380"/>
    <cellStyle name="Примечание 2 9 3 6 2" xfId="2381"/>
    <cellStyle name="Примечание 2 9 3 6 3" xfId="2382"/>
    <cellStyle name="Примечание 2 9 3 7" xfId="2383"/>
    <cellStyle name="Примечание 2 9 3 7 2" xfId="2384"/>
    <cellStyle name="Примечание 2 9 3 7 3" xfId="2385"/>
    <cellStyle name="Примечание 2 9 3 8" xfId="2386"/>
    <cellStyle name="Примечание 2 9 3 9" xfId="2387"/>
    <cellStyle name="Примечание 2 9 4" xfId="2388"/>
    <cellStyle name="Примечание 2 9 4 2" xfId="2389"/>
    <cellStyle name="Примечание 2 9 4 2 2" xfId="2390"/>
    <cellStyle name="Примечание 2 9 4 2 2 2" xfId="2391"/>
    <cellStyle name="Примечание 2 9 4 2 2 3" xfId="2392"/>
    <cellStyle name="Примечание 2 9 4 2 3" xfId="2393"/>
    <cellStyle name="Примечание 2 9 4 2 3 2" xfId="2394"/>
    <cellStyle name="Примечание 2 9 4 2 3 3" xfId="2395"/>
    <cellStyle name="Примечание 2 9 4 2 4" xfId="2396"/>
    <cellStyle name="Примечание 2 9 4 2 4 2" xfId="2397"/>
    <cellStyle name="Примечание 2 9 4 2 4 3" xfId="2398"/>
    <cellStyle name="Примечание 2 9 4 2 5" xfId="2399"/>
    <cellStyle name="Примечание 2 9 4 2 6" xfId="2400"/>
    <cellStyle name="Примечание 2 9 4 3" xfId="2401"/>
    <cellStyle name="Примечание 2 9 4 3 2" xfId="2402"/>
    <cellStyle name="Примечание 2 9 4 3 2 2" xfId="2403"/>
    <cellStyle name="Примечание 2 9 4 3 2 3" xfId="2404"/>
    <cellStyle name="Примечание 2 9 4 3 3" xfId="2405"/>
    <cellStyle name="Примечание 2 9 4 3 3 2" xfId="2406"/>
    <cellStyle name="Примечание 2 9 4 3 3 3" xfId="2407"/>
    <cellStyle name="Примечание 2 9 4 3 4" xfId="2408"/>
    <cellStyle name="Примечание 2 9 4 3 4 2" xfId="2409"/>
    <cellStyle name="Примечание 2 9 4 3 4 3" xfId="2410"/>
    <cellStyle name="Примечание 2 9 4 3 5" xfId="2411"/>
    <cellStyle name="Примечание 2 9 4 3 6" xfId="2412"/>
    <cellStyle name="Примечание 2 9 4 4" xfId="2413"/>
    <cellStyle name="Примечание 2 9 4 4 2" xfId="2414"/>
    <cellStyle name="Примечание 2 9 4 4 2 2" xfId="2415"/>
    <cellStyle name="Примечание 2 9 4 4 2 3" xfId="2416"/>
    <cellStyle name="Примечание 2 9 4 4 3" xfId="2417"/>
    <cellStyle name="Примечание 2 9 4 4 3 2" xfId="2418"/>
    <cellStyle name="Примечание 2 9 4 4 3 3" xfId="2419"/>
    <cellStyle name="Примечание 2 9 4 4 4" xfId="2420"/>
    <cellStyle name="Примечание 2 9 4 4 4 2" xfId="2421"/>
    <cellStyle name="Примечание 2 9 4 4 4 3" xfId="2422"/>
    <cellStyle name="Примечание 2 9 4 4 5" xfId="2423"/>
    <cellStyle name="Примечание 2 9 4 4 6" xfId="2424"/>
    <cellStyle name="Примечание 2 9 4 5" xfId="2425"/>
    <cellStyle name="Примечание 2 9 4 5 2" xfId="2426"/>
    <cellStyle name="Примечание 2 9 4 5 3" xfId="2427"/>
    <cellStyle name="Примечание 2 9 4 6" xfId="2428"/>
    <cellStyle name="Примечание 2 9 4 6 2" xfId="2429"/>
    <cellStyle name="Примечание 2 9 4 6 3" xfId="2430"/>
    <cellStyle name="Примечание 2 9 4 7" xfId="2431"/>
    <cellStyle name="Примечание 2 9 4 7 2" xfId="2432"/>
    <cellStyle name="Примечание 2 9 4 7 3" xfId="2433"/>
    <cellStyle name="Примечание 2 9 4 8" xfId="2434"/>
    <cellStyle name="Примечание 2 9 4 9" xfId="2435"/>
    <cellStyle name="Примечание 2 9 5" xfId="2436"/>
    <cellStyle name="Примечание 2 9 5 2" xfId="2437"/>
    <cellStyle name="Примечание 2 9 5 2 2" xfId="2438"/>
    <cellStyle name="Примечание 2 9 5 2 3" xfId="2439"/>
    <cellStyle name="Примечание 2 9 5 3" xfId="2440"/>
    <cellStyle name="Примечание 2 9 5 3 2" xfId="2441"/>
    <cellStyle name="Примечание 2 9 5 3 3" xfId="2442"/>
    <cellStyle name="Примечание 2 9 5 4" xfId="2443"/>
    <cellStyle name="Примечание 2 9 5 4 2" xfId="2444"/>
    <cellStyle name="Примечание 2 9 5 4 3" xfId="2445"/>
    <cellStyle name="Примечание 2 9 5 5" xfId="2446"/>
    <cellStyle name="Примечание 2 9 5 6" xfId="2447"/>
    <cellStyle name="Примечание 2 9 6" xfId="2448"/>
    <cellStyle name="Примечание 2 9 6 2" xfId="2449"/>
    <cellStyle name="Примечание 2 9 6 2 2" xfId="2450"/>
    <cellStyle name="Примечание 2 9 6 2 3" xfId="2451"/>
    <cellStyle name="Примечание 2 9 6 3" xfId="2452"/>
    <cellStyle name="Примечание 2 9 6 3 2" xfId="2453"/>
    <cellStyle name="Примечание 2 9 6 3 3" xfId="2454"/>
    <cellStyle name="Примечание 2 9 6 4" xfId="2455"/>
    <cellStyle name="Примечание 2 9 6 4 2" xfId="2456"/>
    <cellStyle name="Примечание 2 9 6 4 3" xfId="2457"/>
    <cellStyle name="Примечание 2 9 6 5" xfId="2458"/>
    <cellStyle name="Примечание 2 9 6 6" xfId="2459"/>
    <cellStyle name="Примечание 2 9 7" xfId="2460"/>
    <cellStyle name="Примечание 2 9 7 2" xfId="2461"/>
    <cellStyle name="Примечание 2 9 7 2 2" xfId="2462"/>
    <cellStyle name="Примечание 2 9 7 2 3" xfId="2463"/>
    <cellStyle name="Примечание 2 9 7 3" xfId="2464"/>
    <cellStyle name="Примечание 2 9 7 3 2" xfId="2465"/>
    <cellStyle name="Примечание 2 9 7 3 3" xfId="2466"/>
    <cellStyle name="Примечание 2 9 7 4" xfId="2467"/>
    <cellStyle name="Примечание 2 9 7 4 2" xfId="2468"/>
    <cellStyle name="Примечание 2 9 7 4 3" xfId="2469"/>
    <cellStyle name="Примечание 2 9 7 5" xfId="2470"/>
    <cellStyle name="Примечание 2 9 7 6" xfId="2471"/>
    <cellStyle name="Примечание 2 9 8" xfId="2472"/>
    <cellStyle name="Примечание 2 9 8 2" xfId="2473"/>
    <cellStyle name="Примечание 2 9 8 3" xfId="2474"/>
    <cellStyle name="Примечание 2 9 9" xfId="2475"/>
    <cellStyle name="Примечание 2 9 9 2" xfId="2476"/>
    <cellStyle name="Примечание 2 9 9 3" xfId="2477"/>
    <cellStyle name="Примечание 3" xfId="2478"/>
    <cellStyle name="Примечание 3 10" xfId="2479"/>
    <cellStyle name="Примечание 3 10 2" xfId="2480"/>
    <cellStyle name="Примечание 3 10 3" xfId="2481"/>
    <cellStyle name="Примечание 3 11" xfId="2482"/>
    <cellStyle name="Примечание 3 12" xfId="2483"/>
    <cellStyle name="Примечание 3 2" xfId="2484"/>
    <cellStyle name="Примечание 3 2 2" xfId="2485"/>
    <cellStyle name="Примечание 3 2 2 2" xfId="2486"/>
    <cellStyle name="Примечание 3 2 2 2 2" xfId="2487"/>
    <cellStyle name="Примечание 3 2 2 2 3" xfId="2488"/>
    <cellStyle name="Примечание 3 2 2 3" xfId="2489"/>
    <cellStyle name="Примечание 3 2 2 3 2" xfId="2490"/>
    <cellStyle name="Примечание 3 2 2 3 3" xfId="2491"/>
    <cellStyle name="Примечание 3 2 2 4" xfId="2492"/>
    <cellStyle name="Примечание 3 2 2 4 2" xfId="2493"/>
    <cellStyle name="Примечание 3 2 2 4 3" xfId="2494"/>
    <cellStyle name="Примечание 3 2 2 5" xfId="2495"/>
    <cellStyle name="Примечание 3 2 2 6" xfId="2496"/>
    <cellStyle name="Примечание 3 2 3" xfId="2497"/>
    <cellStyle name="Примечание 3 2 3 2" xfId="2498"/>
    <cellStyle name="Примечание 3 2 3 2 2" xfId="2499"/>
    <cellStyle name="Примечание 3 2 3 2 3" xfId="2500"/>
    <cellStyle name="Примечание 3 2 3 3" xfId="2501"/>
    <cellStyle name="Примечание 3 2 3 3 2" xfId="2502"/>
    <cellStyle name="Примечание 3 2 3 3 3" xfId="2503"/>
    <cellStyle name="Примечание 3 2 3 4" xfId="2504"/>
    <cellStyle name="Примечание 3 2 3 4 2" xfId="2505"/>
    <cellStyle name="Примечание 3 2 3 4 3" xfId="2506"/>
    <cellStyle name="Примечание 3 2 3 5" xfId="2507"/>
    <cellStyle name="Примечание 3 2 3 6" xfId="2508"/>
    <cellStyle name="Примечание 3 2 4" xfId="2509"/>
    <cellStyle name="Примечание 3 2 4 2" xfId="2510"/>
    <cellStyle name="Примечание 3 2 4 2 2" xfId="2511"/>
    <cellStyle name="Примечание 3 2 4 2 3" xfId="2512"/>
    <cellStyle name="Примечание 3 2 4 3" xfId="2513"/>
    <cellStyle name="Примечание 3 2 4 3 2" xfId="2514"/>
    <cellStyle name="Примечание 3 2 4 3 3" xfId="2515"/>
    <cellStyle name="Примечание 3 2 4 4" xfId="2516"/>
    <cellStyle name="Примечание 3 2 4 4 2" xfId="2517"/>
    <cellStyle name="Примечание 3 2 4 4 3" xfId="2518"/>
    <cellStyle name="Примечание 3 2 4 5" xfId="2519"/>
    <cellStyle name="Примечание 3 2 4 6" xfId="2520"/>
    <cellStyle name="Примечание 3 2 5" xfId="2521"/>
    <cellStyle name="Примечание 3 2 5 2" xfId="2522"/>
    <cellStyle name="Примечание 3 2 5 3" xfId="2523"/>
    <cellStyle name="Примечание 3 2 6" xfId="2524"/>
    <cellStyle name="Примечание 3 2 6 2" xfId="2525"/>
    <cellStyle name="Примечание 3 2 6 3" xfId="2526"/>
    <cellStyle name="Примечание 3 2 7" xfId="2527"/>
    <cellStyle name="Примечание 3 2 7 2" xfId="2528"/>
    <cellStyle name="Примечание 3 2 7 3" xfId="2529"/>
    <cellStyle name="Примечание 3 2 8" xfId="2530"/>
    <cellStyle name="Примечание 3 2 9" xfId="2531"/>
    <cellStyle name="Примечание 3 3" xfId="2532"/>
    <cellStyle name="Примечание 3 3 2" xfId="2533"/>
    <cellStyle name="Примечание 3 3 2 2" xfId="2534"/>
    <cellStyle name="Примечание 3 3 2 2 2" xfId="2535"/>
    <cellStyle name="Примечание 3 3 2 2 3" xfId="2536"/>
    <cellStyle name="Примечание 3 3 2 3" xfId="2537"/>
    <cellStyle name="Примечание 3 3 2 3 2" xfId="2538"/>
    <cellStyle name="Примечание 3 3 2 3 3" xfId="2539"/>
    <cellStyle name="Примечание 3 3 2 4" xfId="2540"/>
    <cellStyle name="Примечание 3 3 2 4 2" xfId="2541"/>
    <cellStyle name="Примечание 3 3 2 4 3" xfId="2542"/>
    <cellStyle name="Примечание 3 3 2 5" xfId="2543"/>
    <cellStyle name="Примечание 3 3 2 6" xfId="2544"/>
    <cellStyle name="Примечание 3 3 3" xfId="2545"/>
    <cellStyle name="Примечание 3 3 3 2" xfId="2546"/>
    <cellStyle name="Примечание 3 3 3 2 2" xfId="2547"/>
    <cellStyle name="Примечание 3 3 3 2 3" xfId="2548"/>
    <cellStyle name="Примечание 3 3 3 3" xfId="2549"/>
    <cellStyle name="Примечание 3 3 3 3 2" xfId="2550"/>
    <cellStyle name="Примечание 3 3 3 3 3" xfId="2551"/>
    <cellStyle name="Примечание 3 3 3 4" xfId="2552"/>
    <cellStyle name="Примечание 3 3 3 4 2" xfId="2553"/>
    <cellStyle name="Примечание 3 3 3 4 3" xfId="2554"/>
    <cellStyle name="Примечание 3 3 3 5" xfId="2555"/>
    <cellStyle name="Примечание 3 3 3 6" xfId="2556"/>
    <cellStyle name="Примечание 3 3 4" xfId="2557"/>
    <cellStyle name="Примечание 3 3 4 2" xfId="2558"/>
    <cellStyle name="Примечание 3 3 4 2 2" xfId="2559"/>
    <cellStyle name="Примечание 3 3 4 2 3" xfId="2560"/>
    <cellStyle name="Примечание 3 3 4 3" xfId="2561"/>
    <cellStyle name="Примечание 3 3 4 3 2" xfId="2562"/>
    <cellStyle name="Примечание 3 3 4 3 3" xfId="2563"/>
    <cellStyle name="Примечание 3 3 4 4" xfId="2564"/>
    <cellStyle name="Примечание 3 3 4 4 2" xfId="2565"/>
    <cellStyle name="Примечание 3 3 4 4 3" xfId="2566"/>
    <cellStyle name="Примечание 3 3 4 5" xfId="2567"/>
    <cellStyle name="Примечание 3 3 4 6" xfId="2568"/>
    <cellStyle name="Примечание 3 3 5" xfId="2569"/>
    <cellStyle name="Примечание 3 3 5 2" xfId="2570"/>
    <cellStyle name="Примечание 3 3 5 3" xfId="2571"/>
    <cellStyle name="Примечание 3 3 6" xfId="2572"/>
    <cellStyle name="Примечание 3 3 6 2" xfId="2573"/>
    <cellStyle name="Примечание 3 3 6 3" xfId="2574"/>
    <cellStyle name="Примечание 3 3 7" xfId="2575"/>
    <cellStyle name="Примечание 3 3 7 2" xfId="2576"/>
    <cellStyle name="Примечание 3 3 7 3" xfId="2577"/>
    <cellStyle name="Примечание 3 3 8" xfId="2578"/>
    <cellStyle name="Примечание 3 3 9" xfId="2579"/>
    <cellStyle name="Примечание 3 4" xfId="2580"/>
    <cellStyle name="Примечание 3 4 2" xfId="2581"/>
    <cellStyle name="Примечание 3 4 2 2" xfId="2582"/>
    <cellStyle name="Примечание 3 4 2 2 2" xfId="2583"/>
    <cellStyle name="Примечание 3 4 2 2 3" xfId="2584"/>
    <cellStyle name="Примечание 3 4 2 3" xfId="2585"/>
    <cellStyle name="Примечание 3 4 2 3 2" xfId="2586"/>
    <cellStyle name="Примечание 3 4 2 3 3" xfId="2587"/>
    <cellStyle name="Примечание 3 4 2 4" xfId="2588"/>
    <cellStyle name="Примечание 3 4 2 4 2" xfId="2589"/>
    <cellStyle name="Примечание 3 4 2 4 3" xfId="2590"/>
    <cellStyle name="Примечание 3 4 2 5" xfId="2591"/>
    <cellStyle name="Примечание 3 4 2 6" xfId="2592"/>
    <cellStyle name="Примечание 3 4 3" xfId="2593"/>
    <cellStyle name="Примечание 3 4 3 2" xfId="2594"/>
    <cellStyle name="Примечание 3 4 3 2 2" xfId="2595"/>
    <cellStyle name="Примечание 3 4 3 2 3" xfId="2596"/>
    <cellStyle name="Примечание 3 4 3 3" xfId="2597"/>
    <cellStyle name="Примечание 3 4 3 3 2" xfId="2598"/>
    <cellStyle name="Примечание 3 4 3 3 3" xfId="2599"/>
    <cellStyle name="Примечание 3 4 3 4" xfId="2600"/>
    <cellStyle name="Примечание 3 4 3 4 2" xfId="2601"/>
    <cellStyle name="Примечание 3 4 3 4 3" xfId="2602"/>
    <cellStyle name="Примечание 3 4 3 5" xfId="2603"/>
    <cellStyle name="Примечание 3 4 3 6" xfId="2604"/>
    <cellStyle name="Примечание 3 4 4" xfId="2605"/>
    <cellStyle name="Примечание 3 4 4 2" xfId="2606"/>
    <cellStyle name="Примечание 3 4 4 2 2" xfId="2607"/>
    <cellStyle name="Примечание 3 4 4 2 3" xfId="2608"/>
    <cellStyle name="Примечание 3 4 4 3" xfId="2609"/>
    <cellStyle name="Примечание 3 4 4 3 2" xfId="2610"/>
    <cellStyle name="Примечание 3 4 4 3 3" xfId="2611"/>
    <cellStyle name="Примечание 3 4 4 4" xfId="2612"/>
    <cellStyle name="Примечание 3 4 4 4 2" xfId="2613"/>
    <cellStyle name="Примечание 3 4 4 4 3" xfId="2614"/>
    <cellStyle name="Примечание 3 4 4 5" xfId="2615"/>
    <cellStyle name="Примечание 3 4 4 6" xfId="2616"/>
    <cellStyle name="Примечание 3 4 5" xfId="2617"/>
    <cellStyle name="Примечание 3 4 5 2" xfId="2618"/>
    <cellStyle name="Примечание 3 4 5 3" xfId="2619"/>
    <cellStyle name="Примечание 3 4 6" xfId="2620"/>
    <cellStyle name="Примечание 3 4 6 2" xfId="2621"/>
    <cellStyle name="Примечание 3 4 6 3" xfId="2622"/>
    <cellStyle name="Примечание 3 4 7" xfId="2623"/>
    <cellStyle name="Примечание 3 4 7 2" xfId="2624"/>
    <cellStyle name="Примечание 3 4 7 3" xfId="2625"/>
    <cellStyle name="Примечание 3 4 8" xfId="2626"/>
    <cellStyle name="Примечание 3 4 9" xfId="2627"/>
    <cellStyle name="Примечание 3 5" xfId="2628"/>
    <cellStyle name="Примечание 3 5 2" xfId="2629"/>
    <cellStyle name="Примечание 3 5 2 2" xfId="2630"/>
    <cellStyle name="Примечание 3 5 2 3" xfId="2631"/>
    <cellStyle name="Примечание 3 5 3" xfId="2632"/>
    <cellStyle name="Примечание 3 5 3 2" xfId="2633"/>
    <cellStyle name="Примечание 3 5 3 3" xfId="2634"/>
    <cellStyle name="Примечание 3 5 4" xfId="2635"/>
    <cellStyle name="Примечание 3 5 4 2" xfId="2636"/>
    <cellStyle name="Примечание 3 5 4 3" xfId="2637"/>
    <cellStyle name="Примечание 3 5 5" xfId="2638"/>
    <cellStyle name="Примечание 3 5 6" xfId="2639"/>
    <cellStyle name="Примечание 3 6" xfId="2640"/>
    <cellStyle name="Примечание 3 6 2" xfId="2641"/>
    <cellStyle name="Примечание 3 6 2 2" xfId="2642"/>
    <cellStyle name="Примечание 3 6 2 3" xfId="2643"/>
    <cellStyle name="Примечание 3 6 3" xfId="2644"/>
    <cellStyle name="Примечание 3 6 3 2" xfId="2645"/>
    <cellStyle name="Примечание 3 6 3 3" xfId="2646"/>
    <cellStyle name="Примечание 3 6 4" xfId="2647"/>
    <cellStyle name="Примечание 3 6 4 2" xfId="2648"/>
    <cellStyle name="Примечание 3 6 4 3" xfId="2649"/>
    <cellStyle name="Примечание 3 6 5" xfId="2650"/>
    <cellStyle name="Примечание 3 6 6" xfId="2651"/>
    <cellStyle name="Примечание 3 7" xfId="2652"/>
    <cellStyle name="Примечание 3 7 2" xfId="2653"/>
    <cellStyle name="Примечание 3 7 2 2" xfId="2654"/>
    <cellStyle name="Примечание 3 7 2 3" xfId="2655"/>
    <cellStyle name="Примечание 3 7 3" xfId="2656"/>
    <cellStyle name="Примечание 3 7 3 2" xfId="2657"/>
    <cellStyle name="Примечание 3 7 3 3" xfId="2658"/>
    <cellStyle name="Примечание 3 7 4" xfId="2659"/>
    <cellStyle name="Примечание 3 7 4 2" xfId="2660"/>
    <cellStyle name="Примечание 3 7 4 3" xfId="2661"/>
    <cellStyle name="Примечание 3 7 5" xfId="2662"/>
    <cellStyle name="Примечание 3 7 6" xfId="2663"/>
    <cellStyle name="Примечание 3 8" xfId="2664"/>
    <cellStyle name="Примечание 3 8 2" xfId="2665"/>
    <cellStyle name="Примечание 3 8 3" xfId="2666"/>
    <cellStyle name="Примечание 3 9" xfId="2667"/>
    <cellStyle name="Примечание 3 9 2" xfId="2668"/>
    <cellStyle name="Примечание 3 9 3" xfId="2669"/>
    <cellStyle name="Примечание 4" xfId="2670"/>
    <cellStyle name="Примечание 4 10" xfId="2671"/>
    <cellStyle name="Примечание 4 10 2" xfId="2672"/>
    <cellStyle name="Примечание 4 10 3" xfId="2673"/>
    <cellStyle name="Примечание 4 11" xfId="2674"/>
    <cellStyle name="Примечание 4 12" xfId="2675"/>
    <cellStyle name="Примечание 4 2" xfId="2676"/>
    <cellStyle name="Примечание 4 2 2" xfId="2677"/>
    <cellStyle name="Примечание 4 2 2 2" xfId="2678"/>
    <cellStyle name="Примечание 4 2 2 2 2" xfId="2679"/>
    <cellStyle name="Примечание 4 2 2 2 3" xfId="2680"/>
    <cellStyle name="Примечание 4 2 2 3" xfId="2681"/>
    <cellStyle name="Примечание 4 2 2 3 2" xfId="2682"/>
    <cellStyle name="Примечание 4 2 2 3 3" xfId="2683"/>
    <cellStyle name="Примечание 4 2 2 4" xfId="2684"/>
    <cellStyle name="Примечание 4 2 2 4 2" xfId="2685"/>
    <cellStyle name="Примечание 4 2 2 4 3" xfId="2686"/>
    <cellStyle name="Примечание 4 2 2 5" xfId="2687"/>
    <cellStyle name="Примечание 4 2 2 6" xfId="2688"/>
    <cellStyle name="Примечание 4 2 3" xfId="2689"/>
    <cellStyle name="Примечание 4 2 3 2" xfId="2690"/>
    <cellStyle name="Примечание 4 2 3 2 2" xfId="2691"/>
    <cellStyle name="Примечание 4 2 3 2 3" xfId="2692"/>
    <cellStyle name="Примечание 4 2 3 3" xfId="2693"/>
    <cellStyle name="Примечание 4 2 3 3 2" xfId="2694"/>
    <cellStyle name="Примечание 4 2 3 3 3" xfId="2695"/>
    <cellStyle name="Примечание 4 2 3 4" xfId="2696"/>
    <cellStyle name="Примечание 4 2 3 4 2" xfId="2697"/>
    <cellStyle name="Примечание 4 2 3 4 3" xfId="2698"/>
    <cellStyle name="Примечание 4 2 3 5" xfId="2699"/>
    <cellStyle name="Примечание 4 2 3 6" xfId="2700"/>
    <cellStyle name="Примечание 4 2 4" xfId="2701"/>
    <cellStyle name="Примечание 4 2 4 2" xfId="2702"/>
    <cellStyle name="Примечание 4 2 4 2 2" xfId="2703"/>
    <cellStyle name="Примечание 4 2 4 2 3" xfId="2704"/>
    <cellStyle name="Примечание 4 2 4 3" xfId="2705"/>
    <cellStyle name="Примечание 4 2 4 3 2" xfId="2706"/>
    <cellStyle name="Примечание 4 2 4 3 3" xfId="2707"/>
    <cellStyle name="Примечание 4 2 4 4" xfId="2708"/>
    <cellStyle name="Примечание 4 2 4 4 2" xfId="2709"/>
    <cellStyle name="Примечание 4 2 4 4 3" xfId="2710"/>
    <cellStyle name="Примечание 4 2 4 5" xfId="2711"/>
    <cellStyle name="Примечание 4 2 4 6" xfId="2712"/>
    <cellStyle name="Примечание 4 2 5" xfId="2713"/>
    <cellStyle name="Примечание 4 2 5 2" xfId="2714"/>
    <cellStyle name="Примечание 4 2 5 3" xfId="2715"/>
    <cellStyle name="Примечание 4 2 6" xfId="2716"/>
    <cellStyle name="Примечание 4 2 6 2" xfId="2717"/>
    <cellStyle name="Примечание 4 2 6 3" xfId="2718"/>
    <cellStyle name="Примечание 4 2 7" xfId="2719"/>
    <cellStyle name="Примечание 4 2 7 2" xfId="2720"/>
    <cellStyle name="Примечание 4 2 7 3" xfId="2721"/>
    <cellStyle name="Примечание 4 2 8" xfId="2722"/>
    <cellStyle name="Примечание 4 2 9" xfId="2723"/>
    <cellStyle name="Примечание 4 3" xfId="2724"/>
    <cellStyle name="Примечание 4 3 2" xfId="2725"/>
    <cellStyle name="Примечание 4 3 2 2" xfId="2726"/>
    <cellStyle name="Примечание 4 3 2 2 2" xfId="2727"/>
    <cellStyle name="Примечание 4 3 2 2 3" xfId="2728"/>
    <cellStyle name="Примечание 4 3 2 3" xfId="2729"/>
    <cellStyle name="Примечание 4 3 2 3 2" xfId="2730"/>
    <cellStyle name="Примечание 4 3 2 3 3" xfId="2731"/>
    <cellStyle name="Примечание 4 3 2 4" xfId="2732"/>
    <cellStyle name="Примечание 4 3 2 4 2" xfId="2733"/>
    <cellStyle name="Примечание 4 3 2 4 3" xfId="2734"/>
    <cellStyle name="Примечание 4 3 2 5" xfId="2735"/>
    <cellStyle name="Примечание 4 3 2 6" xfId="2736"/>
    <cellStyle name="Примечание 4 3 3" xfId="2737"/>
    <cellStyle name="Примечание 4 3 3 2" xfId="2738"/>
    <cellStyle name="Примечание 4 3 3 2 2" xfId="2739"/>
    <cellStyle name="Примечание 4 3 3 2 3" xfId="2740"/>
    <cellStyle name="Примечание 4 3 3 3" xfId="2741"/>
    <cellStyle name="Примечание 4 3 3 3 2" xfId="2742"/>
    <cellStyle name="Примечание 4 3 3 3 3" xfId="2743"/>
    <cellStyle name="Примечание 4 3 3 4" xfId="2744"/>
    <cellStyle name="Примечание 4 3 3 4 2" xfId="2745"/>
    <cellStyle name="Примечание 4 3 3 4 3" xfId="2746"/>
    <cellStyle name="Примечание 4 3 3 5" xfId="2747"/>
    <cellStyle name="Примечание 4 3 3 6" xfId="2748"/>
    <cellStyle name="Примечание 4 3 4" xfId="2749"/>
    <cellStyle name="Примечание 4 3 4 2" xfId="2750"/>
    <cellStyle name="Примечание 4 3 4 2 2" xfId="2751"/>
    <cellStyle name="Примечание 4 3 4 2 3" xfId="2752"/>
    <cellStyle name="Примечание 4 3 4 3" xfId="2753"/>
    <cellStyle name="Примечание 4 3 4 3 2" xfId="2754"/>
    <cellStyle name="Примечание 4 3 4 3 3" xfId="2755"/>
    <cellStyle name="Примечание 4 3 4 4" xfId="2756"/>
    <cellStyle name="Примечание 4 3 4 4 2" xfId="2757"/>
    <cellStyle name="Примечание 4 3 4 4 3" xfId="2758"/>
    <cellStyle name="Примечание 4 3 4 5" xfId="2759"/>
    <cellStyle name="Примечание 4 3 4 6" xfId="2760"/>
    <cellStyle name="Примечание 4 3 5" xfId="2761"/>
    <cellStyle name="Примечание 4 3 5 2" xfId="2762"/>
    <cellStyle name="Примечание 4 3 5 3" xfId="2763"/>
    <cellStyle name="Примечание 4 3 6" xfId="2764"/>
    <cellStyle name="Примечание 4 3 6 2" xfId="2765"/>
    <cellStyle name="Примечание 4 3 6 3" xfId="2766"/>
    <cellStyle name="Примечание 4 3 7" xfId="2767"/>
    <cellStyle name="Примечание 4 3 7 2" xfId="2768"/>
    <cellStyle name="Примечание 4 3 7 3" xfId="2769"/>
    <cellStyle name="Примечание 4 3 8" xfId="2770"/>
    <cellStyle name="Примечание 4 3 9" xfId="2771"/>
    <cellStyle name="Примечание 4 4" xfId="2772"/>
    <cellStyle name="Примечание 4 4 2" xfId="2773"/>
    <cellStyle name="Примечание 4 4 2 2" xfId="2774"/>
    <cellStyle name="Примечание 4 4 2 2 2" xfId="2775"/>
    <cellStyle name="Примечание 4 4 2 2 3" xfId="2776"/>
    <cellStyle name="Примечание 4 4 2 3" xfId="2777"/>
    <cellStyle name="Примечание 4 4 2 3 2" xfId="2778"/>
    <cellStyle name="Примечание 4 4 2 3 3" xfId="2779"/>
    <cellStyle name="Примечание 4 4 2 4" xfId="2780"/>
    <cellStyle name="Примечание 4 4 2 4 2" xfId="2781"/>
    <cellStyle name="Примечание 4 4 2 4 3" xfId="2782"/>
    <cellStyle name="Примечание 4 4 2 5" xfId="2783"/>
    <cellStyle name="Примечание 4 4 2 6" xfId="2784"/>
    <cellStyle name="Примечание 4 4 3" xfId="2785"/>
    <cellStyle name="Примечание 4 4 3 2" xfId="2786"/>
    <cellStyle name="Примечание 4 4 3 2 2" xfId="2787"/>
    <cellStyle name="Примечание 4 4 3 2 3" xfId="2788"/>
    <cellStyle name="Примечание 4 4 3 3" xfId="2789"/>
    <cellStyle name="Примечание 4 4 3 3 2" xfId="2790"/>
    <cellStyle name="Примечание 4 4 3 3 3" xfId="2791"/>
    <cellStyle name="Примечание 4 4 3 4" xfId="2792"/>
    <cellStyle name="Примечание 4 4 3 4 2" xfId="2793"/>
    <cellStyle name="Примечание 4 4 3 4 3" xfId="2794"/>
    <cellStyle name="Примечание 4 4 3 5" xfId="2795"/>
    <cellStyle name="Примечание 4 4 3 6" xfId="2796"/>
    <cellStyle name="Примечание 4 4 4" xfId="2797"/>
    <cellStyle name="Примечание 4 4 4 2" xfId="2798"/>
    <cellStyle name="Примечание 4 4 4 2 2" xfId="2799"/>
    <cellStyle name="Примечание 4 4 4 2 3" xfId="2800"/>
    <cellStyle name="Примечание 4 4 4 3" xfId="2801"/>
    <cellStyle name="Примечание 4 4 4 3 2" xfId="2802"/>
    <cellStyle name="Примечание 4 4 4 3 3" xfId="2803"/>
    <cellStyle name="Примечание 4 4 4 4" xfId="2804"/>
    <cellStyle name="Примечание 4 4 4 4 2" xfId="2805"/>
    <cellStyle name="Примечание 4 4 4 4 3" xfId="2806"/>
    <cellStyle name="Примечание 4 4 4 5" xfId="2807"/>
    <cellStyle name="Примечание 4 4 4 6" xfId="2808"/>
    <cellStyle name="Примечание 4 4 5" xfId="2809"/>
    <cellStyle name="Примечание 4 4 5 2" xfId="2810"/>
    <cellStyle name="Примечание 4 4 5 3" xfId="2811"/>
    <cellStyle name="Примечание 4 4 6" xfId="2812"/>
    <cellStyle name="Примечание 4 4 6 2" xfId="2813"/>
    <cellStyle name="Примечание 4 4 6 3" xfId="2814"/>
    <cellStyle name="Примечание 4 4 7" xfId="2815"/>
    <cellStyle name="Примечание 4 4 7 2" xfId="2816"/>
    <cellStyle name="Примечание 4 4 7 3" xfId="2817"/>
    <cellStyle name="Примечание 4 4 8" xfId="2818"/>
    <cellStyle name="Примечание 4 4 9" xfId="2819"/>
    <cellStyle name="Примечание 4 5" xfId="2820"/>
    <cellStyle name="Примечание 4 5 2" xfId="2821"/>
    <cellStyle name="Примечание 4 5 2 2" xfId="2822"/>
    <cellStyle name="Примечание 4 5 2 3" xfId="2823"/>
    <cellStyle name="Примечание 4 5 3" xfId="2824"/>
    <cellStyle name="Примечание 4 5 3 2" xfId="2825"/>
    <cellStyle name="Примечание 4 5 3 3" xfId="2826"/>
    <cellStyle name="Примечание 4 5 4" xfId="2827"/>
    <cellStyle name="Примечание 4 5 4 2" xfId="2828"/>
    <cellStyle name="Примечание 4 5 4 3" xfId="2829"/>
    <cellStyle name="Примечание 4 5 5" xfId="2830"/>
    <cellStyle name="Примечание 4 5 6" xfId="2831"/>
    <cellStyle name="Примечание 4 6" xfId="2832"/>
    <cellStyle name="Примечание 4 6 2" xfId="2833"/>
    <cellStyle name="Примечание 4 6 2 2" xfId="2834"/>
    <cellStyle name="Примечание 4 6 2 3" xfId="2835"/>
    <cellStyle name="Примечание 4 6 3" xfId="2836"/>
    <cellStyle name="Примечание 4 6 3 2" xfId="2837"/>
    <cellStyle name="Примечание 4 6 3 3" xfId="2838"/>
    <cellStyle name="Примечание 4 6 4" xfId="2839"/>
    <cellStyle name="Примечание 4 6 4 2" xfId="2840"/>
    <cellStyle name="Примечание 4 6 4 3" xfId="2841"/>
    <cellStyle name="Примечание 4 6 5" xfId="2842"/>
    <cellStyle name="Примечание 4 6 6" xfId="2843"/>
    <cellStyle name="Примечание 4 7" xfId="2844"/>
    <cellStyle name="Примечание 4 7 2" xfId="2845"/>
    <cellStyle name="Примечание 4 7 2 2" xfId="2846"/>
    <cellStyle name="Примечание 4 7 2 3" xfId="2847"/>
    <cellStyle name="Примечание 4 7 3" xfId="2848"/>
    <cellStyle name="Примечание 4 7 3 2" xfId="2849"/>
    <cellStyle name="Примечание 4 7 3 3" xfId="2850"/>
    <cellStyle name="Примечание 4 7 4" xfId="2851"/>
    <cellStyle name="Примечание 4 7 4 2" xfId="2852"/>
    <cellStyle name="Примечание 4 7 4 3" xfId="2853"/>
    <cellStyle name="Примечание 4 7 5" xfId="2854"/>
    <cellStyle name="Примечание 4 7 6" xfId="2855"/>
    <cellStyle name="Примечание 4 8" xfId="2856"/>
    <cellStyle name="Примечание 4 8 2" xfId="2857"/>
    <cellStyle name="Примечание 4 8 3" xfId="2858"/>
    <cellStyle name="Примечание 4 9" xfId="2859"/>
    <cellStyle name="Примечание 4 9 2" xfId="2860"/>
    <cellStyle name="Примечание 4 9 3" xfId="2861"/>
    <cellStyle name="Примечание 5" xfId="2862"/>
    <cellStyle name="Примечание 5 10" xfId="2863"/>
    <cellStyle name="Примечание 5 11" xfId="2864"/>
    <cellStyle name="Примечание 5 2" xfId="2865"/>
    <cellStyle name="Примечание 5 2 2" xfId="2866"/>
    <cellStyle name="Примечание 5 2 2 2" xfId="2867"/>
    <cellStyle name="Примечание 5 2 2 2 2" xfId="2868"/>
    <cellStyle name="Примечание 5 2 2 2 3" xfId="2869"/>
    <cellStyle name="Примечание 5 2 2 3" xfId="2870"/>
    <cellStyle name="Примечание 5 2 2 3 2" xfId="2871"/>
    <cellStyle name="Примечание 5 2 2 3 3" xfId="2872"/>
    <cellStyle name="Примечание 5 2 2 4" xfId="2873"/>
    <cellStyle name="Примечание 5 2 2 4 2" xfId="2874"/>
    <cellStyle name="Примечание 5 2 2 4 3" xfId="2875"/>
    <cellStyle name="Примечание 5 2 2 5" xfId="2876"/>
    <cellStyle name="Примечание 5 2 2 6" xfId="2877"/>
    <cellStyle name="Примечание 5 2 3" xfId="2878"/>
    <cellStyle name="Примечание 5 2 3 2" xfId="2879"/>
    <cellStyle name="Примечание 5 2 3 2 2" xfId="2880"/>
    <cellStyle name="Примечание 5 2 3 2 3" xfId="2881"/>
    <cellStyle name="Примечание 5 2 3 3" xfId="2882"/>
    <cellStyle name="Примечание 5 2 3 3 2" xfId="2883"/>
    <cellStyle name="Примечание 5 2 3 3 3" xfId="2884"/>
    <cellStyle name="Примечание 5 2 3 4" xfId="2885"/>
    <cellStyle name="Примечание 5 2 3 4 2" xfId="2886"/>
    <cellStyle name="Примечание 5 2 3 4 3" xfId="2887"/>
    <cellStyle name="Примечание 5 2 3 5" xfId="2888"/>
    <cellStyle name="Примечание 5 2 3 6" xfId="2889"/>
    <cellStyle name="Примечание 5 2 4" xfId="2890"/>
    <cellStyle name="Примечание 5 2 4 2" xfId="2891"/>
    <cellStyle name="Примечание 5 2 4 2 2" xfId="2892"/>
    <cellStyle name="Примечание 5 2 4 2 3" xfId="2893"/>
    <cellStyle name="Примечание 5 2 4 3" xfId="2894"/>
    <cellStyle name="Примечание 5 2 4 3 2" xfId="2895"/>
    <cellStyle name="Примечание 5 2 4 3 3" xfId="2896"/>
    <cellStyle name="Примечание 5 2 4 4" xfId="2897"/>
    <cellStyle name="Примечание 5 2 4 4 2" xfId="2898"/>
    <cellStyle name="Примечание 5 2 4 4 3" xfId="2899"/>
    <cellStyle name="Примечание 5 2 4 5" xfId="2900"/>
    <cellStyle name="Примечание 5 2 4 6" xfId="2901"/>
    <cellStyle name="Примечание 5 2 5" xfId="2902"/>
    <cellStyle name="Примечание 5 2 5 2" xfId="2903"/>
    <cellStyle name="Примечание 5 2 5 3" xfId="2904"/>
    <cellStyle name="Примечание 5 2 6" xfId="2905"/>
    <cellStyle name="Примечание 5 2 6 2" xfId="2906"/>
    <cellStyle name="Примечание 5 2 6 3" xfId="2907"/>
    <cellStyle name="Примечание 5 2 7" xfId="2908"/>
    <cellStyle name="Примечание 5 2 7 2" xfId="2909"/>
    <cellStyle name="Примечание 5 2 7 3" xfId="2910"/>
    <cellStyle name="Примечание 5 2 8" xfId="2911"/>
    <cellStyle name="Примечание 5 2 9" xfId="2912"/>
    <cellStyle name="Примечание 5 3" xfId="2913"/>
    <cellStyle name="Примечание 5 3 2" xfId="2914"/>
    <cellStyle name="Примечание 5 3 2 2" xfId="2915"/>
    <cellStyle name="Примечание 5 3 2 2 2" xfId="2916"/>
    <cellStyle name="Примечание 5 3 2 2 3" xfId="2917"/>
    <cellStyle name="Примечание 5 3 2 3" xfId="2918"/>
    <cellStyle name="Примечание 5 3 2 3 2" xfId="2919"/>
    <cellStyle name="Примечание 5 3 2 3 3" xfId="2920"/>
    <cellStyle name="Примечание 5 3 2 4" xfId="2921"/>
    <cellStyle name="Примечание 5 3 2 4 2" xfId="2922"/>
    <cellStyle name="Примечание 5 3 2 4 3" xfId="2923"/>
    <cellStyle name="Примечание 5 3 2 5" xfId="2924"/>
    <cellStyle name="Примечание 5 3 2 6" xfId="2925"/>
    <cellStyle name="Примечание 5 3 3" xfId="2926"/>
    <cellStyle name="Примечание 5 3 3 2" xfId="2927"/>
    <cellStyle name="Примечание 5 3 3 2 2" xfId="2928"/>
    <cellStyle name="Примечание 5 3 3 2 3" xfId="2929"/>
    <cellStyle name="Примечание 5 3 3 3" xfId="2930"/>
    <cellStyle name="Примечание 5 3 3 3 2" xfId="2931"/>
    <cellStyle name="Примечание 5 3 3 3 3" xfId="2932"/>
    <cellStyle name="Примечание 5 3 3 4" xfId="2933"/>
    <cellStyle name="Примечание 5 3 3 4 2" xfId="2934"/>
    <cellStyle name="Примечание 5 3 3 4 3" xfId="2935"/>
    <cellStyle name="Примечание 5 3 3 5" xfId="2936"/>
    <cellStyle name="Примечание 5 3 3 6" xfId="2937"/>
    <cellStyle name="Примечание 5 3 4" xfId="2938"/>
    <cellStyle name="Примечание 5 3 4 2" xfId="2939"/>
    <cellStyle name="Примечание 5 3 4 2 2" xfId="2940"/>
    <cellStyle name="Примечание 5 3 4 2 3" xfId="2941"/>
    <cellStyle name="Примечание 5 3 4 3" xfId="2942"/>
    <cellStyle name="Примечание 5 3 4 3 2" xfId="2943"/>
    <cellStyle name="Примечание 5 3 4 3 3" xfId="2944"/>
    <cellStyle name="Примечание 5 3 4 4" xfId="2945"/>
    <cellStyle name="Примечание 5 3 4 4 2" xfId="2946"/>
    <cellStyle name="Примечание 5 3 4 4 3" xfId="2947"/>
    <cellStyle name="Примечание 5 3 4 5" xfId="2948"/>
    <cellStyle name="Примечание 5 3 4 6" xfId="2949"/>
    <cellStyle name="Примечание 5 3 5" xfId="2950"/>
    <cellStyle name="Примечание 5 3 5 2" xfId="2951"/>
    <cellStyle name="Примечание 5 3 5 3" xfId="2952"/>
    <cellStyle name="Примечание 5 3 6" xfId="2953"/>
    <cellStyle name="Примечание 5 3 6 2" xfId="2954"/>
    <cellStyle name="Примечание 5 3 6 3" xfId="2955"/>
    <cellStyle name="Примечание 5 3 7" xfId="2956"/>
    <cellStyle name="Примечание 5 3 7 2" xfId="2957"/>
    <cellStyle name="Примечание 5 3 7 3" xfId="2958"/>
    <cellStyle name="Примечание 5 3 8" xfId="2959"/>
    <cellStyle name="Примечание 5 3 9" xfId="2960"/>
    <cellStyle name="Примечание 5 4" xfId="2961"/>
    <cellStyle name="Примечание 5 4 2" xfId="2962"/>
    <cellStyle name="Примечание 5 4 2 2" xfId="2963"/>
    <cellStyle name="Примечание 5 4 2 3" xfId="2964"/>
    <cellStyle name="Примечание 5 4 3" xfId="2965"/>
    <cellStyle name="Примечание 5 4 3 2" xfId="2966"/>
    <cellStyle name="Примечание 5 4 3 3" xfId="2967"/>
    <cellStyle name="Примечание 5 4 4" xfId="2968"/>
    <cellStyle name="Примечание 5 4 4 2" xfId="2969"/>
    <cellStyle name="Примечание 5 4 4 3" xfId="2970"/>
    <cellStyle name="Примечание 5 4 5" xfId="2971"/>
    <cellStyle name="Примечание 5 4 6" xfId="2972"/>
    <cellStyle name="Примечание 5 5" xfId="2973"/>
    <cellStyle name="Примечание 5 5 2" xfId="2974"/>
    <cellStyle name="Примечание 5 5 2 2" xfId="2975"/>
    <cellStyle name="Примечание 5 5 2 3" xfId="2976"/>
    <cellStyle name="Примечание 5 5 3" xfId="2977"/>
    <cellStyle name="Примечание 5 5 3 2" xfId="2978"/>
    <cellStyle name="Примечание 5 5 3 3" xfId="2979"/>
    <cellStyle name="Примечание 5 5 4" xfId="2980"/>
    <cellStyle name="Примечание 5 5 4 2" xfId="2981"/>
    <cellStyle name="Примечание 5 5 4 3" xfId="2982"/>
    <cellStyle name="Примечание 5 5 5" xfId="2983"/>
    <cellStyle name="Примечание 5 5 6" xfId="2984"/>
    <cellStyle name="Примечание 5 6" xfId="2985"/>
    <cellStyle name="Примечание 5 6 2" xfId="2986"/>
    <cellStyle name="Примечание 5 6 2 2" xfId="2987"/>
    <cellStyle name="Примечание 5 6 2 3" xfId="2988"/>
    <cellStyle name="Примечание 5 6 3" xfId="2989"/>
    <cellStyle name="Примечание 5 6 3 2" xfId="2990"/>
    <cellStyle name="Примечание 5 6 3 3" xfId="2991"/>
    <cellStyle name="Примечание 5 6 4" xfId="2992"/>
    <cellStyle name="Примечание 5 6 4 2" xfId="2993"/>
    <cellStyle name="Примечание 5 6 4 3" xfId="2994"/>
    <cellStyle name="Примечание 5 6 5" xfId="2995"/>
    <cellStyle name="Примечание 5 6 6" xfId="2996"/>
    <cellStyle name="Примечание 5 7" xfId="2997"/>
    <cellStyle name="Примечание 5 7 2" xfId="2998"/>
    <cellStyle name="Примечание 5 7 3" xfId="2999"/>
    <cellStyle name="Примечание 5 8" xfId="3000"/>
    <cellStyle name="Примечание 5 8 2" xfId="3001"/>
    <cellStyle name="Примечание 5 8 3" xfId="3002"/>
    <cellStyle name="Примечание 5 9" xfId="3003"/>
    <cellStyle name="Примечание 5 9 2" xfId="3004"/>
    <cellStyle name="Примечание 5 9 3" xfId="3005"/>
    <cellStyle name="Примечание 6" xfId="3006"/>
    <cellStyle name="Примечание 6 10" xfId="3007"/>
    <cellStyle name="Примечание 6 2" xfId="3008"/>
    <cellStyle name="Примечание 6 2 2" xfId="3009"/>
    <cellStyle name="Примечание 6 2 2 2" xfId="3010"/>
    <cellStyle name="Примечание 6 2 2 2 2" xfId="3011"/>
    <cellStyle name="Примечание 6 2 2 2 3" xfId="3012"/>
    <cellStyle name="Примечание 6 2 2 3" xfId="3013"/>
    <cellStyle name="Примечание 6 2 2 3 2" xfId="3014"/>
    <cellStyle name="Примечание 6 2 2 3 3" xfId="3015"/>
    <cellStyle name="Примечание 6 2 2 4" xfId="3016"/>
    <cellStyle name="Примечание 6 2 2 4 2" xfId="3017"/>
    <cellStyle name="Примечание 6 2 2 4 3" xfId="3018"/>
    <cellStyle name="Примечание 6 2 2 5" xfId="3019"/>
    <cellStyle name="Примечание 6 2 2 6" xfId="3020"/>
    <cellStyle name="Примечание 6 2 3" xfId="3021"/>
    <cellStyle name="Примечание 6 2 3 2" xfId="3022"/>
    <cellStyle name="Примечание 6 2 3 2 2" xfId="3023"/>
    <cellStyle name="Примечание 6 2 3 2 3" xfId="3024"/>
    <cellStyle name="Примечание 6 2 3 3" xfId="3025"/>
    <cellStyle name="Примечание 6 2 3 3 2" xfId="3026"/>
    <cellStyle name="Примечание 6 2 3 3 3" xfId="3027"/>
    <cellStyle name="Примечание 6 2 3 4" xfId="3028"/>
    <cellStyle name="Примечание 6 2 3 4 2" xfId="3029"/>
    <cellStyle name="Примечание 6 2 3 4 3" xfId="3030"/>
    <cellStyle name="Примечание 6 2 3 5" xfId="3031"/>
    <cellStyle name="Примечание 6 2 3 6" xfId="3032"/>
    <cellStyle name="Примечание 6 2 4" xfId="3033"/>
    <cellStyle name="Примечание 6 2 4 2" xfId="3034"/>
    <cellStyle name="Примечание 6 2 4 2 2" xfId="3035"/>
    <cellStyle name="Примечание 6 2 4 2 3" xfId="3036"/>
    <cellStyle name="Примечание 6 2 4 3" xfId="3037"/>
    <cellStyle name="Примечание 6 2 4 3 2" xfId="3038"/>
    <cellStyle name="Примечание 6 2 4 3 3" xfId="3039"/>
    <cellStyle name="Примечание 6 2 4 4" xfId="3040"/>
    <cellStyle name="Примечание 6 2 4 4 2" xfId="3041"/>
    <cellStyle name="Примечание 6 2 4 4 3" xfId="3042"/>
    <cellStyle name="Примечание 6 2 4 5" xfId="3043"/>
    <cellStyle name="Примечание 6 2 4 6" xfId="3044"/>
    <cellStyle name="Примечание 6 2 5" xfId="3045"/>
    <cellStyle name="Примечание 6 2 5 2" xfId="3046"/>
    <cellStyle name="Примечание 6 2 5 3" xfId="3047"/>
    <cellStyle name="Примечание 6 2 6" xfId="3048"/>
    <cellStyle name="Примечание 6 2 6 2" xfId="3049"/>
    <cellStyle name="Примечание 6 2 6 3" xfId="3050"/>
    <cellStyle name="Примечание 6 2 7" xfId="3051"/>
    <cellStyle name="Примечание 6 2 7 2" xfId="3052"/>
    <cellStyle name="Примечание 6 2 7 3" xfId="3053"/>
    <cellStyle name="Примечание 6 2 8" xfId="3054"/>
    <cellStyle name="Примечание 6 2 9" xfId="3055"/>
    <cellStyle name="Примечание 6 3" xfId="3056"/>
    <cellStyle name="Примечание 6 3 2" xfId="3057"/>
    <cellStyle name="Примечание 6 3 2 2" xfId="3058"/>
    <cellStyle name="Примечание 6 3 2 3" xfId="3059"/>
    <cellStyle name="Примечание 6 3 3" xfId="3060"/>
    <cellStyle name="Примечание 6 3 3 2" xfId="3061"/>
    <cellStyle name="Примечание 6 3 3 3" xfId="3062"/>
    <cellStyle name="Примечание 6 3 4" xfId="3063"/>
    <cellStyle name="Примечание 6 3 4 2" xfId="3064"/>
    <cellStyle name="Примечание 6 3 4 3" xfId="3065"/>
    <cellStyle name="Примечание 6 3 5" xfId="3066"/>
    <cellStyle name="Примечание 6 3 6" xfId="3067"/>
    <cellStyle name="Примечание 6 4" xfId="3068"/>
    <cellStyle name="Примечание 6 4 2" xfId="3069"/>
    <cellStyle name="Примечание 6 4 2 2" xfId="3070"/>
    <cellStyle name="Примечание 6 4 2 3" xfId="3071"/>
    <cellStyle name="Примечание 6 4 3" xfId="3072"/>
    <cellStyle name="Примечание 6 4 3 2" xfId="3073"/>
    <cellStyle name="Примечание 6 4 3 3" xfId="3074"/>
    <cellStyle name="Примечание 6 4 4" xfId="3075"/>
    <cellStyle name="Примечание 6 4 4 2" xfId="3076"/>
    <cellStyle name="Примечание 6 4 4 3" xfId="3077"/>
    <cellStyle name="Примечание 6 4 5" xfId="3078"/>
    <cellStyle name="Примечание 6 4 6" xfId="3079"/>
    <cellStyle name="Примечание 6 5" xfId="3080"/>
    <cellStyle name="Примечание 6 5 2" xfId="3081"/>
    <cellStyle name="Примечание 6 5 2 2" xfId="3082"/>
    <cellStyle name="Примечание 6 5 2 3" xfId="3083"/>
    <cellStyle name="Примечание 6 5 3" xfId="3084"/>
    <cellStyle name="Примечание 6 5 3 2" xfId="3085"/>
    <cellStyle name="Примечание 6 5 3 3" xfId="3086"/>
    <cellStyle name="Примечание 6 5 4" xfId="3087"/>
    <cellStyle name="Примечание 6 5 4 2" xfId="3088"/>
    <cellStyle name="Примечание 6 5 4 3" xfId="3089"/>
    <cellStyle name="Примечание 6 5 5" xfId="3090"/>
    <cellStyle name="Примечание 6 5 6" xfId="3091"/>
    <cellStyle name="Примечание 6 6" xfId="3092"/>
    <cellStyle name="Примечание 6 6 2" xfId="3093"/>
    <cellStyle name="Примечание 6 6 3" xfId="3094"/>
    <cellStyle name="Примечание 6 7" xfId="3095"/>
    <cellStyle name="Примечание 6 7 2" xfId="3096"/>
    <cellStyle name="Примечание 6 7 3" xfId="3097"/>
    <cellStyle name="Примечание 6 8" xfId="3098"/>
    <cellStyle name="Примечание 6 8 2" xfId="3099"/>
    <cellStyle name="Примечание 6 8 3" xfId="3100"/>
    <cellStyle name="Примечание 6 9" xfId="3101"/>
    <cellStyle name="Примечание 7" xfId="3102"/>
    <cellStyle name="Примечание 7 2" xfId="3103"/>
    <cellStyle name="Примечание 7 2 2" xfId="3104"/>
    <cellStyle name="Примечание 7 2 2 2" xfId="3105"/>
    <cellStyle name="Примечание 7 2 2 3" xfId="3106"/>
    <cellStyle name="Примечание 7 2 3" xfId="3107"/>
    <cellStyle name="Примечание 7 2 3 2" xfId="3108"/>
    <cellStyle name="Примечание 7 2 3 3" xfId="3109"/>
    <cellStyle name="Примечание 7 2 4" xfId="3110"/>
    <cellStyle name="Примечание 7 2 4 2" xfId="3111"/>
    <cellStyle name="Примечание 7 2 4 3" xfId="3112"/>
    <cellStyle name="Примечание 7 2 5" xfId="3113"/>
    <cellStyle name="Примечание 7 2 6" xfId="3114"/>
    <cellStyle name="Примечание 7 3" xfId="3115"/>
    <cellStyle name="Примечание 7 3 2" xfId="3116"/>
    <cellStyle name="Примечание 7 3 2 2" xfId="3117"/>
    <cellStyle name="Примечание 7 3 2 3" xfId="3118"/>
    <cellStyle name="Примечание 7 3 3" xfId="3119"/>
    <cellStyle name="Примечание 7 3 3 2" xfId="3120"/>
    <cellStyle name="Примечание 7 3 3 3" xfId="3121"/>
    <cellStyle name="Примечание 7 3 4" xfId="3122"/>
    <cellStyle name="Примечание 7 3 4 2" xfId="3123"/>
    <cellStyle name="Примечание 7 3 4 3" xfId="3124"/>
    <cellStyle name="Примечание 7 3 5" xfId="3125"/>
    <cellStyle name="Примечание 7 3 6" xfId="3126"/>
    <cellStyle name="Примечание 7 4" xfId="3127"/>
    <cellStyle name="Примечание 7 4 2" xfId="3128"/>
    <cellStyle name="Примечание 7 4 2 2" xfId="3129"/>
    <cellStyle name="Примечание 7 4 2 3" xfId="3130"/>
    <cellStyle name="Примечание 7 4 3" xfId="3131"/>
    <cellStyle name="Примечание 7 4 3 2" xfId="3132"/>
    <cellStyle name="Примечание 7 4 3 3" xfId="3133"/>
    <cellStyle name="Примечание 7 4 4" xfId="3134"/>
    <cellStyle name="Примечание 7 4 4 2" xfId="3135"/>
    <cellStyle name="Примечание 7 4 4 3" xfId="3136"/>
    <cellStyle name="Примечание 7 4 5" xfId="3137"/>
    <cellStyle name="Примечание 7 4 6" xfId="3138"/>
    <cellStyle name="Примечание 7 5" xfId="3139"/>
    <cellStyle name="Примечание 7 5 2" xfId="3140"/>
    <cellStyle name="Примечание 7 5 3" xfId="3141"/>
    <cellStyle name="Примечание 7 6" xfId="3142"/>
    <cellStyle name="Примечание 7 6 2" xfId="3143"/>
    <cellStyle name="Примечание 7 6 3" xfId="3144"/>
    <cellStyle name="Примечание 7 7" xfId="3145"/>
    <cellStyle name="Примечание 7 7 2" xfId="3146"/>
    <cellStyle name="Примечание 7 7 3" xfId="3147"/>
    <cellStyle name="Примечание 7 8" xfId="3148"/>
    <cellStyle name="Примечание 7 9" xfId="3149"/>
    <cellStyle name="Примечание 8" xfId="3150"/>
    <cellStyle name="Примечание 8 2" xfId="3151"/>
    <cellStyle name="Примечание 8 2 2" xfId="3152"/>
    <cellStyle name="Примечание 8 2 3" xfId="3153"/>
    <cellStyle name="Примечание 8 3" xfId="3154"/>
    <cellStyle name="Примечание 8 3 2" xfId="3155"/>
    <cellStyle name="Примечание 8 3 3" xfId="3156"/>
    <cellStyle name="Процентный" xfId="3226" builtinId="5"/>
    <cellStyle name="Процентный 2" xfId="3157"/>
    <cellStyle name="Процентный 2 2" xfId="3158"/>
    <cellStyle name="Процентный 2 2 2" xfId="3159"/>
    <cellStyle name="Процентный 2 3" xfId="3160"/>
    <cellStyle name="Процентный 2 4" xfId="3161"/>
    <cellStyle name="Процентный 2 5" xfId="3224"/>
    <cellStyle name="Процентный 3" xfId="3162"/>
    <cellStyle name="Процентный 3 2" xfId="3163"/>
    <cellStyle name="Процентный 3 2 2" xfId="3164"/>
    <cellStyle name="Процентный 3 2 2 2" xfId="3165"/>
    <cellStyle name="Процентный 3 2 3" xfId="3166"/>
    <cellStyle name="Процентный 3 3" xfId="3167"/>
    <cellStyle name="Процентный 3 3 2" xfId="3168"/>
    <cellStyle name="Процентный 3 4" xfId="3169"/>
    <cellStyle name="Процентный 3 5" xfId="3170"/>
    <cellStyle name="Процентный 4" xfId="3171"/>
    <cellStyle name="Райцентр" xfId="3172"/>
    <cellStyle name="Стандартный" xfId="3173"/>
    <cellStyle name="Стиль 1" xfId="3174"/>
    <cellStyle name="Стиль 1 2" xfId="3175"/>
    <cellStyle name="Стиль 1 2 2" xfId="3176"/>
    <cellStyle name="Стиль 1_ТЭО проекта 75% PON в СПб_v7_300610_принят за базу (75%)" xfId="3177"/>
    <cellStyle name="Титул" xfId="3229"/>
    <cellStyle name="Тысячи [0]_PR_KOMPL" xfId="3178"/>
    <cellStyle name="Тысячи_Абонемент" xfId="3179"/>
    <cellStyle name="Финансовый" xfId="3225" builtinId="3"/>
    <cellStyle name="Финансовый 2" xfId="3"/>
    <cellStyle name="Финансовый 2 2" xfId="3180"/>
    <cellStyle name="Финансовый 3" xfId="3181"/>
    <cellStyle name="Финансовый 3 2" xfId="3182"/>
    <cellStyle name="Финансовый 3 2 2" xfId="3183"/>
    <cellStyle name="Финансовый 3 2 2 2" xfId="3184"/>
    <cellStyle name="Финансовый 3 2 3" xfId="3185"/>
    <cellStyle name="Финансовый 3 3" xfId="3186"/>
    <cellStyle name="Финансовый 3 3 2" xfId="3187"/>
    <cellStyle name="Финансовый 3 4" xfId="3188"/>
    <cellStyle name="Финансовый 3 5" xfId="3189"/>
    <cellStyle name="Финансовый 4" xfId="3190"/>
    <cellStyle name="Финансовый 4 2" xfId="3191"/>
    <cellStyle name="Финансовый 5" xfId="3192"/>
    <cellStyle name="Финансовый 5 2" xfId="3193"/>
    <cellStyle name="Финансовый 5 3" xfId="3194"/>
    <cellStyle name="Финансовый 6" xfId="3195"/>
    <cellStyle name="Финансовый 6 2" xfId="3196"/>
    <cellStyle name="Финансовый 7" xfId="3197"/>
    <cellStyle name="Финансовый 8" xfId="3198"/>
    <cellStyle name="Хвост" xfId="3227"/>
    <cellStyle name="э" xfId="3199"/>
    <cellStyle name="э__ОборотКЗП2 для БО" xfId="3200"/>
    <cellStyle name="э__ОборотКЗП2 для БО_Invest_11_факт_март_для КОРРЕКТИРОВКИ ПЛАНА" xfId="3201"/>
    <cellStyle name="э_Inv" xfId="3202"/>
    <cellStyle name="э_Inv_Invest_11_факт_март_для КОРРЕКТИРОВКИ ПЛАНА" xfId="3203"/>
    <cellStyle name="э_Invest_11_факт_март_для КОРРЕКТИРОВКИ ПЛАНА" xfId="3204"/>
    <cellStyle name="э_PL вспомог" xfId="3205"/>
    <cellStyle name="э_PL_СЗТ_2007_08.11.06" xfId="3206"/>
    <cellStyle name="э_PL_СЗТ_2007_08.11.06_Invest_11_факт_март_для КОРРЕКТИРОВКИ ПЛАНА" xfId="3207"/>
    <cellStyle name="э_PL_СЗТ_4 кв 2006" xfId="3208"/>
    <cellStyle name="э_PL_СЗТ_4 кв 2006_Invest_11_факт_март_для КОРРЕКТИРОВКИ ПЛАНА" xfId="3209"/>
    <cellStyle name="э_Бюджет_2007" xfId="3210"/>
    <cellStyle name="э_Бюджет_2007_Invest_11_факт_март_для КОРРЕКТИРОВКИ ПЛАНА" xfId="3211"/>
    <cellStyle name="э_ГД" xfId="3212"/>
    <cellStyle name="э_ГД_Invest_11_факт_март_для КОРРЕКТИРОВКИ ПЛАНА" xfId="3213"/>
    <cellStyle name="э_Кор-ки Инв" xfId="3214"/>
    <cellStyle name="э_Кор-ки Инв_Invest_11_факт_март_для КОРРЕКТИРОВКИ ПЛАНА" xfId="3215"/>
    <cellStyle name="э_СЗТ" xfId="3216"/>
    <cellStyle name="э_СЗТ_Invest_11_факт_март_для КОРРЕКТИРОВКИ ПЛАНА" xfId="3217"/>
    <cellStyle name="э_Утвержденный бюджет 27.06.05_ПТС" xfId="3218"/>
    <cellStyle name="э_Утвержденный бюджет 27.06.05_ПТС_Invest_11_факт_март_для КОРРЕКТИРОВКИ ПЛАНА" xfId="3219"/>
    <cellStyle name="常规_IRAQI" xfId="3220"/>
  </cellStyles>
  <dxfs count="1">
    <dxf>
      <fill>
        <patternFill patternType="solid">
          <fgColor rgb="FFFFFF00"/>
          <bgColor rgb="FF000000"/>
        </patternFill>
      </fill>
    </dxf>
  </dxfs>
  <tableStyles count="0" defaultTableStyle="TableStyleMedium2" defaultPivotStyle="PivotStyleLight16"/>
  <colors>
    <mruColors>
      <color rgb="FF0000FF"/>
      <color rgb="FFCCECFF"/>
      <color rgb="FFE1FFE1"/>
      <color rgb="FFFF8989"/>
      <color rgb="FFBDFFBD"/>
      <color rgb="FF00FF00"/>
      <color rgb="FF99FF99"/>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Sergey.Y.Lisitsyn/Desktop/&#1052;&#1072;&#1090;&#1077;&#1088;&#1080;&#1072;&#1083;&#1099;/&#1044;&#1077;&#1082;&#1072;&#1089;&#1090;&#1086;&#1084;&#1080;&#1079;&#1072;&#1094;&#1080;&#1103;/ERPEXT-40053/&#1042;&#1085;&#1077;&#1087;&#1083;&#1072;&#1085;&#1086;&#1074;&#1072;&#1103;%20(&#1085;&#1086;&#107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Заявка на ТМЦ или ОС"/>
      <sheetName val="Пример заполнения"/>
      <sheetName val="Списки"/>
      <sheetName val="Лист1"/>
      <sheetName val="Лист2"/>
      <sheetName val="МРФ_РФ_ВОЛГА"/>
      <sheetName val="НЕ_УДАЛЯТЬ_СПИСКИ"/>
    </sheetNames>
    <sheetDataSet>
      <sheetData sheetId="0"/>
      <sheetData sheetId="1">
        <row r="2">
          <cell r="E2" t="str">
            <v>Да</v>
          </cell>
        </row>
      </sheetData>
      <sheetData sheetId="2">
        <row r="2">
          <cell r="E2" t="str">
            <v>Да</v>
          </cell>
        </row>
        <row r="3">
          <cell r="E3" t="str">
            <v>Нет</v>
          </cell>
        </row>
        <row r="7">
          <cell r="J7" t="str">
            <v>Штат при руководстве.МС</v>
          </cell>
        </row>
        <row r="8">
          <cell r="J8" t="str">
            <v>Группа маркетинга</v>
          </cell>
        </row>
        <row r="9">
          <cell r="J9" t="str">
            <v>Группа организации продаж</v>
          </cell>
        </row>
        <row r="10">
          <cell r="J10" t="str">
            <v>Группа поддержки продаж</v>
          </cell>
        </row>
        <row r="11">
          <cell r="J11" t="str">
            <v>Группа активных продаж</v>
          </cell>
        </row>
        <row r="12">
          <cell r="J12" t="str">
            <v>Группа клиентского опыта и обслуживания</v>
          </cell>
        </row>
        <row r="13">
          <cell r="J13" t="str">
            <v>Группа организации продаж и обслуживания, планирования, продуктов и маркетинга</v>
          </cell>
        </row>
        <row r="14">
          <cell r="J14" t="str">
            <v>Группа сопровождения продаж</v>
          </cell>
        </row>
        <row r="15">
          <cell r="J15" t="str">
            <v xml:space="preserve">Отдел продаж корпоративным и государственным клиентам </v>
          </cell>
        </row>
        <row r="16">
          <cell r="J16" t="str">
            <v>Отдел продаж и обслуживания среднего и малого бизнеса</v>
          </cell>
        </row>
        <row r="17">
          <cell r="J17" t="str">
            <v>Группа продаж и обслуживания</v>
          </cell>
        </row>
        <row r="18">
          <cell r="J18" t="str">
            <v>Отдел планирования технической инфраструктуры</v>
          </cell>
        </row>
        <row r="19">
          <cell r="J19" t="str">
            <v>Отдел строительства технической инфраструктуры</v>
          </cell>
        </row>
        <row r="20">
          <cell r="J20" t="str">
            <v>Отдел эксплуатации технической инфраструктуры</v>
          </cell>
        </row>
        <row r="21">
          <cell r="J21" t="str">
            <v>Служба главного метролога</v>
          </cell>
        </row>
        <row r="22">
          <cell r="J22" t="str">
            <v>Служба главного энергетика</v>
          </cell>
        </row>
        <row r="23">
          <cell r="J23" t="str">
            <v>Отдел управления клиентским обслуживанием и сетями абонентского доступа</v>
          </cell>
        </row>
        <row r="24">
          <cell r="J24" t="str">
            <v>Отдел эксплуатации информационных систем</v>
          </cell>
        </row>
        <row r="25">
          <cell r="J25" t="str">
            <v>Отдел бюджетно-договорного обеспечения</v>
          </cell>
        </row>
        <row r="26">
          <cell r="J26" t="str">
            <v>Отдел технического учета</v>
          </cell>
        </row>
        <row r="27">
          <cell r="J27" t="str">
            <v>Служба охраны труда</v>
          </cell>
        </row>
        <row r="28">
          <cell r="J28" t="str">
            <v>Региональный центр управления сетями связи и информационнвми системами</v>
          </cell>
        </row>
        <row r="29">
          <cell r="J29" t="str">
            <v>Городской центр технической эксплуатации телекоммуникаций (г.Архангельск)</v>
          </cell>
        </row>
        <row r="30">
          <cell r="J30" t="str">
            <v>Межрайонный центр технической эксплуатации телекоммуникаций</v>
          </cell>
        </row>
        <row r="31">
          <cell r="J31" t="str">
            <v>Служба транспортного обеспечения</v>
          </cell>
        </row>
        <row r="32">
          <cell r="J32" t="str">
            <v>Финансово-экономическое управление</v>
          </cell>
        </row>
        <row r="33">
          <cell r="J33" t="str">
            <v>Административно-хозяйственное управление</v>
          </cell>
        </row>
        <row r="34">
          <cell r="J34" t="str">
            <v>Отдел строительства и эксплуатации гражданских объектов</v>
          </cell>
        </row>
        <row r="35">
          <cell r="J35" t="str">
            <v>Отдел хозяйственного обеспечения</v>
          </cell>
        </row>
        <row r="36">
          <cell r="J36" t="str">
            <v>Группа делопроизводства</v>
          </cell>
        </row>
        <row r="37">
          <cell r="J37" t="str">
            <v>Управление безопасности</v>
          </cell>
        </row>
        <row r="38">
          <cell r="J38" t="str">
            <v xml:space="preserve">Отдел информационной безопасности
</v>
          </cell>
        </row>
        <row r="39">
          <cell r="J39" t="str">
            <v xml:space="preserve">Отдел экономической безопасности
</v>
          </cell>
        </row>
        <row r="40">
          <cell r="J40" t="str">
            <v>Отдел инженерно-технической безопасности</v>
          </cell>
        </row>
        <row r="41">
          <cell r="J41" t="str">
            <v>Управление по работе с персоналом</v>
          </cell>
        </row>
        <row r="42">
          <cell r="J42" t="str">
            <v>Группа планирования и мотивации</v>
          </cell>
        </row>
        <row r="43">
          <cell r="J43" t="str">
            <v>Группа кадрового администрирования и развития персонала</v>
          </cell>
        </row>
        <row r="44">
          <cell r="J44" t="str">
            <v>Группа по работе с застройщиками и управляющими компаниями</v>
          </cell>
        </row>
        <row r="45">
          <cell r="J45" t="str">
            <v>Отдел мобилизационной подготовки, гражданской обороны и чрезвычайных ситуаций</v>
          </cell>
        </row>
        <row r="46">
          <cell r="J46" t="str">
            <v>Участок по хранению материальных ценностей мобилизационного резерва</v>
          </cell>
        </row>
        <row r="47">
          <cell r="J47" t="str">
            <v xml:space="preserve">Отдел обеспечения защиты государственной тайны
</v>
          </cell>
        </row>
        <row r="48">
          <cell r="J48" t="str">
            <v>Отдел правового обеспечения</v>
          </cell>
        </row>
        <row r="49">
          <cell r="J49" t="str">
            <v>Отдел имущественных прав и управления недвижимостью</v>
          </cell>
        </row>
        <row r="53">
          <cell r="J53" t="str">
            <v>E3010102</v>
          </cell>
          <cell r="M53" t="str">
            <v>P3010102</v>
          </cell>
        </row>
        <row r="54">
          <cell r="J54" t="str">
            <v>E3010103</v>
          </cell>
          <cell r="M54" t="str">
            <v>P3010103</v>
          </cell>
        </row>
        <row r="55">
          <cell r="J55" t="str">
            <v>E3010104</v>
          </cell>
          <cell r="M55" t="str">
            <v>P3010104</v>
          </cell>
        </row>
        <row r="56">
          <cell r="J56" t="str">
            <v>E301010501</v>
          </cell>
          <cell r="M56" t="str">
            <v>P3010105</v>
          </cell>
        </row>
        <row r="57">
          <cell r="J57" t="str">
            <v>E3010105011</v>
          </cell>
          <cell r="M57" t="str">
            <v>P3010106</v>
          </cell>
        </row>
        <row r="58">
          <cell r="J58" t="str">
            <v>E3010105012</v>
          </cell>
          <cell r="M58" t="str">
            <v>P3010199</v>
          </cell>
        </row>
        <row r="59">
          <cell r="J59" t="str">
            <v>E301010502</v>
          </cell>
          <cell r="M59" t="str">
            <v>P30102</v>
          </cell>
        </row>
        <row r="60">
          <cell r="J60" t="str">
            <v>E3010105021</v>
          </cell>
          <cell r="M60" t="str">
            <v>P30117</v>
          </cell>
        </row>
        <row r="61">
          <cell r="J61" t="str">
            <v>E3010105022</v>
          </cell>
          <cell r="M61" t="str">
            <v>P30103</v>
          </cell>
        </row>
        <row r="62">
          <cell r="J62" t="str">
            <v>E301010503</v>
          </cell>
          <cell r="M62" t="str">
            <v>P30118</v>
          </cell>
        </row>
        <row r="63">
          <cell r="J63" t="str">
            <v>E3010105031</v>
          </cell>
          <cell r="M63" t="str">
            <v>P30104</v>
          </cell>
        </row>
        <row r="64">
          <cell r="J64" t="str">
            <v>E3010105032</v>
          </cell>
          <cell r="M64" t="str">
            <v>P30105</v>
          </cell>
        </row>
        <row r="65">
          <cell r="J65" t="str">
            <v>E3010105151</v>
          </cell>
          <cell r="M65" t="str">
            <v>P30119</v>
          </cell>
        </row>
        <row r="66">
          <cell r="J66" t="str">
            <v>E3010105152</v>
          </cell>
          <cell r="M66" t="str">
            <v>P30106</v>
          </cell>
        </row>
        <row r="67">
          <cell r="J67" t="str">
            <v>E3010105153</v>
          </cell>
          <cell r="M67" t="str">
            <v>P30107</v>
          </cell>
        </row>
        <row r="68">
          <cell r="J68" t="str">
            <v>E3010105154</v>
          </cell>
          <cell r="M68" t="str">
            <v>P30108</v>
          </cell>
        </row>
        <row r="69">
          <cell r="J69" t="str">
            <v>E3010105155</v>
          </cell>
          <cell r="M69" t="str">
            <v>P30109</v>
          </cell>
        </row>
        <row r="70">
          <cell r="J70" t="str">
            <v>E3010105156</v>
          </cell>
          <cell r="M70" t="str">
            <v>P30110</v>
          </cell>
        </row>
        <row r="71">
          <cell r="J71" t="str">
            <v>E3010105157</v>
          </cell>
          <cell r="M71" t="str">
            <v>P30120</v>
          </cell>
        </row>
        <row r="72">
          <cell r="J72" t="str">
            <v>E3010105158</v>
          </cell>
          <cell r="M72" t="str">
            <v>P30111</v>
          </cell>
        </row>
        <row r="73">
          <cell r="J73" t="str">
            <v>E3010105161</v>
          </cell>
          <cell r="M73" t="str">
            <v>P30113</v>
          </cell>
        </row>
        <row r="74">
          <cell r="J74" t="str">
            <v>E3010105162</v>
          </cell>
          <cell r="M74" t="str">
            <v>P30114</v>
          </cell>
        </row>
        <row r="75">
          <cell r="J75" t="str">
            <v>E3010105163</v>
          </cell>
          <cell r="M75" t="str">
            <v>P30115</v>
          </cell>
        </row>
        <row r="76">
          <cell r="J76" t="str">
            <v>E3010105164</v>
          </cell>
          <cell r="M76" t="str">
            <v>P30116</v>
          </cell>
        </row>
        <row r="77">
          <cell r="J77" t="str">
            <v>E3010105165</v>
          </cell>
          <cell r="M77" t="str">
            <v>P30199</v>
          </cell>
        </row>
        <row r="78">
          <cell r="J78" t="str">
            <v>E3010105166</v>
          </cell>
          <cell r="M78" t="str">
            <v>P30198</v>
          </cell>
        </row>
        <row r="79">
          <cell r="J79" t="str">
            <v>E3010105167</v>
          </cell>
          <cell r="M79" t="str">
            <v>P30201</v>
          </cell>
        </row>
        <row r="80">
          <cell r="J80" t="str">
            <v>E3010105168</v>
          </cell>
          <cell r="M80" t="str">
            <v>P30202</v>
          </cell>
        </row>
        <row r="81">
          <cell r="J81" t="str">
            <v>E301010519</v>
          </cell>
          <cell r="M81" t="str">
            <v>P30204</v>
          </cell>
        </row>
        <row r="82">
          <cell r="J82" t="str">
            <v>E3010105191</v>
          </cell>
          <cell r="M82" t="str">
            <v>P30203</v>
          </cell>
        </row>
        <row r="83">
          <cell r="J83" t="str">
            <v>E3010105192</v>
          </cell>
          <cell r="M83" t="str">
            <v>P30205</v>
          </cell>
        </row>
        <row r="84">
          <cell r="J84" t="str">
            <v>E301010520</v>
          </cell>
          <cell r="M84" t="str">
            <v>P30299</v>
          </cell>
        </row>
        <row r="85">
          <cell r="J85" t="str">
            <v>E3010105201</v>
          </cell>
          <cell r="M85" t="str">
            <v>P30298</v>
          </cell>
        </row>
        <row r="86">
          <cell r="J86" t="str">
            <v>E3010105202</v>
          </cell>
          <cell r="M86" t="str">
            <v>P30301</v>
          </cell>
        </row>
        <row r="87">
          <cell r="J87" t="str">
            <v>E301010599</v>
          </cell>
          <cell r="M87" t="str">
            <v>P30399</v>
          </cell>
        </row>
        <row r="88">
          <cell r="J88" t="str">
            <v>E3010199</v>
          </cell>
        </row>
        <row r="89">
          <cell r="J89" t="str">
            <v>E3010202</v>
          </cell>
        </row>
        <row r="90">
          <cell r="J90" t="str">
            <v>E301020201</v>
          </cell>
        </row>
        <row r="91">
          <cell r="J91" t="str">
            <v>E301020202</v>
          </cell>
        </row>
        <row r="92">
          <cell r="J92" t="str">
            <v>E3010207</v>
          </cell>
        </row>
        <row r="93">
          <cell r="J93" t="str">
            <v>E301020701</v>
          </cell>
        </row>
        <row r="94">
          <cell r="J94" t="str">
            <v>E301020702</v>
          </cell>
        </row>
        <row r="95">
          <cell r="J95" t="str">
            <v>E3010208</v>
          </cell>
        </row>
        <row r="96">
          <cell r="J96" t="str">
            <v>E301020801</v>
          </cell>
        </row>
        <row r="97">
          <cell r="J97" t="str">
            <v>E301020802</v>
          </cell>
        </row>
        <row r="98">
          <cell r="J98" t="str">
            <v>E3010209</v>
          </cell>
        </row>
        <row r="99">
          <cell r="J99" t="str">
            <v>E301020901</v>
          </cell>
        </row>
        <row r="100">
          <cell r="J100" t="str">
            <v>E301020902</v>
          </cell>
        </row>
        <row r="101">
          <cell r="J101" t="str">
            <v>E3010210</v>
          </cell>
        </row>
        <row r="102">
          <cell r="J102" t="str">
            <v>E301021001</v>
          </cell>
        </row>
        <row r="103">
          <cell r="J103" t="str">
            <v>E301021002</v>
          </cell>
        </row>
        <row r="104">
          <cell r="J104" t="str">
            <v>E30117</v>
          </cell>
        </row>
        <row r="105">
          <cell r="J105" t="str">
            <v>E3011701</v>
          </cell>
        </row>
        <row r="106">
          <cell r="J106" t="str">
            <v>E3011702</v>
          </cell>
        </row>
        <row r="107">
          <cell r="J107" t="str">
            <v>E3010401</v>
          </cell>
        </row>
        <row r="108">
          <cell r="J108" t="str">
            <v>E3010499</v>
          </cell>
        </row>
        <row r="109">
          <cell r="J109" t="str">
            <v>E30118</v>
          </cell>
        </row>
        <row r="110">
          <cell r="J110" t="str">
            <v>E3011801</v>
          </cell>
        </row>
        <row r="111">
          <cell r="J111" t="str">
            <v>E3011802</v>
          </cell>
        </row>
        <row r="112">
          <cell r="J112" t="str">
            <v>E30106</v>
          </cell>
        </row>
        <row r="113">
          <cell r="J113" t="str">
            <v>E30107</v>
          </cell>
        </row>
        <row r="114">
          <cell r="J114" t="str">
            <v>E30108</v>
          </cell>
        </row>
        <row r="115">
          <cell r="J115" t="str">
            <v>E30109</v>
          </cell>
        </row>
        <row r="116">
          <cell r="J116" t="str">
            <v>E30119</v>
          </cell>
        </row>
        <row r="117">
          <cell r="J117" t="str">
            <v>E3011901</v>
          </cell>
        </row>
        <row r="118">
          <cell r="J118" t="str">
            <v>E3011902</v>
          </cell>
        </row>
        <row r="119">
          <cell r="J119" t="str">
            <v>E30111</v>
          </cell>
        </row>
        <row r="120">
          <cell r="J120" t="str">
            <v>E30113</v>
          </cell>
        </row>
        <row r="121">
          <cell r="J121" t="str">
            <v>E30114</v>
          </cell>
        </row>
        <row r="122">
          <cell r="J122" t="str">
            <v>E30115</v>
          </cell>
        </row>
        <row r="123">
          <cell r="J123" t="str">
            <v>E30116</v>
          </cell>
        </row>
        <row r="124">
          <cell r="J124" t="str">
            <v>E30121</v>
          </cell>
        </row>
        <row r="125">
          <cell r="J125" t="str">
            <v>E30122</v>
          </cell>
        </row>
        <row r="126">
          <cell r="J126" t="str">
            <v>E30197</v>
          </cell>
        </row>
        <row r="127">
          <cell r="J127" t="str">
            <v>E3019701</v>
          </cell>
        </row>
        <row r="128">
          <cell r="J128" t="str">
            <v>E3019702</v>
          </cell>
        </row>
        <row r="129">
          <cell r="J129" t="str">
            <v>E3020101</v>
          </cell>
        </row>
        <row r="130">
          <cell r="J130" t="str">
            <v>E3020102</v>
          </cell>
        </row>
        <row r="131">
          <cell r="J131" t="str">
            <v>E3020103</v>
          </cell>
        </row>
        <row r="132">
          <cell r="J132" t="str">
            <v>E3020199</v>
          </cell>
        </row>
        <row r="133">
          <cell r="J133" t="str">
            <v>E3020201</v>
          </cell>
        </row>
        <row r="134">
          <cell r="J134" t="str">
            <v>E3020202</v>
          </cell>
        </row>
        <row r="135">
          <cell r="J135" t="str">
            <v>E3020203</v>
          </cell>
        </row>
        <row r="136">
          <cell r="J136" t="str">
            <v>E3020204</v>
          </cell>
        </row>
        <row r="137">
          <cell r="J137" t="str">
            <v>E302020401</v>
          </cell>
        </row>
        <row r="138">
          <cell r="J138" t="str">
            <v>E302020402</v>
          </cell>
        </row>
        <row r="139">
          <cell r="J139" t="str">
            <v>E3020303</v>
          </cell>
        </row>
        <row r="140">
          <cell r="J140" t="str">
            <v>E302030301</v>
          </cell>
        </row>
        <row r="141">
          <cell r="J141" t="str">
            <v>E302030302</v>
          </cell>
        </row>
        <row r="142">
          <cell r="J142" t="str">
            <v>E3020304</v>
          </cell>
        </row>
        <row r="143">
          <cell r="J143" t="str">
            <v>E302030401</v>
          </cell>
        </row>
        <row r="144">
          <cell r="J144" t="str">
            <v>E302030402</v>
          </cell>
        </row>
        <row r="145">
          <cell r="J145" t="str">
            <v>E30297</v>
          </cell>
        </row>
        <row r="146">
          <cell r="J146" t="str">
            <v>E3029701</v>
          </cell>
        </row>
        <row r="147">
          <cell r="J147" t="str">
            <v>E3029702</v>
          </cell>
        </row>
        <row r="148">
          <cell r="J148" t="str">
            <v>E3030101</v>
          </cell>
        </row>
        <row r="149">
          <cell r="J149" t="str">
            <v>E3030106</v>
          </cell>
        </row>
        <row r="150">
          <cell r="J150" t="str">
            <v>E3030102</v>
          </cell>
        </row>
        <row r="151">
          <cell r="J151" t="str">
            <v>E3030103</v>
          </cell>
        </row>
        <row r="152">
          <cell r="J152" t="str">
            <v>E3030104</v>
          </cell>
        </row>
        <row r="153">
          <cell r="J153" t="str">
            <v>E3030105</v>
          </cell>
        </row>
        <row r="154">
          <cell r="J154" t="str">
            <v>E3030108</v>
          </cell>
        </row>
        <row r="155">
          <cell r="J155" t="str">
            <v>E3030107</v>
          </cell>
        </row>
        <row r="156">
          <cell r="J156" t="str">
            <v>E3030199</v>
          </cell>
        </row>
        <row r="157">
          <cell r="J157" t="str">
            <v>E30399</v>
          </cell>
        </row>
      </sheetData>
      <sheetData sheetId="3">
        <row r="3">
          <cell r="B3" t="str">
            <v>бут</v>
          </cell>
        </row>
        <row r="4">
          <cell r="B4" t="str">
            <v>г</v>
          </cell>
        </row>
        <row r="5">
          <cell r="B5" t="str">
            <v>дкл</v>
          </cell>
        </row>
        <row r="6">
          <cell r="B6" t="str">
            <v>доз</v>
          </cell>
        </row>
        <row r="7">
          <cell r="B7" t="str">
            <v>кв.м</v>
          </cell>
        </row>
        <row r="8">
          <cell r="B8" t="str">
            <v>кг</v>
          </cell>
        </row>
        <row r="9">
          <cell r="B9" t="str">
            <v>км</v>
          </cell>
        </row>
        <row r="10">
          <cell r="B10" t="str">
            <v>компл</v>
          </cell>
        </row>
        <row r="11">
          <cell r="B11" t="str">
            <v>куб.м</v>
          </cell>
        </row>
        <row r="12">
          <cell r="B12" t="str">
            <v>л.</v>
          </cell>
        </row>
        <row r="13">
          <cell r="B13" t="str">
            <v>м</v>
          </cell>
        </row>
        <row r="14">
          <cell r="B14" t="str">
            <v>набор</v>
          </cell>
        </row>
        <row r="15">
          <cell r="B15" t="str">
            <v>пар</v>
          </cell>
        </row>
        <row r="16">
          <cell r="B16" t="str">
            <v>пог.м</v>
          </cell>
        </row>
        <row r="17">
          <cell r="B17" t="str">
            <v>рул</v>
          </cell>
        </row>
        <row r="18">
          <cell r="B18" t="str">
            <v>т</v>
          </cell>
        </row>
        <row r="19">
          <cell r="B19" t="str">
            <v>упак</v>
          </cell>
        </row>
        <row r="20">
          <cell r="B20" t="str">
            <v>флак</v>
          </cell>
        </row>
        <row r="21">
          <cell r="B21" t="str">
            <v>Центнер</v>
          </cell>
        </row>
        <row r="22">
          <cell r="B22" t="str">
            <v>шт</v>
          </cell>
        </row>
      </sheetData>
      <sheetData sheetId="4"/>
      <sheetData sheetId="5" refreshError="1"/>
      <sheetData sheetId="6" refreshError="1"/>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pageSetUpPr fitToPage="1"/>
  </sheetPr>
  <dimension ref="A1:O557"/>
  <sheetViews>
    <sheetView view="pageBreakPreview" topLeftCell="A201" zoomScale="55" zoomScaleNormal="55" zoomScaleSheetLayoutView="55" workbookViewId="0">
      <selection activeCell="E204" sqref="E204:H215"/>
    </sheetView>
  </sheetViews>
  <sheetFormatPr defaultColWidth="9.140625" defaultRowHeight="15.75" outlineLevelRow="1"/>
  <cols>
    <col min="1" max="1" width="9.140625" style="1"/>
    <col min="2" max="2" width="9.7109375" style="17" customWidth="1"/>
    <col min="3" max="3" width="52.140625" style="17" customWidth="1"/>
    <col min="4" max="4" width="105.7109375" style="18" customWidth="1"/>
    <col min="5" max="5" width="12.7109375" style="19" customWidth="1"/>
    <col min="6" max="6" width="20.7109375" style="222" customWidth="1"/>
    <col min="7" max="7" width="18.7109375" style="19" customWidth="1"/>
    <col min="8" max="8" width="15.7109375" style="144" customWidth="1"/>
    <col min="9" max="9" width="37.5703125" style="19" customWidth="1"/>
    <col min="10" max="10" width="35.7109375" style="40" customWidth="1"/>
    <col min="11" max="11" width="55.85546875" style="1" customWidth="1"/>
    <col min="12" max="12" width="14.140625" style="1" customWidth="1"/>
    <col min="13" max="14" width="9.140625" style="1"/>
    <col min="15" max="15" width="12.140625" style="1" customWidth="1"/>
    <col min="16" max="16384" width="9.140625" style="1"/>
  </cols>
  <sheetData>
    <row r="1" spans="1:12" ht="42.6" customHeight="1">
      <c r="B1" s="694" t="s">
        <v>1395</v>
      </c>
      <c r="C1" s="694"/>
      <c r="D1" s="694"/>
      <c r="E1" s="694"/>
      <c r="F1" s="694"/>
      <c r="G1" s="693" t="s">
        <v>1417</v>
      </c>
      <c r="H1" s="693"/>
      <c r="I1" s="382" t="s">
        <v>1396</v>
      </c>
      <c r="J1" s="383" t="s">
        <v>1397</v>
      </c>
      <c r="K1" s="384" t="s">
        <v>1398</v>
      </c>
    </row>
    <row r="2" spans="1:12" s="18" customFormat="1">
      <c r="B2" s="17"/>
      <c r="C2" s="17"/>
      <c r="E2" s="19"/>
      <c r="F2" s="222"/>
      <c r="G2" s="19"/>
      <c r="H2" s="144"/>
      <c r="I2" s="20" t="s">
        <v>157</v>
      </c>
      <c r="J2" s="41"/>
    </row>
    <row r="3" spans="1:12" ht="23.25" customHeight="1">
      <c r="B3" s="641" t="s">
        <v>1204</v>
      </c>
      <c r="C3" s="641"/>
      <c r="D3" s="641"/>
      <c r="E3" s="641"/>
      <c r="F3" s="641"/>
      <c r="G3" s="641"/>
      <c r="H3" s="641"/>
      <c r="I3" s="641"/>
    </row>
    <row r="4" spans="1:12" ht="23.25" customHeight="1">
      <c r="B4" s="221"/>
      <c r="C4" s="221"/>
      <c r="D4" s="221"/>
      <c r="E4" s="221"/>
      <c r="F4" s="221"/>
      <c r="G4" s="221"/>
      <c r="H4" s="221"/>
      <c r="I4" s="221"/>
    </row>
    <row r="5" spans="1:12" ht="51" customHeight="1">
      <c r="B5" s="92"/>
      <c r="C5" s="92"/>
      <c r="D5" s="92"/>
      <c r="E5" s="92"/>
      <c r="F5" s="92"/>
      <c r="G5" s="92"/>
      <c r="H5" s="205"/>
      <c r="I5" s="92"/>
    </row>
    <row r="6" spans="1:12" ht="90" customHeight="1">
      <c r="B6" s="223" t="s">
        <v>88</v>
      </c>
      <c r="C6" s="223" t="s">
        <v>84</v>
      </c>
      <c r="D6" s="223" t="s">
        <v>6</v>
      </c>
      <c r="E6" s="223" t="s">
        <v>0</v>
      </c>
      <c r="F6" s="223" t="s">
        <v>83</v>
      </c>
      <c r="G6" s="297" t="s">
        <v>323</v>
      </c>
      <c r="H6" s="297" t="s">
        <v>159</v>
      </c>
      <c r="I6" s="298" t="s">
        <v>77</v>
      </c>
    </row>
    <row r="7" spans="1:12" s="4" customFormat="1" ht="16.5" thickBot="1">
      <c r="A7" s="39"/>
      <c r="B7" s="116">
        <v>1</v>
      </c>
      <c r="C7" s="116">
        <v>2</v>
      </c>
      <c r="D7" s="116">
        <v>3</v>
      </c>
      <c r="E7" s="116">
        <v>4</v>
      </c>
      <c r="F7" s="302">
        <v>5</v>
      </c>
      <c r="G7" s="116">
        <v>6</v>
      </c>
      <c r="H7" s="303">
        <v>7</v>
      </c>
      <c r="I7" s="304">
        <v>8</v>
      </c>
      <c r="J7" s="39"/>
      <c r="K7" s="254"/>
      <c r="L7" s="254"/>
    </row>
    <row r="8" spans="1:12" s="18" customFormat="1" ht="26.25" customHeight="1">
      <c r="A8" s="400"/>
      <c r="B8" s="660" t="s">
        <v>1318</v>
      </c>
      <c r="C8" s="661"/>
      <c r="D8" s="661"/>
      <c r="E8" s="320"/>
      <c r="F8" s="321"/>
      <c r="G8" s="320"/>
      <c r="H8" s="320"/>
      <c r="I8" s="320"/>
      <c r="J8" s="41"/>
    </row>
    <row r="9" spans="1:12" s="18" customFormat="1" ht="54.75" customHeight="1" outlineLevel="1">
      <c r="A9" s="400"/>
      <c r="B9" s="649" t="s">
        <v>1040</v>
      </c>
      <c r="C9" s="650"/>
      <c r="D9" s="650"/>
      <c r="E9" s="691" t="s">
        <v>922</v>
      </c>
      <c r="F9" s="691"/>
      <c r="G9" s="691"/>
      <c r="H9" s="691"/>
      <c r="I9" s="691"/>
      <c r="J9" s="41"/>
    </row>
    <row r="10" spans="1:12" s="18" customFormat="1" ht="141.75" customHeight="1" outlineLevel="1">
      <c r="A10" s="400"/>
      <c r="B10" s="42" t="s">
        <v>11</v>
      </c>
      <c r="C10" s="43" t="s">
        <v>1120</v>
      </c>
      <c r="D10" s="21" t="s">
        <v>1355</v>
      </c>
      <c r="E10" s="45"/>
      <c r="F10" s="259"/>
      <c r="G10" s="6" t="s">
        <v>85</v>
      </c>
      <c r="H10" s="46"/>
      <c r="I10" s="251" t="s">
        <v>889</v>
      </c>
      <c r="J10" s="41"/>
    </row>
    <row r="11" spans="1:12" s="18" customFormat="1" ht="64.5" customHeight="1" outlineLevel="1">
      <c r="A11" s="400"/>
      <c r="B11" s="42" t="s">
        <v>325</v>
      </c>
      <c r="C11" s="47" t="s">
        <v>1170</v>
      </c>
      <c r="D11" s="651" t="s">
        <v>1140</v>
      </c>
      <c r="E11" s="45" t="s">
        <v>326</v>
      </c>
      <c r="F11" s="260">
        <v>1892.0549537037036</v>
      </c>
      <c r="G11" s="6" t="s">
        <v>85</v>
      </c>
      <c r="H11" s="261">
        <v>364.28902777777779</v>
      </c>
      <c r="I11" s="126"/>
      <c r="J11" s="41"/>
    </row>
    <row r="12" spans="1:12" s="18" customFormat="1" ht="62.25" customHeight="1" outlineLevel="1">
      <c r="A12" s="400"/>
      <c r="B12" s="42" t="s">
        <v>327</v>
      </c>
      <c r="C12" s="47" t="s">
        <v>1171</v>
      </c>
      <c r="D12" s="652"/>
      <c r="E12" s="45" t="s">
        <v>326</v>
      </c>
      <c r="F12" s="260">
        <v>1682.2102870370368</v>
      </c>
      <c r="G12" s="6" t="s">
        <v>85</v>
      </c>
      <c r="H12" s="261">
        <v>296.29702777777777</v>
      </c>
      <c r="I12" s="126" t="s">
        <v>85</v>
      </c>
      <c r="J12" s="41"/>
    </row>
    <row r="13" spans="1:12" s="18" customFormat="1" ht="63.75" customHeight="1" outlineLevel="1">
      <c r="A13" s="400"/>
      <c r="B13" s="42" t="s">
        <v>328</v>
      </c>
      <c r="C13" s="47" t="s">
        <v>1172</v>
      </c>
      <c r="D13" s="653"/>
      <c r="E13" s="45" t="s">
        <v>326</v>
      </c>
      <c r="F13" s="260">
        <v>1620.8372839506173</v>
      </c>
      <c r="G13" s="6" t="s">
        <v>85</v>
      </c>
      <c r="H13" s="261">
        <v>272.94296296296295</v>
      </c>
      <c r="I13" s="126" t="s">
        <v>85</v>
      </c>
      <c r="J13" s="41"/>
    </row>
    <row r="14" spans="1:12" s="18" customFormat="1" ht="102.75" customHeight="1" outlineLevel="1">
      <c r="A14" s="400"/>
      <c r="B14" s="42" t="s">
        <v>329</v>
      </c>
      <c r="C14" s="43" t="s">
        <v>690</v>
      </c>
      <c r="D14" s="21" t="s">
        <v>1360</v>
      </c>
      <c r="E14" s="45"/>
      <c r="F14" s="259"/>
      <c r="G14" s="6" t="s">
        <v>85</v>
      </c>
      <c r="H14" s="46"/>
      <c r="I14" s="251" t="s">
        <v>924</v>
      </c>
      <c r="J14" s="41"/>
    </row>
    <row r="15" spans="1:12" s="18" customFormat="1" ht="133.5" customHeight="1" outlineLevel="1">
      <c r="A15" s="400"/>
      <c r="B15" s="42" t="s">
        <v>330</v>
      </c>
      <c r="C15" s="47" t="s">
        <v>822</v>
      </c>
      <c r="D15" s="381" t="s">
        <v>1141</v>
      </c>
      <c r="E15" s="45" t="s">
        <v>326</v>
      </c>
      <c r="F15" s="260">
        <v>2604.1279461279464</v>
      </c>
      <c r="G15" s="6" t="s">
        <v>85</v>
      </c>
      <c r="H15" s="261">
        <v>322.75959595959597</v>
      </c>
      <c r="I15" s="251" t="s">
        <v>1167</v>
      </c>
      <c r="J15" s="41"/>
    </row>
    <row r="16" spans="1:12" s="18" customFormat="1" ht="48" customHeight="1" outlineLevel="1">
      <c r="A16" s="400"/>
      <c r="B16" s="649" t="s">
        <v>1038</v>
      </c>
      <c r="C16" s="650"/>
      <c r="D16" s="650"/>
      <c r="E16" s="692" t="s">
        <v>922</v>
      </c>
      <c r="F16" s="692"/>
      <c r="G16" s="692"/>
      <c r="H16" s="692"/>
      <c r="I16" s="692"/>
      <c r="J16" s="41"/>
    </row>
    <row r="17" spans="1:10" s="18" customFormat="1" ht="99.75" customHeight="1" outlineLevel="1">
      <c r="A17" s="400"/>
      <c r="B17" s="94" t="s">
        <v>331</v>
      </c>
      <c r="C17" s="262" t="s">
        <v>923</v>
      </c>
      <c r="D17" s="49" t="s">
        <v>1356</v>
      </c>
      <c r="E17" s="22"/>
      <c r="F17" s="260"/>
      <c r="G17" s="6" t="s">
        <v>85</v>
      </c>
      <c r="H17" s="261"/>
      <c r="I17" s="251" t="s">
        <v>889</v>
      </c>
      <c r="J17" s="41"/>
    </row>
    <row r="18" spans="1:10" s="18" customFormat="1" ht="63" customHeight="1" outlineLevel="1">
      <c r="A18" s="400"/>
      <c r="B18" s="188" t="s">
        <v>332</v>
      </c>
      <c r="C18" s="263" t="s">
        <v>1168</v>
      </c>
      <c r="D18" s="50"/>
      <c r="E18" s="22" t="s">
        <v>326</v>
      </c>
      <c r="F18" s="260">
        <v>1961.9718697530864</v>
      </c>
      <c r="G18" s="6" t="s">
        <v>85</v>
      </c>
      <c r="H18" s="261">
        <v>426.77217592592592</v>
      </c>
      <c r="I18" s="126" t="s">
        <v>85</v>
      </c>
      <c r="J18" s="41"/>
    </row>
    <row r="19" spans="1:10" s="18" customFormat="1" ht="64.5" customHeight="1" outlineLevel="1" thickBot="1">
      <c r="A19" s="400"/>
      <c r="B19" s="306" t="s">
        <v>333</v>
      </c>
      <c r="C19" s="307" t="s">
        <v>1169</v>
      </c>
      <c r="D19" s="308"/>
      <c r="E19" s="303" t="s">
        <v>326</v>
      </c>
      <c r="F19" s="309">
        <v>1749.5534151234567</v>
      </c>
      <c r="G19" s="118" t="s">
        <v>85</v>
      </c>
      <c r="H19" s="310">
        <v>342.85821759259261</v>
      </c>
      <c r="I19" s="311" t="s">
        <v>85</v>
      </c>
      <c r="J19" s="41"/>
    </row>
    <row r="20" spans="1:10" s="18" customFormat="1" ht="26.25" customHeight="1">
      <c r="A20" s="400"/>
      <c r="B20" s="660" t="s">
        <v>1319</v>
      </c>
      <c r="C20" s="661"/>
      <c r="D20" s="661"/>
      <c r="E20" s="320"/>
      <c r="F20" s="322"/>
      <c r="G20" s="323"/>
      <c r="H20" s="324"/>
      <c r="I20" s="364"/>
      <c r="J20" s="41"/>
    </row>
    <row r="21" spans="1:10" s="18" customFormat="1" ht="39.75" customHeight="1" outlineLevel="1">
      <c r="A21" s="400"/>
      <c r="B21" s="649" t="s">
        <v>1205</v>
      </c>
      <c r="C21" s="650"/>
      <c r="D21" s="650"/>
      <c r="E21" s="692" t="s">
        <v>1219</v>
      </c>
      <c r="F21" s="692"/>
      <c r="G21" s="692"/>
      <c r="H21" s="692"/>
      <c r="I21" s="692"/>
      <c r="J21" s="41"/>
    </row>
    <row r="22" spans="1:10" s="18" customFormat="1" ht="270.75" customHeight="1" outlineLevel="1">
      <c r="A22" s="400"/>
      <c r="B22" s="42" t="s">
        <v>12</v>
      </c>
      <c r="C22" s="43" t="s">
        <v>1121</v>
      </c>
      <c r="D22" s="44" t="s">
        <v>1357</v>
      </c>
      <c r="E22" s="45" t="s">
        <v>352</v>
      </c>
      <c r="F22" s="260">
        <v>4036.7723402777774</v>
      </c>
      <c r="G22" s="6" t="s">
        <v>85</v>
      </c>
      <c r="H22" s="261">
        <v>607.30555555555554</v>
      </c>
      <c r="I22" s="251" t="s">
        <v>890</v>
      </c>
      <c r="J22" s="41"/>
    </row>
    <row r="23" spans="1:10" s="18" customFormat="1" ht="196.5" customHeight="1" outlineLevel="1">
      <c r="A23" s="400"/>
      <c r="B23" s="42" t="s">
        <v>13</v>
      </c>
      <c r="C23" s="43" t="s">
        <v>1039</v>
      </c>
      <c r="D23" s="44" t="s">
        <v>1358</v>
      </c>
      <c r="E23" s="45" t="s">
        <v>352</v>
      </c>
      <c r="F23" s="260">
        <v>5434.4180555555549</v>
      </c>
      <c r="G23" s="6" t="s">
        <v>85</v>
      </c>
      <c r="H23" s="261">
        <v>631.52777777777771</v>
      </c>
      <c r="I23" s="251" t="s">
        <v>1166</v>
      </c>
      <c r="J23" s="41"/>
    </row>
    <row r="24" spans="1:10" s="18" customFormat="1" ht="253.5" customHeight="1" outlineLevel="1" thickBot="1">
      <c r="A24" s="400"/>
      <c r="B24" s="42" t="s">
        <v>14</v>
      </c>
      <c r="C24" s="43" t="s">
        <v>770</v>
      </c>
      <c r="D24" s="44" t="s">
        <v>1359</v>
      </c>
      <c r="E24" s="45" t="s">
        <v>352</v>
      </c>
      <c r="F24" s="260">
        <v>3896.4592803030305</v>
      </c>
      <c r="G24" s="6" t="s">
        <v>85</v>
      </c>
      <c r="H24" s="261">
        <v>244.69696969696969</v>
      </c>
      <c r="I24" s="251" t="s">
        <v>925</v>
      </c>
      <c r="J24" s="41"/>
    </row>
    <row r="25" spans="1:10" s="18" customFormat="1" ht="107.25" customHeight="1" outlineLevel="1" thickBot="1">
      <c r="A25" s="400"/>
      <c r="B25" s="647" t="s">
        <v>666</v>
      </c>
      <c r="C25" s="648"/>
      <c r="D25" s="648"/>
      <c r="E25" s="648"/>
      <c r="F25" s="648"/>
      <c r="G25" s="648"/>
      <c r="H25" s="648"/>
      <c r="I25" s="648"/>
      <c r="J25" s="41"/>
    </row>
    <row r="26" spans="1:10" s="18" customFormat="1" ht="26.25" customHeight="1">
      <c r="A26" s="400"/>
      <c r="B26" s="660" t="s">
        <v>1320</v>
      </c>
      <c r="C26" s="661"/>
      <c r="D26" s="661"/>
      <c r="E26" s="320"/>
      <c r="F26" s="321"/>
      <c r="G26" s="320"/>
      <c r="H26" s="320"/>
      <c r="I26" s="320"/>
      <c r="J26" s="41"/>
    </row>
    <row r="27" spans="1:10" s="18" customFormat="1" ht="21.75" customHeight="1" outlineLevel="1">
      <c r="A27" s="400"/>
      <c r="B27" s="689" t="s">
        <v>1209</v>
      </c>
      <c r="C27" s="690"/>
      <c r="D27" s="690"/>
      <c r="E27" s="690"/>
      <c r="F27" s="690"/>
      <c r="G27" s="690"/>
      <c r="H27" s="690"/>
      <c r="I27" s="690"/>
      <c r="J27" s="41"/>
    </row>
    <row r="28" spans="1:10" s="18" customFormat="1" ht="177.75" customHeight="1" outlineLevel="1">
      <c r="A28" s="400"/>
      <c r="B28" s="386" t="s">
        <v>15</v>
      </c>
      <c r="C28" s="387" t="s">
        <v>353</v>
      </c>
      <c r="D28" s="190" t="s">
        <v>1324</v>
      </c>
      <c r="E28" s="55"/>
      <c r="F28" s="388"/>
      <c r="G28" s="6" t="s">
        <v>85</v>
      </c>
      <c r="H28" s="206"/>
      <c r="I28" s="389" t="s">
        <v>771</v>
      </c>
      <c r="J28" s="41"/>
    </row>
    <row r="29" spans="1:10" s="18" customFormat="1" ht="31.15" customHeight="1" outlineLevel="1">
      <c r="A29" s="400"/>
      <c r="B29" s="143" t="s">
        <v>354</v>
      </c>
      <c r="C29" s="189" t="s">
        <v>355</v>
      </c>
      <c r="D29" s="190"/>
      <c r="E29" s="191" t="s">
        <v>87</v>
      </c>
      <c r="F29" s="192">
        <v>278065</v>
      </c>
      <c r="G29" s="6" t="s">
        <v>85</v>
      </c>
      <c r="H29" s="207">
        <v>29679.61</v>
      </c>
      <c r="I29" s="193" t="s">
        <v>85</v>
      </c>
      <c r="J29" s="41"/>
    </row>
    <row r="30" spans="1:10" s="18" customFormat="1" ht="31.15" customHeight="1" outlineLevel="1">
      <c r="A30" s="400"/>
      <c r="B30" s="143" t="s">
        <v>356</v>
      </c>
      <c r="C30" s="189" t="s">
        <v>357</v>
      </c>
      <c r="D30" s="190"/>
      <c r="E30" s="191" t="s">
        <v>87</v>
      </c>
      <c r="F30" s="192">
        <v>314316</v>
      </c>
      <c r="G30" s="6" t="s">
        <v>85</v>
      </c>
      <c r="H30" s="207">
        <v>30635.62</v>
      </c>
      <c r="I30" s="193" t="s">
        <v>85</v>
      </c>
      <c r="J30" s="41"/>
    </row>
    <row r="31" spans="1:10" s="18" customFormat="1" ht="31.15" customHeight="1" outlineLevel="1">
      <c r="A31" s="400"/>
      <c r="B31" s="143" t="s">
        <v>358</v>
      </c>
      <c r="C31" s="189" t="s">
        <v>359</v>
      </c>
      <c r="D31" s="190"/>
      <c r="E31" s="191" t="s">
        <v>87</v>
      </c>
      <c r="F31" s="192">
        <v>366213</v>
      </c>
      <c r="G31" s="6" t="s">
        <v>85</v>
      </c>
      <c r="H31" s="207">
        <v>33111.089999999997</v>
      </c>
      <c r="I31" s="193" t="s">
        <v>85</v>
      </c>
      <c r="J31" s="41"/>
    </row>
    <row r="32" spans="1:10" s="18" customFormat="1" ht="215.25" customHeight="1" outlineLevel="1">
      <c r="A32" s="400"/>
      <c r="B32" s="386" t="s">
        <v>16</v>
      </c>
      <c r="C32" s="387" t="s">
        <v>961</v>
      </c>
      <c r="D32" s="190" t="s">
        <v>1325</v>
      </c>
      <c r="E32" s="55"/>
      <c r="F32" s="56"/>
      <c r="G32" s="6" t="s">
        <v>85</v>
      </c>
      <c r="H32" s="57"/>
      <c r="I32" s="389" t="s">
        <v>771</v>
      </c>
      <c r="J32" s="41"/>
    </row>
    <row r="33" spans="1:10" s="18" customFormat="1" ht="32.25" customHeight="1" outlineLevel="1">
      <c r="A33" s="400"/>
      <c r="B33" s="53" t="s">
        <v>360</v>
      </c>
      <c r="C33" s="54" t="s">
        <v>355</v>
      </c>
      <c r="D33" s="54"/>
      <c r="E33" s="55" t="s">
        <v>87</v>
      </c>
      <c r="F33" s="56">
        <v>590818</v>
      </c>
      <c r="G33" s="6" t="s">
        <v>85</v>
      </c>
      <c r="H33" s="57">
        <v>110262.15</v>
      </c>
      <c r="I33" s="390" t="s">
        <v>85</v>
      </c>
      <c r="J33" s="41"/>
    </row>
    <row r="34" spans="1:10" s="18" customFormat="1" ht="31.15" customHeight="1" outlineLevel="1">
      <c r="A34" s="400"/>
      <c r="B34" s="53" t="s">
        <v>361</v>
      </c>
      <c r="C34" s="54" t="s">
        <v>357</v>
      </c>
      <c r="D34" s="54"/>
      <c r="E34" s="55" t="s">
        <v>87</v>
      </c>
      <c r="F34" s="56">
        <v>633074</v>
      </c>
      <c r="G34" s="6" t="s">
        <v>85</v>
      </c>
      <c r="H34" s="57">
        <v>111999.74</v>
      </c>
      <c r="I34" s="390" t="s">
        <v>85</v>
      </c>
      <c r="J34" s="41"/>
    </row>
    <row r="35" spans="1:10" s="18" customFormat="1" ht="31.15" customHeight="1" outlineLevel="1">
      <c r="A35" s="400"/>
      <c r="B35" s="53" t="s">
        <v>362</v>
      </c>
      <c r="C35" s="54" t="s">
        <v>359</v>
      </c>
      <c r="D35" s="54"/>
      <c r="E35" s="55" t="s">
        <v>87</v>
      </c>
      <c r="F35" s="56">
        <v>716468</v>
      </c>
      <c r="G35" s="6" t="s">
        <v>85</v>
      </c>
      <c r="H35" s="57">
        <v>122158.52</v>
      </c>
      <c r="I35" s="390" t="s">
        <v>85</v>
      </c>
      <c r="J35" s="41"/>
    </row>
    <row r="36" spans="1:10" s="18" customFormat="1" ht="174" customHeight="1" outlineLevel="1">
      <c r="A36" s="400"/>
      <c r="B36" s="386" t="s">
        <v>17</v>
      </c>
      <c r="C36" s="387" t="s">
        <v>363</v>
      </c>
      <c r="D36" s="190" t="s">
        <v>926</v>
      </c>
      <c r="E36" s="55"/>
      <c r="F36" s="56"/>
      <c r="G36" s="57"/>
      <c r="H36" s="57"/>
      <c r="I36" s="389" t="s">
        <v>771</v>
      </c>
      <c r="J36" s="41"/>
    </row>
    <row r="37" spans="1:10" s="18" customFormat="1" ht="31.15" customHeight="1" outlineLevel="1">
      <c r="A37" s="400"/>
      <c r="B37" s="143" t="s">
        <v>364</v>
      </c>
      <c r="C37" s="189" t="s">
        <v>355</v>
      </c>
      <c r="D37" s="190"/>
      <c r="E37" s="191" t="s">
        <v>87</v>
      </c>
      <c r="F37" s="192">
        <v>298742</v>
      </c>
      <c r="G37" s="6" t="s">
        <v>85</v>
      </c>
      <c r="H37" s="207">
        <v>39496.81</v>
      </c>
      <c r="I37" s="193" t="s">
        <v>85</v>
      </c>
      <c r="J37" s="41"/>
    </row>
    <row r="38" spans="1:10" s="18" customFormat="1" ht="31.15" customHeight="1" outlineLevel="1">
      <c r="A38" s="400"/>
      <c r="B38" s="143" t="s">
        <v>365</v>
      </c>
      <c r="C38" s="189" t="s">
        <v>357</v>
      </c>
      <c r="D38" s="190"/>
      <c r="E38" s="191" t="s">
        <v>87</v>
      </c>
      <c r="F38" s="192">
        <v>336516</v>
      </c>
      <c r="G38" s="6" t="s">
        <v>85</v>
      </c>
      <c r="H38" s="207">
        <v>40473.89</v>
      </c>
      <c r="I38" s="193" t="s">
        <v>85</v>
      </c>
      <c r="J38" s="41"/>
    </row>
    <row r="39" spans="1:10" s="18" customFormat="1" ht="31.15" customHeight="1" outlineLevel="1">
      <c r="A39" s="400"/>
      <c r="B39" s="143" t="s">
        <v>366</v>
      </c>
      <c r="C39" s="189" t="s">
        <v>359</v>
      </c>
      <c r="D39" s="190"/>
      <c r="E39" s="191" t="s">
        <v>87</v>
      </c>
      <c r="F39" s="192">
        <v>388168</v>
      </c>
      <c r="G39" s="6" t="s">
        <v>85</v>
      </c>
      <c r="H39" s="207">
        <v>42963.45</v>
      </c>
      <c r="I39" s="193" t="s">
        <v>85</v>
      </c>
      <c r="J39" s="41"/>
    </row>
    <row r="40" spans="1:10" s="18" customFormat="1" ht="27" customHeight="1" outlineLevel="1">
      <c r="A40" s="400"/>
      <c r="B40" s="386" t="s">
        <v>28</v>
      </c>
      <c r="C40" s="642" t="s">
        <v>368</v>
      </c>
      <c r="D40" s="643"/>
      <c r="E40" s="391"/>
      <c r="F40" s="392"/>
      <c r="G40" s="393"/>
      <c r="H40" s="393"/>
      <c r="I40" s="394" t="s">
        <v>85</v>
      </c>
      <c r="J40" s="41"/>
    </row>
    <row r="41" spans="1:10" s="18" customFormat="1" ht="93.6" customHeight="1" outlineLevel="1">
      <c r="A41" s="400"/>
      <c r="B41" s="53" t="s">
        <v>120</v>
      </c>
      <c r="C41" s="395" t="s">
        <v>369</v>
      </c>
      <c r="D41" s="644" t="s">
        <v>1041</v>
      </c>
      <c r="E41" s="55" t="s">
        <v>370</v>
      </c>
      <c r="F41" s="56">
        <v>5622</v>
      </c>
      <c r="G41" s="6" t="s">
        <v>85</v>
      </c>
      <c r="H41" s="57">
        <v>0</v>
      </c>
      <c r="I41" s="394" t="s">
        <v>85</v>
      </c>
      <c r="J41" s="41"/>
    </row>
    <row r="42" spans="1:10" s="18" customFormat="1" ht="93.6" customHeight="1" outlineLevel="1">
      <c r="A42" s="400"/>
      <c r="B42" s="53" t="s">
        <v>121</v>
      </c>
      <c r="C42" s="395" t="s">
        <v>371</v>
      </c>
      <c r="D42" s="645"/>
      <c r="E42" s="55" t="s">
        <v>370</v>
      </c>
      <c r="F42" s="56">
        <v>11573</v>
      </c>
      <c r="G42" s="6" t="s">
        <v>85</v>
      </c>
      <c r="H42" s="57">
        <v>0</v>
      </c>
      <c r="I42" s="394" t="s">
        <v>85</v>
      </c>
      <c r="J42" s="41"/>
    </row>
    <row r="43" spans="1:10" s="18" customFormat="1" ht="93.6" customHeight="1" outlineLevel="1">
      <c r="A43" s="400"/>
      <c r="B43" s="53" t="s">
        <v>1180</v>
      </c>
      <c r="C43" s="395" t="s">
        <v>373</v>
      </c>
      <c r="D43" s="645"/>
      <c r="E43" s="55" t="s">
        <v>370</v>
      </c>
      <c r="F43" s="56">
        <v>16905</v>
      </c>
      <c r="G43" s="6" t="s">
        <v>85</v>
      </c>
      <c r="H43" s="57">
        <v>0</v>
      </c>
      <c r="I43" s="394" t="s">
        <v>85</v>
      </c>
      <c r="J43" s="41"/>
    </row>
    <row r="44" spans="1:10" s="18" customFormat="1" ht="93.6" customHeight="1" outlineLevel="1">
      <c r="A44" s="400"/>
      <c r="B44" s="53" t="s">
        <v>1181</v>
      </c>
      <c r="C44" s="395" t="s">
        <v>375</v>
      </c>
      <c r="D44" s="645"/>
      <c r="E44" s="55" t="s">
        <v>370</v>
      </c>
      <c r="F44" s="56">
        <v>22199</v>
      </c>
      <c r="G44" s="6" t="s">
        <v>85</v>
      </c>
      <c r="H44" s="57">
        <v>0</v>
      </c>
      <c r="I44" s="394" t="s">
        <v>85</v>
      </c>
      <c r="J44" s="41"/>
    </row>
    <row r="45" spans="1:10" s="18" customFormat="1" ht="93.6" customHeight="1" outlineLevel="1">
      <c r="A45" s="400"/>
      <c r="B45" s="53" t="s">
        <v>1182</v>
      </c>
      <c r="C45" s="395" t="s">
        <v>377</v>
      </c>
      <c r="D45" s="645"/>
      <c r="E45" s="55" t="s">
        <v>370</v>
      </c>
      <c r="F45" s="56">
        <v>27518</v>
      </c>
      <c r="G45" s="6" t="s">
        <v>85</v>
      </c>
      <c r="H45" s="57">
        <v>0</v>
      </c>
      <c r="I45" s="394" t="s">
        <v>85</v>
      </c>
      <c r="J45" s="41"/>
    </row>
    <row r="46" spans="1:10" s="18" customFormat="1" ht="93.6" customHeight="1" outlineLevel="1">
      <c r="A46" s="400"/>
      <c r="B46" s="53" t="s">
        <v>1183</v>
      </c>
      <c r="C46" s="395" t="s">
        <v>379</v>
      </c>
      <c r="D46" s="645"/>
      <c r="E46" s="55" t="s">
        <v>370</v>
      </c>
      <c r="F46" s="56">
        <v>32812</v>
      </c>
      <c r="G46" s="6" t="s">
        <v>85</v>
      </c>
      <c r="H46" s="57">
        <v>0</v>
      </c>
      <c r="I46" s="394" t="s">
        <v>85</v>
      </c>
      <c r="J46" s="41"/>
    </row>
    <row r="47" spans="1:10" s="18" customFormat="1" ht="93.6" customHeight="1" outlineLevel="1">
      <c r="A47" s="400"/>
      <c r="B47" s="53" t="s">
        <v>1184</v>
      </c>
      <c r="C47" s="395" t="s">
        <v>381</v>
      </c>
      <c r="D47" s="645"/>
      <c r="E47" s="55" t="s">
        <v>370</v>
      </c>
      <c r="F47" s="56">
        <v>38131</v>
      </c>
      <c r="G47" s="6" t="s">
        <v>85</v>
      </c>
      <c r="H47" s="57">
        <v>0</v>
      </c>
      <c r="I47" s="394" t="s">
        <v>85</v>
      </c>
      <c r="J47" s="41"/>
    </row>
    <row r="48" spans="1:10" s="18" customFormat="1" ht="93.6" customHeight="1" outlineLevel="1">
      <c r="A48" s="400"/>
      <c r="B48" s="53" t="s">
        <v>1185</v>
      </c>
      <c r="C48" s="395" t="s">
        <v>383</v>
      </c>
      <c r="D48" s="646"/>
      <c r="E48" s="55" t="s">
        <v>370</v>
      </c>
      <c r="F48" s="56">
        <v>43431</v>
      </c>
      <c r="G48" s="6" t="s">
        <v>85</v>
      </c>
      <c r="H48" s="57">
        <v>0</v>
      </c>
      <c r="I48" s="394" t="s">
        <v>85</v>
      </c>
      <c r="J48" s="41"/>
    </row>
    <row r="49" spans="1:10" s="18" customFormat="1" ht="24" customHeight="1" outlineLevel="1">
      <c r="A49" s="400"/>
      <c r="B49" s="386" t="s">
        <v>29</v>
      </c>
      <c r="C49" s="642" t="s">
        <v>384</v>
      </c>
      <c r="D49" s="643"/>
      <c r="E49" s="391"/>
      <c r="F49" s="56"/>
      <c r="G49" s="396"/>
      <c r="H49" s="393"/>
      <c r="I49" s="394" t="s">
        <v>85</v>
      </c>
      <c r="J49" s="41"/>
    </row>
    <row r="50" spans="1:10" s="18" customFormat="1" ht="93.6" customHeight="1" outlineLevel="1">
      <c r="A50" s="400"/>
      <c r="B50" s="53" t="s">
        <v>149</v>
      </c>
      <c r="C50" s="395" t="s">
        <v>369</v>
      </c>
      <c r="D50" s="644" t="s">
        <v>1042</v>
      </c>
      <c r="E50" s="55" t="s">
        <v>370</v>
      </c>
      <c r="F50" s="56">
        <v>5796</v>
      </c>
      <c r="G50" s="6" t="s">
        <v>85</v>
      </c>
      <c r="H50" s="57">
        <v>0</v>
      </c>
      <c r="I50" s="394" t="s">
        <v>85</v>
      </c>
      <c r="J50" s="41"/>
    </row>
    <row r="51" spans="1:10" s="18" customFormat="1" ht="93.6" customHeight="1" outlineLevel="1">
      <c r="A51" s="400"/>
      <c r="B51" s="53" t="s">
        <v>150</v>
      </c>
      <c r="C51" s="395" t="s">
        <v>371</v>
      </c>
      <c r="D51" s="645"/>
      <c r="E51" s="55" t="s">
        <v>370</v>
      </c>
      <c r="F51" s="56">
        <v>8088</v>
      </c>
      <c r="G51" s="6" t="s">
        <v>85</v>
      </c>
      <c r="H51" s="57">
        <v>0</v>
      </c>
      <c r="I51" s="394" t="s">
        <v>85</v>
      </c>
      <c r="J51" s="41"/>
    </row>
    <row r="52" spans="1:10" s="18" customFormat="1" ht="93.6" customHeight="1" outlineLevel="1">
      <c r="A52" s="400"/>
      <c r="B52" s="53" t="s">
        <v>372</v>
      </c>
      <c r="C52" s="395" t="s">
        <v>373</v>
      </c>
      <c r="D52" s="645"/>
      <c r="E52" s="55" t="s">
        <v>370</v>
      </c>
      <c r="F52" s="56">
        <v>10890</v>
      </c>
      <c r="G52" s="6" t="s">
        <v>85</v>
      </c>
      <c r="H52" s="57">
        <v>0</v>
      </c>
      <c r="I52" s="394" t="s">
        <v>85</v>
      </c>
      <c r="J52" s="41"/>
    </row>
    <row r="53" spans="1:10" s="18" customFormat="1" ht="93.6" customHeight="1" outlineLevel="1">
      <c r="A53" s="400"/>
      <c r="B53" s="53" t="s">
        <v>374</v>
      </c>
      <c r="C53" s="395" t="s">
        <v>375</v>
      </c>
      <c r="D53" s="645"/>
      <c r="E53" s="55" t="s">
        <v>370</v>
      </c>
      <c r="F53" s="56">
        <v>13195</v>
      </c>
      <c r="G53" s="6" t="s">
        <v>85</v>
      </c>
      <c r="H53" s="57">
        <v>0</v>
      </c>
      <c r="I53" s="394" t="s">
        <v>85</v>
      </c>
      <c r="J53" s="41"/>
    </row>
    <row r="54" spans="1:10" s="18" customFormat="1" ht="93.6" customHeight="1" outlineLevel="1">
      <c r="A54" s="400"/>
      <c r="B54" s="53" t="s">
        <v>376</v>
      </c>
      <c r="C54" s="395" t="s">
        <v>377</v>
      </c>
      <c r="D54" s="645"/>
      <c r="E54" s="55" t="s">
        <v>370</v>
      </c>
      <c r="F54" s="56">
        <v>18257</v>
      </c>
      <c r="G54" s="6" t="s">
        <v>85</v>
      </c>
      <c r="H54" s="57">
        <v>0</v>
      </c>
      <c r="I54" s="394" t="s">
        <v>85</v>
      </c>
      <c r="J54" s="41"/>
    </row>
    <row r="55" spans="1:10" s="18" customFormat="1" ht="93.6" customHeight="1" outlineLevel="1">
      <c r="A55" s="400"/>
      <c r="B55" s="53" t="s">
        <v>378</v>
      </c>
      <c r="C55" s="395" t="s">
        <v>388</v>
      </c>
      <c r="D55" s="645"/>
      <c r="E55" s="55" t="s">
        <v>370</v>
      </c>
      <c r="F55" s="56">
        <v>20653</v>
      </c>
      <c r="G55" s="6" t="s">
        <v>85</v>
      </c>
      <c r="H55" s="57">
        <v>0</v>
      </c>
      <c r="I55" s="394" t="s">
        <v>85</v>
      </c>
      <c r="J55" s="41"/>
    </row>
    <row r="56" spans="1:10" s="18" customFormat="1" ht="93.6" customHeight="1" outlineLevel="1">
      <c r="A56" s="400"/>
      <c r="B56" s="53" t="s">
        <v>380</v>
      </c>
      <c r="C56" s="395" t="s">
        <v>381</v>
      </c>
      <c r="D56" s="645"/>
      <c r="E56" s="55" t="s">
        <v>370</v>
      </c>
      <c r="F56" s="56">
        <v>23410</v>
      </c>
      <c r="G56" s="6" t="s">
        <v>85</v>
      </c>
      <c r="H56" s="57">
        <v>0</v>
      </c>
      <c r="I56" s="394" t="s">
        <v>85</v>
      </c>
      <c r="J56" s="41"/>
    </row>
    <row r="57" spans="1:10" s="18" customFormat="1" ht="93.6" customHeight="1" outlineLevel="1">
      <c r="A57" s="400"/>
      <c r="B57" s="53" t="s">
        <v>382</v>
      </c>
      <c r="C57" s="395" t="s">
        <v>383</v>
      </c>
      <c r="D57" s="646"/>
      <c r="E57" s="55" t="s">
        <v>370</v>
      </c>
      <c r="F57" s="56">
        <v>25702</v>
      </c>
      <c r="G57" s="6" t="s">
        <v>85</v>
      </c>
      <c r="H57" s="57">
        <v>0</v>
      </c>
      <c r="I57" s="394" t="s">
        <v>85</v>
      </c>
      <c r="J57" s="41"/>
    </row>
    <row r="58" spans="1:10" s="18" customFormat="1" ht="27" customHeight="1" outlineLevel="1">
      <c r="A58" s="400"/>
      <c r="B58" s="386" t="s">
        <v>30</v>
      </c>
      <c r="C58" s="642" t="s">
        <v>391</v>
      </c>
      <c r="D58" s="643"/>
      <c r="E58" s="54"/>
      <c r="F58" s="56"/>
      <c r="G58" s="396"/>
      <c r="H58" s="54"/>
      <c r="I58" s="394" t="s">
        <v>85</v>
      </c>
      <c r="J58" s="41"/>
    </row>
    <row r="59" spans="1:10" s="18" customFormat="1" ht="93.6" customHeight="1" outlineLevel="1">
      <c r="A59" s="400"/>
      <c r="B59" s="53" t="s">
        <v>154</v>
      </c>
      <c r="C59" s="395" t="s">
        <v>369</v>
      </c>
      <c r="D59" s="644" t="s">
        <v>1043</v>
      </c>
      <c r="E59" s="55" t="s">
        <v>370</v>
      </c>
      <c r="F59" s="56">
        <v>8340</v>
      </c>
      <c r="G59" s="6" t="s">
        <v>85</v>
      </c>
      <c r="H59" s="57">
        <v>0</v>
      </c>
      <c r="I59" s="394" t="s">
        <v>85</v>
      </c>
      <c r="J59" s="41"/>
    </row>
    <row r="60" spans="1:10" s="18" customFormat="1" ht="93.6" customHeight="1" outlineLevel="1">
      <c r="A60" s="400"/>
      <c r="B60" s="53" t="s">
        <v>155</v>
      </c>
      <c r="C60" s="395" t="s">
        <v>371</v>
      </c>
      <c r="D60" s="645"/>
      <c r="E60" s="55" t="s">
        <v>370</v>
      </c>
      <c r="F60" s="56">
        <v>14239</v>
      </c>
      <c r="G60" s="6" t="s">
        <v>85</v>
      </c>
      <c r="H60" s="57">
        <v>0</v>
      </c>
      <c r="I60" s="394" t="s">
        <v>85</v>
      </c>
      <c r="J60" s="41"/>
    </row>
    <row r="61" spans="1:10" s="18" customFormat="1" ht="93.6" customHeight="1" outlineLevel="1">
      <c r="A61" s="400"/>
      <c r="B61" s="53" t="s">
        <v>156</v>
      </c>
      <c r="C61" s="395" t="s">
        <v>373</v>
      </c>
      <c r="D61" s="645"/>
      <c r="E61" s="55" t="s">
        <v>370</v>
      </c>
      <c r="F61" s="56">
        <v>20138</v>
      </c>
      <c r="G61" s="6" t="s">
        <v>85</v>
      </c>
      <c r="H61" s="57">
        <v>0</v>
      </c>
      <c r="I61" s="394" t="s">
        <v>85</v>
      </c>
      <c r="J61" s="41"/>
    </row>
    <row r="62" spans="1:10" s="18" customFormat="1" ht="93.6" customHeight="1" outlineLevel="1">
      <c r="A62" s="400"/>
      <c r="B62" s="53" t="s">
        <v>385</v>
      </c>
      <c r="C62" s="395" t="s">
        <v>375</v>
      </c>
      <c r="D62" s="645"/>
      <c r="E62" s="55" t="s">
        <v>370</v>
      </c>
      <c r="F62" s="56">
        <v>26011</v>
      </c>
      <c r="G62" s="6" t="s">
        <v>85</v>
      </c>
      <c r="H62" s="57">
        <v>0</v>
      </c>
      <c r="I62" s="394" t="s">
        <v>85</v>
      </c>
      <c r="J62" s="41"/>
    </row>
    <row r="63" spans="1:10" s="18" customFormat="1" ht="93.6" customHeight="1" outlineLevel="1">
      <c r="A63" s="400"/>
      <c r="B63" s="53" t="s">
        <v>386</v>
      </c>
      <c r="C63" s="395" t="s">
        <v>377</v>
      </c>
      <c r="D63" s="645"/>
      <c r="E63" s="55" t="s">
        <v>370</v>
      </c>
      <c r="F63" s="56">
        <v>31859</v>
      </c>
      <c r="G63" s="6" t="s">
        <v>85</v>
      </c>
      <c r="H63" s="57">
        <v>0</v>
      </c>
      <c r="I63" s="394" t="s">
        <v>85</v>
      </c>
      <c r="J63" s="41"/>
    </row>
    <row r="64" spans="1:10" s="18" customFormat="1" ht="93.6" customHeight="1" outlineLevel="1">
      <c r="A64" s="400"/>
      <c r="B64" s="53" t="s">
        <v>387</v>
      </c>
      <c r="C64" s="395" t="s">
        <v>388</v>
      </c>
      <c r="D64" s="645"/>
      <c r="E64" s="55" t="s">
        <v>370</v>
      </c>
      <c r="F64" s="56">
        <v>37738</v>
      </c>
      <c r="G64" s="6" t="s">
        <v>85</v>
      </c>
      <c r="H64" s="57">
        <v>0</v>
      </c>
      <c r="I64" s="394" t="s">
        <v>85</v>
      </c>
      <c r="J64" s="41"/>
    </row>
    <row r="65" spans="1:11" s="18" customFormat="1" ht="93.6" customHeight="1" outlineLevel="1">
      <c r="A65" s="400"/>
      <c r="B65" s="53" t="s">
        <v>389</v>
      </c>
      <c r="C65" s="395" t="s">
        <v>381</v>
      </c>
      <c r="D65" s="645"/>
      <c r="E65" s="55" t="s">
        <v>370</v>
      </c>
      <c r="F65" s="56">
        <v>43631</v>
      </c>
      <c r="G65" s="6" t="s">
        <v>85</v>
      </c>
      <c r="H65" s="57">
        <v>0</v>
      </c>
      <c r="I65" s="394" t="s">
        <v>85</v>
      </c>
      <c r="J65" s="41"/>
    </row>
    <row r="66" spans="1:11" s="18" customFormat="1" ht="94.15" customHeight="1" outlineLevel="1">
      <c r="A66" s="400"/>
      <c r="B66" s="53" t="s">
        <v>390</v>
      </c>
      <c r="C66" s="397" t="s">
        <v>383</v>
      </c>
      <c r="D66" s="646"/>
      <c r="E66" s="58" t="s">
        <v>370</v>
      </c>
      <c r="F66" s="59">
        <v>49504</v>
      </c>
      <c r="G66" s="6" t="s">
        <v>85</v>
      </c>
      <c r="H66" s="57">
        <v>0</v>
      </c>
      <c r="I66" s="394" t="s">
        <v>85</v>
      </c>
      <c r="J66" s="41"/>
    </row>
    <row r="67" spans="1:11" s="18" customFormat="1" ht="94.15" customHeight="1" outlineLevel="1" thickBot="1">
      <c r="A67" s="400"/>
      <c r="B67" s="370" t="s">
        <v>1217</v>
      </c>
      <c r="C67" s="398" t="s">
        <v>1215</v>
      </c>
      <c r="D67" s="381" t="s">
        <v>1216</v>
      </c>
      <c r="E67" s="371" t="s">
        <v>392</v>
      </c>
      <c r="F67" s="372">
        <v>503.17</v>
      </c>
      <c r="G67" s="373" t="s">
        <v>85</v>
      </c>
      <c r="H67" s="373" t="s">
        <v>85</v>
      </c>
      <c r="I67" s="399" t="s">
        <v>1218</v>
      </c>
      <c r="J67" s="41"/>
    </row>
    <row r="68" spans="1:11" s="18" customFormat="1" ht="92.25" customHeight="1" outlineLevel="1" thickBot="1">
      <c r="A68" s="400"/>
      <c r="B68" s="654" t="s">
        <v>1150</v>
      </c>
      <c r="C68" s="655"/>
      <c r="D68" s="655"/>
      <c r="E68" s="655"/>
      <c r="F68" s="655"/>
      <c r="G68" s="655"/>
      <c r="H68" s="655"/>
      <c r="I68" s="655"/>
      <c r="J68" s="41"/>
    </row>
    <row r="69" spans="1:11" s="18" customFormat="1" ht="26.25" customHeight="1">
      <c r="B69" s="660" t="s">
        <v>1206</v>
      </c>
      <c r="C69" s="661"/>
      <c r="D69" s="661"/>
      <c r="E69" s="661"/>
      <c r="F69" s="661"/>
      <c r="G69" s="661"/>
      <c r="H69" s="661"/>
      <c r="I69" s="661"/>
      <c r="J69" s="41"/>
    </row>
    <row r="70" spans="1:11" s="18" customFormat="1" ht="28.5" customHeight="1" outlineLevel="1">
      <c r="B70" s="673" t="s">
        <v>891</v>
      </c>
      <c r="C70" s="659"/>
      <c r="D70" s="659"/>
      <c r="E70" s="659"/>
      <c r="F70" s="659"/>
      <c r="G70" s="659"/>
      <c r="H70" s="659"/>
      <c r="I70" s="659"/>
      <c r="J70" s="41"/>
    </row>
    <row r="71" spans="1:11" s="18" customFormat="1" ht="78" customHeight="1" outlineLevel="1">
      <c r="B71" s="325" t="s">
        <v>395</v>
      </c>
      <c r="C71" s="74" t="s">
        <v>1018</v>
      </c>
      <c r="D71" s="74" t="s">
        <v>1148</v>
      </c>
      <c r="E71" s="326" t="s">
        <v>1149</v>
      </c>
      <c r="F71" s="327">
        <v>3282.8</v>
      </c>
      <c r="G71" s="328" t="s">
        <v>85</v>
      </c>
      <c r="H71" s="328">
        <v>3282.8</v>
      </c>
      <c r="I71" s="329"/>
      <c r="J71" s="41"/>
    </row>
    <row r="72" spans="1:11" s="18" customFormat="1" ht="74.25" customHeight="1" outlineLevel="1">
      <c r="B72" s="93" t="s">
        <v>396</v>
      </c>
      <c r="C72" s="54" t="s">
        <v>959</v>
      </c>
      <c r="D72" s="54" t="s">
        <v>960</v>
      </c>
      <c r="E72" s="55" t="s">
        <v>393</v>
      </c>
      <c r="F72" s="656" t="s">
        <v>338</v>
      </c>
      <c r="G72" s="657"/>
      <c r="H72" s="658"/>
      <c r="I72" s="125" t="s">
        <v>1361</v>
      </c>
      <c r="J72" s="41"/>
    </row>
    <row r="73" spans="1:11" s="18" customFormat="1" ht="107.25" customHeight="1" outlineLevel="1">
      <c r="B73" s="93" t="s">
        <v>397</v>
      </c>
      <c r="C73" s="54" t="s">
        <v>674</v>
      </c>
      <c r="D73" s="54" t="s">
        <v>957</v>
      </c>
      <c r="E73" s="55" t="s">
        <v>956</v>
      </c>
      <c r="F73" s="276">
        <v>150000</v>
      </c>
      <c r="G73" s="122" t="s">
        <v>85</v>
      </c>
      <c r="H73" s="122" t="s">
        <v>85</v>
      </c>
      <c r="I73" s="131" t="s">
        <v>953</v>
      </c>
      <c r="J73" s="41"/>
      <c r="K73" s="264"/>
    </row>
    <row r="74" spans="1:11" s="18" customFormat="1" ht="114" customHeight="1" outlineLevel="1">
      <c r="B74" s="93" t="s">
        <v>398</v>
      </c>
      <c r="C74" s="54" t="s">
        <v>939</v>
      </c>
      <c r="D74" s="54" t="s">
        <v>938</v>
      </c>
      <c r="E74" s="55" t="s">
        <v>45</v>
      </c>
      <c r="F74" s="33">
        <v>100000</v>
      </c>
      <c r="G74" s="122" t="s">
        <v>85</v>
      </c>
      <c r="H74" s="122" t="s">
        <v>85</v>
      </c>
      <c r="I74" s="131" t="s">
        <v>953</v>
      </c>
      <c r="J74" s="41"/>
      <c r="K74" s="264"/>
    </row>
    <row r="75" spans="1:11" s="18" customFormat="1" ht="135.75" customHeight="1" outlineLevel="1">
      <c r="B75" s="93" t="s">
        <v>399</v>
      </c>
      <c r="C75" s="54" t="s">
        <v>954</v>
      </c>
      <c r="D75" s="54" t="s">
        <v>955</v>
      </c>
      <c r="E75" s="55" t="s">
        <v>952</v>
      </c>
      <c r="F75" s="656" t="s">
        <v>338</v>
      </c>
      <c r="G75" s="657"/>
      <c r="H75" s="658"/>
      <c r="I75" s="125" t="s">
        <v>1282</v>
      </c>
      <c r="J75" s="41"/>
      <c r="K75" s="264"/>
    </row>
    <row r="76" spans="1:11" s="18" customFormat="1" ht="124.5" customHeight="1" outlineLevel="1">
      <c r="B76" s="93" t="s">
        <v>400</v>
      </c>
      <c r="C76" s="54" t="s">
        <v>782</v>
      </c>
      <c r="D76" s="54" t="s">
        <v>1022</v>
      </c>
      <c r="E76" s="55" t="s">
        <v>394</v>
      </c>
      <c r="F76" s="656" t="s">
        <v>338</v>
      </c>
      <c r="G76" s="657"/>
      <c r="H76" s="658"/>
      <c r="I76" s="125" t="s">
        <v>1361</v>
      </c>
      <c r="J76" s="41"/>
    </row>
    <row r="77" spans="1:11" s="18" customFormat="1" ht="155.25" customHeight="1" outlineLevel="1">
      <c r="B77" s="93" t="s">
        <v>1254</v>
      </c>
      <c r="C77" s="54" t="s">
        <v>1301</v>
      </c>
      <c r="D77" s="54" t="s">
        <v>1300</v>
      </c>
      <c r="E77" s="55" t="s">
        <v>45</v>
      </c>
      <c r="F77" s="33">
        <v>840</v>
      </c>
      <c r="G77" s="122" t="s">
        <v>85</v>
      </c>
      <c r="H77" s="122" t="s">
        <v>85</v>
      </c>
      <c r="I77" s="125" t="s">
        <v>1299</v>
      </c>
      <c r="J77" s="41"/>
    </row>
    <row r="78" spans="1:11" s="18" customFormat="1" ht="150.75" customHeight="1" outlineLevel="1">
      <c r="B78" s="93" t="s">
        <v>1255</v>
      </c>
      <c r="C78" s="54" t="s">
        <v>1302</v>
      </c>
      <c r="D78" s="54" t="s">
        <v>1303</v>
      </c>
      <c r="E78" s="55" t="s">
        <v>45</v>
      </c>
      <c r="F78" s="33">
        <v>1680</v>
      </c>
      <c r="G78" s="122" t="s">
        <v>85</v>
      </c>
      <c r="H78" s="122" t="s">
        <v>85</v>
      </c>
      <c r="I78" s="125" t="s">
        <v>1299</v>
      </c>
      <c r="J78" s="41"/>
    </row>
    <row r="79" spans="1:11" s="18" customFormat="1" ht="147.75" customHeight="1" outlineLevel="1">
      <c r="B79" s="93" t="s">
        <v>1286</v>
      </c>
      <c r="C79" s="54" t="s">
        <v>1304</v>
      </c>
      <c r="D79" s="54" t="s">
        <v>1305</v>
      </c>
      <c r="E79" s="55" t="s">
        <v>45</v>
      </c>
      <c r="F79" s="33">
        <v>3520</v>
      </c>
      <c r="G79" s="122" t="s">
        <v>85</v>
      </c>
      <c r="H79" s="122" t="s">
        <v>85</v>
      </c>
      <c r="I79" s="125" t="s">
        <v>1299</v>
      </c>
      <c r="J79" s="41"/>
    </row>
    <row r="80" spans="1:11" s="18" customFormat="1" ht="147.75" customHeight="1" outlineLevel="1">
      <c r="B80" s="93" t="s">
        <v>1287</v>
      </c>
      <c r="C80" s="54" t="s">
        <v>1306</v>
      </c>
      <c r="D80" s="54" t="s">
        <v>1307</v>
      </c>
      <c r="E80" s="55" t="s">
        <v>45</v>
      </c>
      <c r="F80" s="33">
        <v>5360</v>
      </c>
      <c r="G80" s="122" t="s">
        <v>85</v>
      </c>
      <c r="H80" s="122" t="s">
        <v>85</v>
      </c>
      <c r="I80" s="125" t="s">
        <v>1299</v>
      </c>
      <c r="J80" s="41"/>
    </row>
    <row r="81" spans="2:12" s="18" customFormat="1" ht="258.75" customHeight="1" outlineLevel="1">
      <c r="B81" s="60" t="s">
        <v>19</v>
      </c>
      <c r="C81" s="114" t="s">
        <v>1322</v>
      </c>
      <c r="D81" s="8" t="s">
        <v>1363</v>
      </c>
      <c r="E81" s="9"/>
      <c r="F81" s="224"/>
      <c r="G81" s="61"/>
      <c r="H81" s="61"/>
      <c r="I81" s="140" t="s">
        <v>1345</v>
      </c>
      <c r="J81" s="277"/>
      <c r="K81" s="255"/>
    </row>
    <row r="82" spans="2:12" s="18" customFormat="1" ht="31.15" customHeight="1" outlineLevel="1">
      <c r="B82" s="53" t="s">
        <v>401</v>
      </c>
      <c r="C82" s="7" t="s">
        <v>118</v>
      </c>
      <c r="D82" s="3"/>
      <c r="E82" s="2" t="s">
        <v>1105</v>
      </c>
      <c r="F82" s="5">
        <v>216157.42</v>
      </c>
      <c r="G82" s="6">
        <v>25415.02</v>
      </c>
      <c r="H82" s="6">
        <v>33285.15</v>
      </c>
      <c r="I82" s="128" t="s">
        <v>85</v>
      </c>
      <c r="J82" s="41"/>
      <c r="K82" s="123"/>
      <c r="L82" s="121"/>
    </row>
    <row r="83" spans="2:12" s="18" customFormat="1" ht="31.15" customHeight="1" outlineLevel="1">
      <c r="B83" s="53" t="s">
        <v>402</v>
      </c>
      <c r="C83" s="7" t="s">
        <v>122</v>
      </c>
      <c r="D83" s="3"/>
      <c r="E83" s="2" t="s">
        <v>1105</v>
      </c>
      <c r="F83" s="5">
        <v>223259.34</v>
      </c>
      <c r="G83" s="6">
        <v>31744.03</v>
      </c>
      <c r="H83" s="6">
        <v>33285.15</v>
      </c>
      <c r="I83" s="128" t="s">
        <v>85</v>
      </c>
      <c r="J83" s="41"/>
      <c r="K83" s="123"/>
      <c r="L83" s="121"/>
    </row>
    <row r="84" spans="2:12" s="18" customFormat="1" ht="31.15" customHeight="1" outlineLevel="1">
      <c r="B84" s="53" t="s">
        <v>403</v>
      </c>
      <c r="C84" s="7" t="s">
        <v>123</v>
      </c>
      <c r="D84" s="3"/>
      <c r="E84" s="2" t="s">
        <v>1105</v>
      </c>
      <c r="F84" s="5">
        <v>229677.08</v>
      </c>
      <c r="G84" s="6">
        <v>37511.589999999997</v>
      </c>
      <c r="H84" s="6">
        <v>33285.15</v>
      </c>
      <c r="I84" s="128" t="s">
        <v>85</v>
      </c>
      <c r="J84" s="41"/>
      <c r="K84" s="123"/>
      <c r="L84" s="121"/>
    </row>
    <row r="85" spans="2:12" s="18" customFormat="1" ht="31.15" customHeight="1" outlineLevel="1">
      <c r="B85" s="53" t="s">
        <v>404</v>
      </c>
      <c r="C85" s="7" t="s">
        <v>124</v>
      </c>
      <c r="D85" s="3"/>
      <c r="E85" s="2" t="s">
        <v>1105</v>
      </c>
      <c r="F85" s="5">
        <v>238186.57</v>
      </c>
      <c r="G85" s="6">
        <v>45141.53</v>
      </c>
      <c r="H85" s="6">
        <v>33285.15</v>
      </c>
      <c r="I85" s="128" t="s">
        <v>85</v>
      </c>
      <c r="J85" s="41"/>
      <c r="K85" s="123"/>
      <c r="L85" s="121"/>
    </row>
    <row r="86" spans="2:12" s="18" customFormat="1" ht="31.15" customHeight="1" outlineLevel="1">
      <c r="B86" s="53" t="s">
        <v>405</v>
      </c>
      <c r="C86" s="7" t="s">
        <v>125</v>
      </c>
      <c r="D86" s="3"/>
      <c r="E86" s="2" t="s">
        <v>1105</v>
      </c>
      <c r="F86" s="5">
        <v>255884.63</v>
      </c>
      <c r="G86" s="6">
        <v>61126.64</v>
      </c>
      <c r="H86" s="6">
        <v>33285.15</v>
      </c>
      <c r="I86" s="128" t="s">
        <v>85</v>
      </c>
      <c r="J86" s="41"/>
      <c r="K86" s="123"/>
      <c r="L86" s="121"/>
    </row>
    <row r="87" spans="2:12" s="18" customFormat="1" ht="31.15" customHeight="1" outlineLevel="1">
      <c r="B87" s="53" t="s">
        <v>406</v>
      </c>
      <c r="C87" s="7" t="s">
        <v>126</v>
      </c>
      <c r="D87" s="3"/>
      <c r="E87" s="2" t="s">
        <v>1105</v>
      </c>
      <c r="F87" s="5">
        <v>302592.25</v>
      </c>
      <c r="G87" s="6">
        <v>91537.37</v>
      </c>
      <c r="H87" s="6">
        <v>33285.15</v>
      </c>
      <c r="I87" s="128" t="s">
        <v>85</v>
      </c>
      <c r="J87" s="41"/>
      <c r="K87" s="123"/>
      <c r="L87" s="121"/>
    </row>
    <row r="88" spans="2:12" s="18" customFormat="1" ht="31.15" customHeight="1" outlineLevel="1">
      <c r="B88" s="53" t="s">
        <v>407</v>
      </c>
      <c r="C88" s="7" t="s">
        <v>160</v>
      </c>
      <c r="D88" s="3"/>
      <c r="E88" s="2" t="s">
        <v>1105</v>
      </c>
      <c r="F88" s="5">
        <v>351131.92</v>
      </c>
      <c r="G88" s="6">
        <v>127890.75</v>
      </c>
      <c r="H88" s="6">
        <v>33285.15</v>
      </c>
      <c r="I88" s="128" t="s">
        <v>85</v>
      </c>
      <c r="J88" s="41"/>
      <c r="K88" s="123"/>
      <c r="L88" s="121"/>
    </row>
    <row r="89" spans="2:12" s="18" customFormat="1" ht="288" customHeight="1" outlineLevel="1">
      <c r="B89" s="60" t="s">
        <v>20</v>
      </c>
      <c r="C89" s="114" t="s">
        <v>1321</v>
      </c>
      <c r="D89" s="8" t="s">
        <v>1365</v>
      </c>
      <c r="E89" s="9"/>
      <c r="F89" s="11"/>
      <c r="G89" s="11"/>
      <c r="H89" s="12"/>
      <c r="I89" s="140" t="s">
        <v>1343</v>
      </c>
      <c r="J89" s="41"/>
    </row>
    <row r="90" spans="2:12" s="18" customFormat="1" ht="31.15" customHeight="1" outlineLevel="1">
      <c r="B90" s="53" t="s">
        <v>408</v>
      </c>
      <c r="C90" s="7" t="s">
        <v>118</v>
      </c>
      <c r="D90" s="13"/>
      <c r="E90" s="2" t="s">
        <v>1105</v>
      </c>
      <c r="F90" s="5">
        <v>497430.24</v>
      </c>
      <c r="G90" s="6">
        <v>36579.18</v>
      </c>
      <c r="H90" s="6">
        <v>117386.04</v>
      </c>
      <c r="I90" s="128" t="s">
        <v>85</v>
      </c>
      <c r="J90" s="41"/>
      <c r="K90" s="123"/>
      <c r="L90" s="121"/>
    </row>
    <row r="91" spans="2:12" s="18" customFormat="1" ht="31.15" customHeight="1" outlineLevel="1">
      <c r="B91" s="53" t="s">
        <v>409</v>
      </c>
      <c r="C91" s="7" t="s">
        <v>122</v>
      </c>
      <c r="D91" s="13"/>
      <c r="E91" s="2" t="s">
        <v>1105</v>
      </c>
      <c r="F91" s="5">
        <v>504736.71</v>
      </c>
      <c r="G91" s="6">
        <v>42662.8</v>
      </c>
      <c r="H91" s="6">
        <v>117386.04</v>
      </c>
      <c r="I91" s="128" t="s">
        <v>85</v>
      </c>
      <c r="J91" s="41"/>
      <c r="K91" s="123"/>
      <c r="L91" s="121"/>
    </row>
    <row r="92" spans="2:12" s="18" customFormat="1" ht="31.15" customHeight="1" outlineLevel="1">
      <c r="B92" s="53" t="s">
        <v>410</v>
      </c>
      <c r="C92" s="7" t="s">
        <v>123</v>
      </c>
      <c r="D92" s="13"/>
      <c r="E92" s="2" t="s">
        <v>1105</v>
      </c>
      <c r="F92" s="5">
        <v>515651.05</v>
      </c>
      <c r="G92" s="6">
        <v>51651.67</v>
      </c>
      <c r="H92" s="6">
        <v>117386.04</v>
      </c>
      <c r="I92" s="128" t="s">
        <v>85</v>
      </c>
      <c r="J92" s="41"/>
      <c r="K92" s="123"/>
      <c r="L92" s="121"/>
    </row>
    <row r="93" spans="2:12" s="18" customFormat="1" ht="31.15" customHeight="1" outlineLevel="1">
      <c r="B93" s="53" t="s">
        <v>411</v>
      </c>
      <c r="C93" s="7" t="s">
        <v>124</v>
      </c>
      <c r="D93" s="13"/>
      <c r="E93" s="2" t="s">
        <v>1105</v>
      </c>
      <c r="F93" s="5">
        <v>523931.61</v>
      </c>
      <c r="G93" s="6">
        <v>58668.98</v>
      </c>
      <c r="H93" s="6">
        <v>117386.04</v>
      </c>
      <c r="I93" s="128" t="s">
        <v>85</v>
      </c>
      <c r="J93" s="41"/>
      <c r="K93" s="123"/>
      <c r="L93" s="121"/>
    </row>
    <row r="94" spans="2:12" s="18" customFormat="1" ht="31.15" customHeight="1" outlineLevel="1">
      <c r="B94" s="53" t="s">
        <v>412</v>
      </c>
      <c r="C94" s="7" t="s">
        <v>125</v>
      </c>
      <c r="D94" s="13"/>
      <c r="E94" s="2" t="s">
        <v>1105</v>
      </c>
      <c r="F94" s="5">
        <v>542766.9</v>
      </c>
      <c r="G94" s="6">
        <v>74771.37</v>
      </c>
      <c r="H94" s="6">
        <v>117386.04</v>
      </c>
      <c r="I94" s="128" t="s">
        <v>85</v>
      </c>
      <c r="J94" s="41"/>
      <c r="K94" s="123"/>
      <c r="L94" s="121"/>
    </row>
    <row r="95" spans="2:12" s="18" customFormat="1" ht="31.15" customHeight="1" outlineLevel="1">
      <c r="B95" s="53" t="s">
        <v>413</v>
      </c>
      <c r="C95" s="7" t="s">
        <v>126</v>
      </c>
      <c r="D95" s="3"/>
      <c r="E95" s="2" t="s">
        <v>1105</v>
      </c>
      <c r="F95" s="5">
        <v>617821.25</v>
      </c>
      <c r="G95" s="6">
        <v>102136.98</v>
      </c>
      <c r="H95" s="6">
        <v>117386.04</v>
      </c>
      <c r="I95" s="128" t="s">
        <v>85</v>
      </c>
      <c r="J95" s="41"/>
      <c r="K95" s="123"/>
      <c r="L95" s="121"/>
    </row>
    <row r="96" spans="2:12" s="18" customFormat="1" ht="31.15" customHeight="1" outlineLevel="1">
      <c r="B96" s="53" t="s">
        <v>414</v>
      </c>
      <c r="C96" s="7" t="s">
        <v>160</v>
      </c>
      <c r="D96" s="3"/>
      <c r="E96" s="2" t="s">
        <v>1105</v>
      </c>
      <c r="F96" s="5">
        <v>668634.18999999994</v>
      </c>
      <c r="G96" s="6">
        <v>139169.82</v>
      </c>
      <c r="H96" s="6">
        <v>117386.04</v>
      </c>
      <c r="I96" s="128" t="s">
        <v>85</v>
      </c>
      <c r="J96" s="41"/>
      <c r="K96" s="123"/>
      <c r="L96" s="121"/>
    </row>
    <row r="97" spans="2:12" s="18" customFormat="1" ht="235.5" customHeight="1" outlineLevel="1">
      <c r="B97" s="60" t="s">
        <v>27</v>
      </c>
      <c r="C97" s="114" t="s">
        <v>22</v>
      </c>
      <c r="D97" s="8" t="s">
        <v>1323</v>
      </c>
      <c r="E97" s="9"/>
      <c r="F97" s="11"/>
      <c r="G97" s="11"/>
      <c r="H97" s="12"/>
      <c r="I97" s="140" t="s">
        <v>1343</v>
      </c>
      <c r="J97" s="41"/>
    </row>
    <row r="98" spans="2:12" s="18" customFormat="1" ht="31.15" customHeight="1" outlineLevel="1">
      <c r="B98" s="53" t="s">
        <v>31</v>
      </c>
      <c r="C98" s="7" t="s">
        <v>118</v>
      </c>
      <c r="D98" s="3"/>
      <c r="E98" s="2" t="s">
        <v>1105</v>
      </c>
      <c r="F98" s="5">
        <v>232112.02</v>
      </c>
      <c r="G98" s="6">
        <v>37976.15</v>
      </c>
      <c r="H98" s="6">
        <v>51576.23</v>
      </c>
      <c r="I98" s="128" t="s">
        <v>85</v>
      </c>
      <c r="J98" s="41"/>
      <c r="K98" s="123"/>
      <c r="L98" s="121"/>
    </row>
    <row r="99" spans="2:12" s="18" customFormat="1" ht="31.15" customHeight="1" outlineLevel="1">
      <c r="B99" s="53" t="s">
        <v>32</v>
      </c>
      <c r="C99" s="7" t="s">
        <v>122</v>
      </c>
      <c r="D99" s="14"/>
      <c r="E99" s="2" t="s">
        <v>1105</v>
      </c>
      <c r="F99" s="5">
        <v>241868.49</v>
      </c>
      <c r="G99" s="6">
        <v>44206.06</v>
      </c>
      <c r="H99" s="6">
        <v>51576.23</v>
      </c>
      <c r="I99" s="128" t="s">
        <v>85</v>
      </c>
      <c r="J99" s="41"/>
      <c r="K99" s="123"/>
      <c r="L99" s="121"/>
    </row>
    <row r="100" spans="2:12" s="18" customFormat="1" ht="31.15" customHeight="1" outlineLevel="1">
      <c r="B100" s="53" t="s">
        <v>533</v>
      </c>
      <c r="C100" s="7" t="s">
        <v>123</v>
      </c>
      <c r="D100" s="13"/>
      <c r="E100" s="2" t="s">
        <v>1105</v>
      </c>
      <c r="F100" s="5">
        <v>251893.91</v>
      </c>
      <c r="G100" s="6">
        <v>50848.959999999999</v>
      </c>
      <c r="H100" s="6">
        <v>51576.23</v>
      </c>
      <c r="I100" s="128" t="s">
        <v>85</v>
      </c>
      <c r="J100" s="41"/>
      <c r="K100" s="123"/>
      <c r="L100" s="121"/>
    </row>
    <row r="101" spans="2:12" s="18" customFormat="1" ht="31.15" customHeight="1" outlineLevel="1">
      <c r="B101" s="53" t="s">
        <v>534</v>
      </c>
      <c r="C101" s="7" t="s">
        <v>124</v>
      </c>
      <c r="D101" s="14"/>
      <c r="E101" s="2" t="s">
        <v>1105</v>
      </c>
      <c r="F101" s="5">
        <v>261886.35</v>
      </c>
      <c r="G101" s="6">
        <v>57665.31</v>
      </c>
      <c r="H101" s="6">
        <v>51576.23</v>
      </c>
      <c r="I101" s="128" t="s">
        <v>85</v>
      </c>
      <c r="J101" s="41"/>
      <c r="K101" s="123"/>
      <c r="L101" s="121"/>
    </row>
    <row r="102" spans="2:12" s="18" customFormat="1" ht="31.15" customHeight="1" outlineLevel="1">
      <c r="B102" s="53" t="s">
        <v>531</v>
      </c>
      <c r="C102" s="7" t="s">
        <v>125</v>
      </c>
      <c r="D102" s="15"/>
      <c r="E102" s="2" t="s">
        <v>1105</v>
      </c>
      <c r="F102" s="5">
        <v>275864.65000000002</v>
      </c>
      <c r="G102" s="6">
        <v>64093.41</v>
      </c>
      <c r="H102" s="6">
        <v>51576.23</v>
      </c>
      <c r="I102" s="128" t="s">
        <v>85</v>
      </c>
      <c r="J102" s="41"/>
      <c r="K102" s="123"/>
      <c r="L102" s="121"/>
    </row>
    <row r="103" spans="2:12" s="18" customFormat="1" ht="31.15" customHeight="1" outlineLevel="1">
      <c r="B103" s="53" t="s">
        <v>535</v>
      </c>
      <c r="C103" s="7" t="s">
        <v>126</v>
      </c>
      <c r="D103" s="15"/>
      <c r="E103" s="2" t="s">
        <v>1105</v>
      </c>
      <c r="F103" s="5">
        <v>322351.40999999997</v>
      </c>
      <c r="G103" s="6">
        <v>98610.28</v>
      </c>
      <c r="H103" s="6">
        <v>51576.23</v>
      </c>
      <c r="I103" s="128" t="s">
        <v>85</v>
      </c>
      <c r="J103" s="41"/>
      <c r="K103" s="123"/>
      <c r="L103" s="121"/>
    </row>
    <row r="104" spans="2:12" s="18" customFormat="1" ht="31.15" customHeight="1" outlineLevel="1">
      <c r="B104" s="53" t="s">
        <v>536</v>
      </c>
      <c r="C104" s="7" t="s">
        <v>160</v>
      </c>
      <c r="D104" s="15"/>
      <c r="E104" s="2" t="s">
        <v>1105</v>
      </c>
      <c r="F104" s="5">
        <v>371724.93</v>
      </c>
      <c r="G104" s="6">
        <v>132027.97</v>
      </c>
      <c r="H104" s="6">
        <v>51576.23</v>
      </c>
      <c r="I104" s="128" t="s">
        <v>85</v>
      </c>
      <c r="J104" s="41"/>
      <c r="K104" s="123"/>
      <c r="L104" s="121"/>
    </row>
    <row r="105" spans="2:12" s="18" customFormat="1" ht="46.9" customHeight="1" outlineLevel="1">
      <c r="B105" s="60" t="s">
        <v>33</v>
      </c>
      <c r="C105" s="114" t="s">
        <v>141</v>
      </c>
      <c r="D105" s="8" t="s">
        <v>57</v>
      </c>
      <c r="E105" s="9"/>
      <c r="F105" s="11"/>
      <c r="G105" s="11"/>
      <c r="H105" s="12"/>
      <c r="I105" s="12"/>
      <c r="J105" s="41"/>
    </row>
    <row r="106" spans="2:12" s="18" customFormat="1" ht="46.9" customHeight="1" outlineLevel="1">
      <c r="B106" s="53" t="s">
        <v>575</v>
      </c>
      <c r="C106" s="3" t="s">
        <v>142</v>
      </c>
      <c r="D106" s="3"/>
      <c r="E106" s="2" t="s">
        <v>58</v>
      </c>
      <c r="F106" s="5">
        <v>3232.48</v>
      </c>
      <c r="G106" s="5" t="s">
        <v>85</v>
      </c>
      <c r="H106" s="6">
        <v>1157.81</v>
      </c>
      <c r="I106" s="129" t="s">
        <v>927</v>
      </c>
      <c r="J106" s="41"/>
    </row>
    <row r="107" spans="2:12" s="18" customFormat="1" ht="46.9" customHeight="1" outlineLevel="1">
      <c r="B107" s="53" t="s">
        <v>576</v>
      </c>
      <c r="C107" s="3" t="s">
        <v>143</v>
      </c>
      <c r="D107" s="3"/>
      <c r="E107" s="2" t="s">
        <v>58</v>
      </c>
      <c r="F107" s="5">
        <v>3500</v>
      </c>
      <c r="G107" s="5" t="s">
        <v>85</v>
      </c>
      <c r="H107" s="6">
        <v>1157.81</v>
      </c>
      <c r="I107" s="129" t="s">
        <v>927</v>
      </c>
      <c r="J107" s="41"/>
    </row>
    <row r="108" spans="2:12" s="18" customFormat="1" ht="46.9" customHeight="1" outlineLevel="1">
      <c r="B108" s="53" t="s">
        <v>577</v>
      </c>
      <c r="C108" s="3" t="s">
        <v>146</v>
      </c>
      <c r="D108" s="3"/>
      <c r="E108" s="2" t="s">
        <v>58</v>
      </c>
      <c r="F108" s="5">
        <v>7894.59</v>
      </c>
      <c r="G108" s="5" t="s">
        <v>85</v>
      </c>
      <c r="H108" s="6">
        <v>1157.81</v>
      </c>
      <c r="I108" s="129" t="s">
        <v>927</v>
      </c>
      <c r="J108" s="41"/>
    </row>
    <row r="109" spans="2:12" s="18" customFormat="1" ht="46.9" customHeight="1" outlineLevel="1">
      <c r="B109" s="53" t="s">
        <v>578</v>
      </c>
      <c r="C109" s="3" t="s">
        <v>147</v>
      </c>
      <c r="D109" s="3"/>
      <c r="E109" s="2" t="s">
        <v>58</v>
      </c>
      <c r="F109" s="5">
        <v>10525.51</v>
      </c>
      <c r="G109" s="5" t="s">
        <v>85</v>
      </c>
      <c r="H109" s="6">
        <v>1157.81</v>
      </c>
      <c r="I109" s="129" t="s">
        <v>927</v>
      </c>
      <c r="J109" s="41"/>
    </row>
    <row r="110" spans="2:12" s="18" customFormat="1" ht="46.9" customHeight="1" outlineLevel="1">
      <c r="B110" s="53" t="s">
        <v>579</v>
      </c>
      <c r="C110" s="3" t="s">
        <v>144</v>
      </c>
      <c r="D110" s="3"/>
      <c r="E110" s="2" t="s">
        <v>58</v>
      </c>
      <c r="F110" s="5">
        <v>15369.51</v>
      </c>
      <c r="G110" s="5" t="s">
        <v>85</v>
      </c>
      <c r="H110" s="6">
        <v>1157.81</v>
      </c>
      <c r="I110" s="129" t="s">
        <v>927</v>
      </c>
      <c r="J110" s="41"/>
    </row>
    <row r="111" spans="2:12" s="18" customFormat="1" ht="39" customHeight="1" outlineLevel="1">
      <c r="B111" s="53" t="s">
        <v>580</v>
      </c>
      <c r="C111" s="3" t="s">
        <v>145</v>
      </c>
      <c r="D111" s="3"/>
      <c r="E111" s="2" t="s">
        <v>58</v>
      </c>
      <c r="F111" s="5">
        <v>29314.73</v>
      </c>
      <c r="G111" s="5" t="s">
        <v>85</v>
      </c>
      <c r="H111" s="6">
        <v>1157.81</v>
      </c>
      <c r="I111" s="129" t="s">
        <v>927</v>
      </c>
      <c r="J111" s="41"/>
    </row>
    <row r="112" spans="2:12" s="18" customFormat="1" ht="154.5" customHeight="1" outlineLevel="1">
      <c r="B112" s="60" t="s">
        <v>34</v>
      </c>
      <c r="C112" s="114" t="s">
        <v>1252</v>
      </c>
      <c r="D112" s="8" t="s">
        <v>1241</v>
      </c>
      <c r="E112" s="9"/>
      <c r="F112" s="16"/>
      <c r="G112" s="16"/>
      <c r="H112" s="10"/>
      <c r="I112" s="130" t="s">
        <v>1326</v>
      </c>
      <c r="J112" s="41"/>
    </row>
    <row r="113" spans="1:12" s="18" customFormat="1" ht="18.75" customHeight="1" outlineLevel="1">
      <c r="B113" s="53" t="s">
        <v>537</v>
      </c>
      <c r="C113" s="3" t="s">
        <v>1242</v>
      </c>
      <c r="D113" s="3"/>
      <c r="E113" s="2" t="s">
        <v>680</v>
      </c>
      <c r="F113" s="5">
        <v>9282</v>
      </c>
      <c r="G113" s="5" t="s">
        <v>85</v>
      </c>
      <c r="H113" s="6">
        <v>765</v>
      </c>
      <c r="I113" s="129"/>
      <c r="J113" s="41"/>
    </row>
    <row r="114" spans="1:12" s="18" customFormat="1" ht="18.75" customHeight="1" outlineLevel="1">
      <c r="B114" s="53" t="s">
        <v>538</v>
      </c>
      <c r="C114" s="3" t="s">
        <v>1243</v>
      </c>
      <c r="D114" s="3"/>
      <c r="E114" s="2" t="s">
        <v>680</v>
      </c>
      <c r="F114" s="5">
        <v>14987</v>
      </c>
      <c r="G114" s="5" t="s">
        <v>85</v>
      </c>
      <c r="H114" s="6">
        <v>1111</v>
      </c>
      <c r="I114" s="129"/>
      <c r="J114" s="41"/>
    </row>
    <row r="115" spans="1:12" s="18" customFormat="1" ht="18.75" customHeight="1" outlineLevel="1">
      <c r="B115" s="53" t="s">
        <v>539</v>
      </c>
      <c r="C115" s="3" t="s">
        <v>1253</v>
      </c>
      <c r="D115" s="3"/>
      <c r="E115" s="2" t="s">
        <v>680</v>
      </c>
      <c r="F115" s="5">
        <v>28138</v>
      </c>
      <c r="G115" s="5" t="s">
        <v>85</v>
      </c>
      <c r="H115" s="6">
        <v>1839</v>
      </c>
      <c r="I115" s="129"/>
      <c r="J115" s="41"/>
    </row>
    <row r="116" spans="1:12" s="18" customFormat="1" ht="18.75" customHeight="1" outlineLevel="1">
      <c r="B116" s="53" t="s">
        <v>540</v>
      </c>
      <c r="C116" s="3" t="s">
        <v>1244</v>
      </c>
      <c r="D116" s="3"/>
      <c r="E116" s="2" t="s">
        <v>680</v>
      </c>
      <c r="F116" s="5">
        <v>40312</v>
      </c>
      <c r="G116" s="5" t="s">
        <v>85</v>
      </c>
      <c r="H116" s="6">
        <v>2278</v>
      </c>
      <c r="I116" s="129"/>
      <c r="J116" s="41"/>
    </row>
    <row r="117" spans="1:12" s="18" customFormat="1" ht="18.75" customHeight="1" outlineLevel="1">
      <c r="B117" s="53" t="s">
        <v>541</v>
      </c>
      <c r="C117" s="3" t="s">
        <v>1245</v>
      </c>
      <c r="D117" s="3"/>
      <c r="E117" s="2" t="s">
        <v>680</v>
      </c>
      <c r="F117" s="5">
        <v>77108</v>
      </c>
      <c r="G117" s="5" t="s">
        <v>85</v>
      </c>
      <c r="H117" s="6">
        <v>3672</v>
      </c>
      <c r="I117" s="129"/>
      <c r="J117" s="41"/>
    </row>
    <row r="118" spans="1:12" s="18" customFormat="1" ht="242.25" customHeight="1" outlineLevel="1">
      <c r="A118" s="401"/>
      <c r="B118" s="113" t="s">
        <v>35</v>
      </c>
      <c r="C118" s="114" t="s">
        <v>1399</v>
      </c>
      <c r="D118" s="8" t="s">
        <v>1364</v>
      </c>
      <c r="E118" s="9"/>
      <c r="F118" s="11"/>
      <c r="G118" s="11"/>
      <c r="H118" s="12"/>
      <c r="I118" s="140" t="s">
        <v>1345</v>
      </c>
      <c r="J118" s="41" t="s">
        <v>1420</v>
      </c>
      <c r="K118" s="18" t="s">
        <v>1418</v>
      </c>
    </row>
    <row r="119" spans="1:12" s="18" customFormat="1" ht="15.6" customHeight="1" outlineLevel="1">
      <c r="A119" s="401"/>
      <c r="B119" s="53" t="s">
        <v>542</v>
      </c>
      <c r="C119" s="7" t="s">
        <v>127</v>
      </c>
      <c r="D119" s="13"/>
      <c r="E119" s="2" t="s">
        <v>2</v>
      </c>
      <c r="F119" s="5">
        <v>168907.56095398148</v>
      </c>
      <c r="G119" s="402">
        <v>27057.600953981499</v>
      </c>
      <c r="H119" s="6">
        <v>33285.15</v>
      </c>
      <c r="I119" s="128" t="s">
        <v>85</v>
      </c>
      <c r="J119" s="41">
        <v>27057.600953981499</v>
      </c>
      <c r="K119" s="123">
        <v>34896.559999999998</v>
      </c>
      <c r="L119" s="121"/>
    </row>
    <row r="120" spans="1:12" s="18" customFormat="1" ht="15.6" customHeight="1" outlineLevel="1">
      <c r="A120" s="401"/>
      <c r="B120" s="53" t="s">
        <v>543</v>
      </c>
      <c r="C120" s="7" t="s">
        <v>161</v>
      </c>
      <c r="D120" s="13"/>
      <c r="E120" s="2" t="s">
        <v>2</v>
      </c>
      <c r="F120" s="5">
        <v>202860.26268466588</v>
      </c>
      <c r="G120" s="402">
        <v>46452.672684666359</v>
      </c>
      <c r="H120" s="6">
        <v>33285.15</v>
      </c>
      <c r="I120" s="128" t="s">
        <v>85</v>
      </c>
      <c r="J120" s="41">
        <v>46452.672684666359</v>
      </c>
      <c r="K120" s="123">
        <v>61831.07</v>
      </c>
      <c r="L120" s="121"/>
    </row>
    <row r="121" spans="1:12" s="18" customFormat="1" ht="15.6" customHeight="1" outlineLevel="1">
      <c r="A121" s="401"/>
      <c r="B121" s="53" t="s">
        <v>544</v>
      </c>
      <c r="C121" s="7" t="s">
        <v>162</v>
      </c>
      <c r="D121" s="13"/>
      <c r="E121" s="2" t="s">
        <v>2</v>
      </c>
      <c r="F121" s="5">
        <v>237840.01661418891</v>
      </c>
      <c r="G121" s="402">
        <v>66874.806614188899</v>
      </c>
      <c r="H121" s="6">
        <v>33285.15</v>
      </c>
      <c r="I121" s="128" t="s">
        <v>85</v>
      </c>
      <c r="J121" s="41">
        <v>66874.806614188899</v>
      </c>
      <c r="K121" s="123">
        <v>87982.77</v>
      </c>
      <c r="L121" s="121"/>
    </row>
    <row r="122" spans="1:12" s="18" customFormat="1" ht="15.6" customHeight="1" outlineLevel="1">
      <c r="A122" s="401"/>
      <c r="B122" s="53" t="s">
        <v>545</v>
      </c>
      <c r="C122" s="7" t="s">
        <v>128</v>
      </c>
      <c r="D122" s="13"/>
      <c r="E122" s="2" t="s">
        <v>2</v>
      </c>
      <c r="F122" s="5">
        <v>299512.02304125944</v>
      </c>
      <c r="G122" s="402">
        <v>99431.563041259476</v>
      </c>
      <c r="H122" s="6">
        <v>33285.15</v>
      </c>
      <c r="I122" s="128" t="s">
        <v>85</v>
      </c>
      <c r="J122" s="41">
        <v>99431.563041259476</v>
      </c>
      <c r="K122" s="123">
        <v>95127.52</v>
      </c>
      <c r="L122" s="121"/>
    </row>
    <row r="123" spans="1:12" s="18" customFormat="1" ht="15.6" customHeight="1" outlineLevel="1">
      <c r="A123" s="401"/>
      <c r="B123" s="53" t="s">
        <v>546</v>
      </c>
      <c r="C123" s="7" t="s">
        <v>129</v>
      </c>
      <c r="D123" s="13"/>
      <c r="E123" s="2" t="s">
        <v>2</v>
      </c>
      <c r="F123" s="5">
        <v>427256.30033711449</v>
      </c>
      <c r="G123" s="402">
        <v>185034.65033711444</v>
      </c>
      <c r="H123" s="6">
        <v>33285.15</v>
      </c>
      <c r="I123" s="128" t="s">
        <v>85</v>
      </c>
      <c r="J123" s="41">
        <v>185034.65033711444</v>
      </c>
      <c r="K123" s="123">
        <v>182293.43</v>
      </c>
      <c r="L123" s="121"/>
    </row>
    <row r="124" spans="1:12" s="18" customFormat="1" ht="15.6" customHeight="1" outlineLevel="1">
      <c r="A124" s="401"/>
      <c r="B124" s="53" t="s">
        <v>547</v>
      </c>
      <c r="C124" s="7" t="s">
        <v>130</v>
      </c>
      <c r="D124" s="13"/>
      <c r="E124" s="2" t="s">
        <v>2</v>
      </c>
      <c r="F124" s="5">
        <v>792549.58017847827</v>
      </c>
      <c r="G124" s="402">
        <v>360049.63017847826</v>
      </c>
      <c r="H124" s="6">
        <v>33285.15</v>
      </c>
      <c r="I124" s="128" t="s">
        <v>85</v>
      </c>
      <c r="J124" s="41">
        <v>360049.63017847826</v>
      </c>
      <c r="K124" s="123">
        <v>352969.94</v>
      </c>
      <c r="L124" s="121"/>
    </row>
    <row r="125" spans="1:12" s="18" customFormat="1" ht="15.6" customHeight="1" outlineLevel="1">
      <c r="A125" s="401"/>
      <c r="B125" s="53" t="s">
        <v>548</v>
      </c>
      <c r="C125" s="7" t="s">
        <v>131</v>
      </c>
      <c r="D125" s="13"/>
      <c r="E125" s="2" t="s">
        <v>2</v>
      </c>
      <c r="F125" s="5">
        <v>1157656.5865466755</v>
      </c>
      <c r="G125" s="402">
        <v>532348.51654667547</v>
      </c>
      <c r="H125" s="6">
        <v>33285.15</v>
      </c>
      <c r="I125" s="128" t="s">
        <v>85</v>
      </c>
      <c r="J125" s="41">
        <v>532348.51654667547</v>
      </c>
      <c r="K125" s="123">
        <v>514229.41</v>
      </c>
      <c r="L125" s="121"/>
    </row>
    <row r="126" spans="1:12" s="18" customFormat="1" ht="15.6" customHeight="1" outlineLevel="1">
      <c r="A126" s="401"/>
      <c r="B126" s="53" t="s">
        <v>549</v>
      </c>
      <c r="C126" s="7" t="s">
        <v>132</v>
      </c>
      <c r="D126" s="13"/>
      <c r="E126" s="2" t="s">
        <v>2</v>
      </c>
      <c r="F126" s="5">
        <v>1493564.0098935892</v>
      </c>
      <c r="G126" s="402">
        <v>757320.08989358938</v>
      </c>
      <c r="H126" s="6">
        <v>33285.15</v>
      </c>
      <c r="I126" s="128" t="s">
        <v>85</v>
      </c>
      <c r="J126" s="41">
        <v>757320.08989358938</v>
      </c>
      <c r="K126" s="123">
        <v>778314.51</v>
      </c>
      <c r="L126" s="121"/>
    </row>
    <row r="127" spans="1:12" s="18" customFormat="1" ht="15.6" customHeight="1" outlineLevel="1">
      <c r="A127" s="401"/>
      <c r="B127" s="53" t="s">
        <v>550</v>
      </c>
      <c r="C127" s="7" t="s">
        <v>133</v>
      </c>
      <c r="D127" s="13"/>
      <c r="E127" s="2" t="s">
        <v>2</v>
      </c>
      <c r="F127" s="5">
        <v>1983682.9317337039</v>
      </c>
      <c r="G127" s="402">
        <v>1126996.8217337041</v>
      </c>
      <c r="H127" s="6">
        <v>33285.15</v>
      </c>
      <c r="I127" s="128" t="s">
        <v>85</v>
      </c>
      <c r="J127" s="41">
        <v>1126996.8217337041</v>
      </c>
      <c r="K127" s="123">
        <v>1156358.32</v>
      </c>
      <c r="L127" s="121"/>
    </row>
    <row r="128" spans="1:12" s="18" customFormat="1" ht="273" customHeight="1" outlineLevel="1">
      <c r="A128" s="401"/>
      <c r="B128" s="194" t="s">
        <v>36</v>
      </c>
      <c r="C128" s="114" t="s">
        <v>1400</v>
      </c>
      <c r="D128" s="8" t="s">
        <v>1366</v>
      </c>
      <c r="E128" s="9"/>
      <c r="F128" s="16"/>
      <c r="G128" s="16"/>
      <c r="H128" s="10"/>
      <c r="I128" s="140" t="s">
        <v>1344</v>
      </c>
      <c r="J128" s="41" t="s">
        <v>1421</v>
      </c>
      <c r="K128" s="18" t="s">
        <v>1418</v>
      </c>
    </row>
    <row r="129" spans="1:12" s="18" customFormat="1" ht="15.6" customHeight="1" outlineLevel="1">
      <c r="A129" s="401"/>
      <c r="B129" s="96" t="s">
        <v>37</v>
      </c>
      <c r="C129" s="7" t="s">
        <v>127</v>
      </c>
      <c r="D129" s="13"/>
      <c r="E129" s="2" t="s">
        <v>2</v>
      </c>
      <c r="F129" s="5">
        <v>426354.65987491346</v>
      </c>
      <c r="G129" s="402">
        <v>53132.87987491348</v>
      </c>
      <c r="H129" s="6">
        <v>117386.04</v>
      </c>
      <c r="I129" s="128" t="s">
        <v>85</v>
      </c>
      <c r="J129" s="41">
        <v>53132.87987491348</v>
      </c>
      <c r="K129" s="123">
        <v>24893.07</v>
      </c>
      <c r="L129" s="121"/>
    </row>
    <row r="130" spans="1:12" s="18" customFormat="1" ht="15.6" customHeight="1" outlineLevel="1">
      <c r="A130" s="401"/>
      <c r="B130" s="96" t="s">
        <v>38</v>
      </c>
      <c r="C130" s="7" t="s">
        <v>161</v>
      </c>
      <c r="D130" s="13"/>
      <c r="E130" s="2" t="s">
        <v>2</v>
      </c>
      <c r="F130" s="5">
        <v>475788.42960068939</v>
      </c>
      <c r="G130" s="402">
        <v>78203.539600689357</v>
      </c>
      <c r="H130" s="6">
        <v>117386.04</v>
      </c>
      <c r="I130" s="128" t="s">
        <v>85</v>
      </c>
      <c r="J130" s="41">
        <v>78203.539600689357</v>
      </c>
      <c r="K130" s="123">
        <v>42904.05</v>
      </c>
      <c r="L130" s="121"/>
    </row>
    <row r="131" spans="1:12" s="18" customFormat="1" ht="15.6" customHeight="1" outlineLevel="1">
      <c r="A131" s="401"/>
      <c r="B131" s="96" t="s">
        <v>39</v>
      </c>
      <c r="C131" s="7" t="s">
        <v>162</v>
      </c>
      <c r="D131" s="13"/>
      <c r="E131" s="2" t="s">
        <v>2</v>
      </c>
      <c r="F131" s="5">
        <v>521881.04925038223</v>
      </c>
      <c r="G131" s="402">
        <v>99933.049250382246</v>
      </c>
      <c r="H131" s="6">
        <v>117386.04</v>
      </c>
      <c r="I131" s="128" t="s">
        <v>85</v>
      </c>
      <c r="J131" s="41">
        <v>99933.049250382246</v>
      </c>
      <c r="K131" s="123">
        <v>59881.36</v>
      </c>
      <c r="L131" s="121"/>
    </row>
    <row r="132" spans="1:12" s="18" customFormat="1" ht="15.6" customHeight="1" outlineLevel="1">
      <c r="A132" s="401"/>
      <c r="B132" s="96" t="s">
        <v>551</v>
      </c>
      <c r="C132" s="7" t="s">
        <v>128</v>
      </c>
      <c r="D132" s="13"/>
      <c r="E132" s="2" t="s">
        <v>2</v>
      </c>
      <c r="F132" s="5">
        <v>612694.88037941663</v>
      </c>
      <c r="G132" s="402">
        <v>142020.66037941669</v>
      </c>
      <c r="H132" s="6">
        <v>117386.04</v>
      </c>
      <c r="I132" s="128" t="s">
        <v>85</v>
      </c>
      <c r="J132" s="41">
        <v>142020.66037941669</v>
      </c>
      <c r="K132" s="123">
        <v>95127.52</v>
      </c>
      <c r="L132" s="121"/>
    </row>
    <row r="133" spans="1:12" s="18" customFormat="1" ht="15.6" customHeight="1" outlineLevel="1">
      <c r="A133" s="401"/>
      <c r="B133" s="96" t="s">
        <v>552</v>
      </c>
      <c r="C133" s="7" t="s">
        <v>129</v>
      </c>
      <c r="D133" s="13"/>
      <c r="E133" s="2" t="s">
        <v>2</v>
      </c>
      <c r="F133" s="5">
        <v>706390.38479649357</v>
      </c>
      <c r="G133" s="402">
        <v>254088.28479649351</v>
      </c>
      <c r="H133" s="6">
        <v>117386.04</v>
      </c>
      <c r="I133" s="128" t="s">
        <v>85</v>
      </c>
      <c r="J133" s="41">
        <v>254088.28479649351</v>
      </c>
      <c r="K133" s="123">
        <v>182293.43</v>
      </c>
      <c r="L133" s="121"/>
    </row>
    <row r="134" spans="1:12" s="18" customFormat="1" ht="15.6" customHeight="1" outlineLevel="1">
      <c r="A134" s="401"/>
      <c r="B134" s="96" t="s">
        <v>553</v>
      </c>
      <c r="C134" s="7" t="s">
        <v>130</v>
      </c>
      <c r="D134" s="13"/>
      <c r="E134" s="2" t="s">
        <v>2</v>
      </c>
      <c r="F134" s="5">
        <v>1085692.606239263</v>
      </c>
      <c r="G134" s="402">
        <v>423509.92623926298</v>
      </c>
      <c r="H134" s="6">
        <v>117386.04</v>
      </c>
      <c r="I134" s="128" t="s">
        <v>85</v>
      </c>
      <c r="J134" s="41">
        <v>423509.92623926298</v>
      </c>
      <c r="K134" s="123">
        <v>352969.94</v>
      </c>
      <c r="L134" s="121"/>
    </row>
    <row r="135" spans="1:12" s="18" customFormat="1" ht="15.6" customHeight="1" outlineLevel="1">
      <c r="A135" s="401"/>
      <c r="B135" s="96" t="s">
        <v>554</v>
      </c>
      <c r="C135" s="7" t="s">
        <v>131</v>
      </c>
      <c r="D135" s="13"/>
      <c r="E135" s="2" t="s">
        <v>2</v>
      </c>
      <c r="F135" s="5">
        <v>1573364.3599510184</v>
      </c>
      <c r="G135" s="402">
        <v>668512.63995101838</v>
      </c>
      <c r="H135" s="6">
        <v>117386.04</v>
      </c>
      <c r="I135" s="128" t="s">
        <v>85</v>
      </c>
      <c r="J135" s="41">
        <v>668512.63995101838</v>
      </c>
      <c r="K135" s="123">
        <v>514229.41</v>
      </c>
      <c r="L135" s="121"/>
    </row>
    <row r="136" spans="1:12" s="18" customFormat="1" ht="15.6" customHeight="1" outlineLevel="1">
      <c r="A136" s="401"/>
      <c r="B136" s="96" t="s">
        <v>555</v>
      </c>
      <c r="C136" s="7" t="s">
        <v>132</v>
      </c>
      <c r="D136" s="13"/>
      <c r="E136" s="2" t="s">
        <v>2</v>
      </c>
      <c r="F136" s="5">
        <v>1930760.2673334805</v>
      </c>
      <c r="G136" s="402">
        <v>854797.84733348072</v>
      </c>
      <c r="H136" s="6">
        <v>117386.04</v>
      </c>
      <c r="I136" s="128" t="s">
        <v>85</v>
      </c>
      <c r="J136" s="41">
        <v>854797.84733348072</v>
      </c>
      <c r="K136" s="123">
        <v>778314.51</v>
      </c>
      <c r="L136" s="121"/>
    </row>
    <row r="137" spans="1:12" s="18" customFormat="1" ht="15.6" customHeight="1" outlineLevel="1">
      <c r="A137" s="401"/>
      <c r="B137" s="96" t="s">
        <v>556</v>
      </c>
      <c r="C137" s="7" t="s">
        <v>133</v>
      </c>
      <c r="D137" s="13"/>
      <c r="E137" s="2" t="s">
        <v>2</v>
      </c>
      <c r="F137" s="5">
        <v>2540983.7848184966</v>
      </c>
      <c r="G137" s="402">
        <v>1285083.764818497</v>
      </c>
      <c r="H137" s="6">
        <v>117386.04</v>
      </c>
      <c r="I137" s="128" t="s">
        <v>85</v>
      </c>
      <c r="J137" s="41">
        <v>1285083.764818497</v>
      </c>
      <c r="K137" s="123">
        <v>1156358.32</v>
      </c>
      <c r="L137" s="121"/>
    </row>
    <row r="138" spans="1:12" s="18" customFormat="1" ht="228" customHeight="1" outlineLevel="1">
      <c r="A138" s="401"/>
      <c r="B138" s="88" t="s">
        <v>40</v>
      </c>
      <c r="C138" s="114" t="s">
        <v>1401</v>
      </c>
      <c r="D138" s="8" t="s">
        <v>1251</v>
      </c>
      <c r="E138" s="9"/>
      <c r="F138" s="11"/>
      <c r="G138" s="11"/>
      <c r="H138" s="12"/>
      <c r="I138" s="140" t="s">
        <v>1343</v>
      </c>
      <c r="J138" s="41" t="s">
        <v>1421</v>
      </c>
      <c r="K138" s="18" t="s">
        <v>1418</v>
      </c>
    </row>
    <row r="139" spans="1:12" s="18" customFormat="1" ht="15.6" customHeight="1" outlineLevel="1">
      <c r="A139" s="401"/>
      <c r="B139" s="96" t="s">
        <v>772</v>
      </c>
      <c r="C139" s="7" t="s">
        <v>127</v>
      </c>
      <c r="D139" s="13"/>
      <c r="E139" s="2" t="s">
        <v>2</v>
      </c>
      <c r="F139" s="5">
        <v>256128.08987491348</v>
      </c>
      <c r="G139" s="402">
        <v>53132.87987491348</v>
      </c>
      <c r="H139" s="6">
        <v>51576.23</v>
      </c>
      <c r="I139" s="128" t="s">
        <v>85</v>
      </c>
      <c r="J139" s="41">
        <v>53132.87987491348</v>
      </c>
      <c r="K139" s="6">
        <v>34896.559999999998</v>
      </c>
      <c r="L139" s="121"/>
    </row>
    <row r="140" spans="1:12" s="18" customFormat="1" ht="15.6" customHeight="1" outlineLevel="1">
      <c r="A140" s="401"/>
      <c r="B140" s="96" t="s">
        <v>773</v>
      </c>
      <c r="C140" s="7" t="s">
        <v>161</v>
      </c>
      <c r="D140" s="13"/>
      <c r="E140" s="2" t="s">
        <v>2</v>
      </c>
      <c r="F140" s="5">
        <v>292857.25960068934</v>
      </c>
      <c r="G140" s="402">
        <v>78203.539600689357</v>
      </c>
      <c r="H140" s="6">
        <v>51576.23</v>
      </c>
      <c r="I140" s="128" t="s">
        <v>85</v>
      </c>
      <c r="J140" s="41">
        <v>78203.539600689357</v>
      </c>
      <c r="K140" s="6">
        <v>61831.07</v>
      </c>
      <c r="L140" s="121"/>
    </row>
    <row r="141" spans="1:12" s="18" customFormat="1" ht="15.6" customHeight="1" outlineLevel="1">
      <c r="A141" s="401"/>
      <c r="B141" s="96" t="s">
        <v>774</v>
      </c>
      <c r="C141" s="7" t="s">
        <v>162</v>
      </c>
      <c r="D141" s="13"/>
      <c r="E141" s="2" t="s">
        <v>2</v>
      </c>
      <c r="F141" s="5">
        <v>326245.27925038221</v>
      </c>
      <c r="G141" s="402">
        <v>99933.049250382246</v>
      </c>
      <c r="H141" s="6">
        <v>51576.23</v>
      </c>
      <c r="I141" s="128" t="s">
        <v>85</v>
      </c>
      <c r="J141" s="41">
        <v>99933.049250382246</v>
      </c>
      <c r="K141" s="6">
        <v>87982.77</v>
      </c>
      <c r="L141" s="121"/>
    </row>
    <row r="142" spans="1:12" s="18" customFormat="1" ht="15.6" customHeight="1" outlineLevel="1">
      <c r="A142" s="401"/>
      <c r="B142" s="96" t="s">
        <v>776</v>
      </c>
      <c r="C142" s="7" t="s">
        <v>128</v>
      </c>
      <c r="D142" s="13"/>
      <c r="E142" s="2" t="s">
        <v>2</v>
      </c>
      <c r="F142" s="5">
        <v>391649.92037941667</v>
      </c>
      <c r="G142" s="402">
        <v>142020.66037941669</v>
      </c>
      <c r="H142" s="6">
        <v>51576.23</v>
      </c>
      <c r="I142" s="128" t="s">
        <v>85</v>
      </c>
      <c r="J142" s="41">
        <v>142020.66037941669</v>
      </c>
      <c r="K142" s="6">
        <v>95127.52</v>
      </c>
      <c r="L142" s="121"/>
    </row>
    <row r="143" spans="1:12" s="18" customFormat="1" ht="15.6" customHeight="1" outlineLevel="1">
      <c r="A143" s="401"/>
      <c r="B143" s="96" t="s">
        <v>775</v>
      </c>
      <c r="C143" s="7" t="s">
        <v>129</v>
      </c>
      <c r="D143" s="13"/>
      <c r="E143" s="2" t="s">
        <v>2</v>
      </c>
      <c r="F143" s="5">
        <v>518025.34479649353</v>
      </c>
      <c r="G143" s="402">
        <v>254088.28479649351</v>
      </c>
      <c r="H143" s="6">
        <v>51576.23</v>
      </c>
      <c r="I143" s="128" t="s">
        <v>85</v>
      </c>
      <c r="J143" s="41">
        <v>254088.28479649351</v>
      </c>
      <c r="K143" s="6">
        <v>182293.43</v>
      </c>
      <c r="L143" s="121"/>
    </row>
    <row r="144" spans="1:12" s="18" customFormat="1" ht="15.6" customHeight="1" outlineLevel="1">
      <c r="A144" s="401"/>
      <c r="B144" s="96" t="s">
        <v>777</v>
      </c>
      <c r="C144" s="7" t="s">
        <v>130</v>
      </c>
      <c r="D144" s="13"/>
      <c r="E144" s="2" t="s">
        <v>2</v>
      </c>
      <c r="F144" s="5">
        <v>817147.36623926298</v>
      </c>
      <c r="G144" s="402">
        <v>423509.92623926298</v>
      </c>
      <c r="H144" s="6">
        <v>51576.23</v>
      </c>
      <c r="I144" s="128" t="s">
        <v>85</v>
      </c>
      <c r="J144" s="41">
        <v>423509.92623926298</v>
      </c>
      <c r="K144" s="6">
        <v>352969.94</v>
      </c>
      <c r="L144" s="121"/>
    </row>
    <row r="145" spans="1:12" s="18" customFormat="1" ht="15.6" customHeight="1" outlineLevel="1">
      <c r="A145" s="401"/>
      <c r="B145" s="96" t="s">
        <v>779</v>
      </c>
      <c r="C145" s="7" t="s">
        <v>131</v>
      </c>
      <c r="D145" s="13"/>
      <c r="E145" s="2" t="s">
        <v>2</v>
      </c>
      <c r="F145" s="5">
        <v>1194720.7599510185</v>
      </c>
      <c r="G145" s="402">
        <v>668512.63995101838</v>
      </c>
      <c r="H145" s="6">
        <v>51576.23</v>
      </c>
      <c r="I145" s="128" t="s">
        <v>85</v>
      </c>
      <c r="J145" s="41">
        <v>668512.63995101838</v>
      </c>
      <c r="K145" s="6">
        <v>514229.41</v>
      </c>
      <c r="L145" s="121"/>
    </row>
    <row r="146" spans="1:12" s="18" customFormat="1" ht="15.6" customHeight="1" outlineLevel="1">
      <c r="A146" s="401"/>
      <c r="B146" s="96" t="s">
        <v>778</v>
      </c>
      <c r="C146" s="7" t="s">
        <v>132</v>
      </c>
      <c r="D146" s="13"/>
      <c r="E146" s="2" t="s">
        <v>2</v>
      </c>
      <c r="F146" s="5">
        <v>1472524.7073334809</v>
      </c>
      <c r="G146" s="402">
        <v>854797.84733348072</v>
      </c>
      <c r="H146" s="6">
        <v>51576.23</v>
      </c>
      <c r="I146" s="128" t="s">
        <v>85</v>
      </c>
      <c r="J146" s="41">
        <v>854797.84733348072</v>
      </c>
      <c r="K146" s="6">
        <v>778314.51</v>
      </c>
      <c r="L146" s="121"/>
    </row>
    <row r="147" spans="1:12" s="18" customFormat="1" ht="15.6" customHeight="1" outlineLevel="1">
      <c r="A147" s="401"/>
      <c r="B147" s="96" t="s">
        <v>780</v>
      </c>
      <c r="C147" s="7" t="s">
        <v>133</v>
      </c>
      <c r="D147" s="13"/>
      <c r="E147" s="2" t="s">
        <v>2</v>
      </c>
      <c r="F147" s="5">
        <v>2004072.734818497</v>
      </c>
      <c r="G147" s="402">
        <v>1285083.764818497</v>
      </c>
      <c r="H147" s="6">
        <v>51576.23</v>
      </c>
      <c r="I147" s="128" t="s">
        <v>85</v>
      </c>
      <c r="J147" s="41">
        <v>1285083.764818497</v>
      </c>
      <c r="K147" s="6">
        <v>1156358.32</v>
      </c>
      <c r="L147" s="121"/>
    </row>
    <row r="148" spans="1:12" s="18" customFormat="1" ht="95.25" customHeight="1" outlineLevel="1">
      <c r="A148" s="41"/>
      <c r="B148" s="112" t="s">
        <v>41</v>
      </c>
      <c r="C148" s="196" t="s">
        <v>781</v>
      </c>
      <c r="D148" s="8" t="s">
        <v>1142</v>
      </c>
      <c r="E148" s="9"/>
      <c r="F148" s="16"/>
      <c r="G148" s="10"/>
      <c r="H148" s="10"/>
      <c r="I148" s="130" t="s">
        <v>1283</v>
      </c>
      <c r="J148" s="41"/>
    </row>
    <row r="149" spans="1:12" s="18" customFormat="1" ht="15.6" customHeight="1" outlineLevel="1">
      <c r="A149" s="41"/>
      <c r="B149" s="96" t="s">
        <v>1256</v>
      </c>
      <c r="C149" s="124" t="s">
        <v>679</v>
      </c>
      <c r="D149" s="21"/>
      <c r="E149" s="22" t="s">
        <v>680</v>
      </c>
      <c r="F149" s="5">
        <v>2568.2800000000002</v>
      </c>
      <c r="G149" s="5" t="s">
        <v>85</v>
      </c>
      <c r="H149" s="6">
        <v>236.45</v>
      </c>
      <c r="I149" s="128"/>
      <c r="J149" s="41"/>
    </row>
    <row r="150" spans="1:12" s="18" customFormat="1" ht="15.6" customHeight="1" outlineLevel="1">
      <c r="A150" s="41"/>
      <c r="B150" s="96" t="s">
        <v>1257</v>
      </c>
      <c r="C150" s="124" t="s">
        <v>681</v>
      </c>
      <c r="D150" s="21"/>
      <c r="E150" s="22" t="s">
        <v>680</v>
      </c>
      <c r="F150" s="5">
        <v>3656.43</v>
      </c>
      <c r="G150" s="5" t="s">
        <v>85</v>
      </c>
      <c r="H150" s="6">
        <v>336.63</v>
      </c>
      <c r="I150" s="128"/>
      <c r="J150" s="41"/>
    </row>
    <row r="151" spans="1:12" s="18" customFormat="1" ht="15.6" customHeight="1" outlineLevel="1">
      <c r="A151" s="41"/>
      <c r="B151" s="96" t="s">
        <v>1258</v>
      </c>
      <c r="C151" s="124" t="s">
        <v>682</v>
      </c>
      <c r="D151" s="21"/>
      <c r="E151" s="22" t="s">
        <v>680</v>
      </c>
      <c r="F151" s="5">
        <v>5115.12</v>
      </c>
      <c r="G151" s="5" t="s">
        <v>85</v>
      </c>
      <c r="H151" s="6">
        <v>470.93</v>
      </c>
      <c r="I151" s="128"/>
      <c r="J151" s="41"/>
    </row>
    <row r="152" spans="1:12" s="18" customFormat="1" ht="15.6" customHeight="1" outlineLevel="1">
      <c r="A152" s="41"/>
      <c r="B152" s="96" t="s">
        <v>1259</v>
      </c>
      <c r="C152" s="124" t="s">
        <v>683</v>
      </c>
      <c r="D152" s="21"/>
      <c r="E152" s="22" t="s">
        <v>680</v>
      </c>
      <c r="F152" s="5">
        <v>6350.35</v>
      </c>
      <c r="G152" s="5" t="s">
        <v>85</v>
      </c>
      <c r="H152" s="6">
        <v>584.65</v>
      </c>
      <c r="I152" s="128"/>
      <c r="J152" s="41"/>
    </row>
    <row r="153" spans="1:12" s="18" customFormat="1" ht="15.6" customHeight="1" outlineLevel="1">
      <c r="A153" s="41"/>
      <c r="B153" s="96" t="s">
        <v>1260</v>
      </c>
      <c r="C153" s="124" t="s">
        <v>684</v>
      </c>
      <c r="D153" s="21"/>
      <c r="E153" s="22" t="s">
        <v>680</v>
      </c>
      <c r="F153" s="5">
        <v>10033.91</v>
      </c>
      <c r="G153" s="5" t="s">
        <v>85</v>
      </c>
      <c r="H153" s="6">
        <v>923.78</v>
      </c>
      <c r="I153" s="128"/>
      <c r="J153" s="41"/>
    </row>
    <row r="154" spans="1:12" s="18" customFormat="1" ht="15.6" customHeight="1" outlineLevel="1">
      <c r="A154" s="41"/>
      <c r="B154" s="96" t="s">
        <v>1261</v>
      </c>
      <c r="C154" s="124" t="s">
        <v>685</v>
      </c>
      <c r="D154" s="21"/>
      <c r="E154" s="22" t="s">
        <v>680</v>
      </c>
      <c r="F154" s="5">
        <v>17728.13</v>
      </c>
      <c r="G154" s="5" t="s">
        <v>85</v>
      </c>
      <c r="H154" s="6">
        <v>1632.15</v>
      </c>
      <c r="I154" s="128"/>
      <c r="J154" s="41"/>
    </row>
    <row r="155" spans="1:12" s="18" customFormat="1" ht="15.6" customHeight="1" outlineLevel="1">
      <c r="A155" s="41"/>
      <c r="B155" s="96" t="s">
        <v>1262</v>
      </c>
      <c r="C155" s="124" t="s">
        <v>686</v>
      </c>
      <c r="D155" s="21"/>
      <c r="E155" s="22" t="s">
        <v>680</v>
      </c>
      <c r="F155" s="5">
        <v>21216.95</v>
      </c>
      <c r="G155" s="5" t="s">
        <v>85</v>
      </c>
      <c r="H155" s="6">
        <v>1953.35</v>
      </c>
      <c r="I155" s="128"/>
      <c r="J155" s="41"/>
    </row>
    <row r="156" spans="1:12" s="18" customFormat="1" ht="15.6" customHeight="1" outlineLevel="1">
      <c r="A156" s="41"/>
      <c r="B156" s="96" t="s">
        <v>1263</v>
      </c>
      <c r="C156" s="124" t="s">
        <v>687</v>
      </c>
      <c r="D156" s="21"/>
      <c r="E156" s="22" t="s">
        <v>680</v>
      </c>
      <c r="F156" s="5">
        <v>26073.67</v>
      </c>
      <c r="G156" s="5" t="s">
        <v>85</v>
      </c>
      <c r="H156" s="6">
        <v>2400.4899999999998</v>
      </c>
      <c r="I156" s="128"/>
      <c r="J156" s="41"/>
    </row>
    <row r="157" spans="1:12" s="18" customFormat="1" ht="15.6" customHeight="1" outlineLevel="1">
      <c r="A157" s="41"/>
      <c r="B157" s="96" t="s">
        <v>1264</v>
      </c>
      <c r="C157" s="124" t="s">
        <v>688</v>
      </c>
      <c r="D157" s="21"/>
      <c r="E157" s="22" t="s">
        <v>680</v>
      </c>
      <c r="F157" s="5">
        <v>40457.980000000003</v>
      </c>
      <c r="G157" s="5" t="s">
        <v>85</v>
      </c>
      <c r="H157" s="6">
        <v>3724.79</v>
      </c>
      <c r="I157" s="128"/>
      <c r="J157" s="41"/>
    </row>
    <row r="158" spans="1:12" s="18" customFormat="1" ht="15.6" customHeight="1" outlineLevel="1">
      <c r="A158" s="41"/>
      <c r="B158" s="96" t="s">
        <v>1265</v>
      </c>
      <c r="C158" s="124" t="s">
        <v>689</v>
      </c>
      <c r="D158" s="21"/>
      <c r="E158" s="22" t="s">
        <v>680</v>
      </c>
      <c r="F158" s="5">
        <v>52570.69</v>
      </c>
      <c r="G158" s="5" t="s">
        <v>85</v>
      </c>
      <c r="H158" s="6">
        <v>4839.95</v>
      </c>
      <c r="I158" s="128"/>
      <c r="J158" s="41"/>
    </row>
    <row r="159" spans="1:12" s="18" customFormat="1" ht="31.15" customHeight="1" outlineLevel="1">
      <c r="B159" s="195" t="s">
        <v>42</v>
      </c>
      <c r="C159" s="3" t="s">
        <v>138</v>
      </c>
      <c r="D159" s="3" t="s">
        <v>139</v>
      </c>
      <c r="E159" s="2" t="s">
        <v>76</v>
      </c>
      <c r="F159" s="5">
        <v>40</v>
      </c>
      <c r="G159" s="5" t="s">
        <v>85</v>
      </c>
      <c r="H159" s="6" t="s">
        <v>85</v>
      </c>
      <c r="I159" s="129" t="s">
        <v>928</v>
      </c>
      <c r="J159" s="41"/>
    </row>
    <row r="160" spans="1:12" s="18" customFormat="1" ht="51.75" customHeight="1" outlineLevel="1">
      <c r="B160" s="195" t="s">
        <v>1266</v>
      </c>
      <c r="C160" s="3" t="s">
        <v>140</v>
      </c>
      <c r="D160" s="3" t="s">
        <v>119</v>
      </c>
      <c r="E160" s="2" t="s">
        <v>76</v>
      </c>
      <c r="F160" s="5">
        <v>178.61</v>
      </c>
      <c r="G160" s="5" t="s">
        <v>85</v>
      </c>
      <c r="H160" s="6" t="s">
        <v>85</v>
      </c>
      <c r="I160" s="129" t="s">
        <v>929</v>
      </c>
      <c r="J160" s="41"/>
    </row>
    <row r="161" spans="2:10" s="18" customFormat="1" ht="96.75" customHeight="1" outlineLevel="1">
      <c r="B161" s="211" t="s">
        <v>43</v>
      </c>
      <c r="C161" s="115" t="s">
        <v>1284</v>
      </c>
      <c r="D161" s="115" t="s">
        <v>1143</v>
      </c>
      <c r="E161" s="116" t="s">
        <v>680</v>
      </c>
      <c r="F161" s="5">
        <f>6682-1400</f>
        <v>5282</v>
      </c>
      <c r="G161" s="5" t="s">
        <v>85</v>
      </c>
      <c r="H161" s="6" t="s">
        <v>85</v>
      </c>
      <c r="I161" s="269" t="s">
        <v>1023</v>
      </c>
      <c r="J161" s="41"/>
    </row>
    <row r="162" spans="2:10" s="18" customFormat="1" ht="32.25" customHeight="1" outlineLevel="1">
      <c r="B162" s="197" t="s">
        <v>1267</v>
      </c>
      <c r="C162" s="198" t="s">
        <v>783</v>
      </c>
      <c r="D162" s="199"/>
      <c r="E162" s="200"/>
      <c r="F162" s="201"/>
      <c r="G162" s="202"/>
      <c r="H162" s="210"/>
      <c r="I162" s="203"/>
      <c r="J162" s="41"/>
    </row>
    <row r="163" spans="2:10" s="18" customFormat="1" ht="113.25" customHeight="1" outlineLevel="1">
      <c r="B163" s="211" t="s">
        <v>1268</v>
      </c>
      <c r="C163" s="23" t="s">
        <v>787</v>
      </c>
      <c r="D163" s="24" t="s">
        <v>973</v>
      </c>
      <c r="E163" s="62" t="s">
        <v>86</v>
      </c>
      <c r="F163" s="33">
        <v>99175.22</v>
      </c>
      <c r="G163" s="6" t="s">
        <v>85</v>
      </c>
      <c r="H163" s="122">
        <f>F163*10%/100%</f>
        <v>9917.5220000000008</v>
      </c>
      <c r="I163" s="131"/>
      <c r="J163" s="41"/>
    </row>
    <row r="164" spans="2:10" s="18" customFormat="1" ht="111.75" customHeight="1" outlineLevel="1">
      <c r="B164" s="211" t="s">
        <v>1269</v>
      </c>
      <c r="C164" s="23" t="s">
        <v>788</v>
      </c>
      <c r="D164" s="24" t="s">
        <v>973</v>
      </c>
      <c r="E164" s="62" t="s">
        <v>86</v>
      </c>
      <c r="F164" s="33">
        <v>104432.13</v>
      </c>
      <c r="G164" s="6" t="s">
        <v>85</v>
      </c>
      <c r="H164" s="122">
        <f>F164*10%/100%</f>
        <v>10443.213000000002</v>
      </c>
      <c r="I164" s="131"/>
      <c r="J164" s="41"/>
    </row>
    <row r="165" spans="2:10" s="18" customFormat="1" ht="132.75" customHeight="1" outlineLevel="1">
      <c r="B165" s="211" t="s">
        <v>1270</v>
      </c>
      <c r="C165" s="24" t="s">
        <v>784</v>
      </c>
      <c r="D165" s="24" t="s">
        <v>972</v>
      </c>
      <c r="E165" s="62"/>
      <c r="F165" s="225"/>
      <c r="G165" s="6" t="s">
        <v>85</v>
      </c>
      <c r="H165" s="214"/>
      <c r="I165" s="129"/>
      <c r="J165" s="41"/>
    </row>
    <row r="166" spans="2:10" s="18" customFormat="1" ht="30" customHeight="1" outlineLevel="1">
      <c r="B166" s="211" t="s">
        <v>1271</v>
      </c>
      <c r="C166" s="27" t="s">
        <v>789</v>
      </c>
      <c r="D166" s="24"/>
      <c r="E166" s="62" t="s">
        <v>86</v>
      </c>
      <c r="F166" s="33">
        <v>90446.69</v>
      </c>
      <c r="G166" s="6" t="s">
        <v>85</v>
      </c>
      <c r="H166" s="122">
        <f>F166*10%/100%</f>
        <v>9044.6689999999999</v>
      </c>
      <c r="I166" s="129"/>
      <c r="J166" s="41"/>
    </row>
    <row r="167" spans="2:10" s="18" customFormat="1" ht="30" customHeight="1" outlineLevel="1">
      <c r="B167" s="211" t="s">
        <v>1272</v>
      </c>
      <c r="C167" s="27" t="s">
        <v>790</v>
      </c>
      <c r="D167" s="24"/>
      <c r="E167" s="62" t="s">
        <v>86</v>
      </c>
      <c r="F167" s="33">
        <v>255838.67</v>
      </c>
      <c r="G167" s="6" t="s">
        <v>85</v>
      </c>
      <c r="H167" s="122">
        <f>F167*10%/100%</f>
        <v>25583.867000000002</v>
      </c>
      <c r="I167" s="129"/>
      <c r="J167" s="41"/>
    </row>
    <row r="168" spans="2:10" s="18" customFormat="1" ht="30" customHeight="1" outlineLevel="1">
      <c r="B168" s="211" t="s">
        <v>1273</v>
      </c>
      <c r="C168" s="27" t="s">
        <v>791</v>
      </c>
      <c r="D168" s="24"/>
      <c r="E168" s="62" t="s">
        <v>86</v>
      </c>
      <c r="F168" s="33">
        <v>390794.62</v>
      </c>
      <c r="G168" s="6" t="s">
        <v>85</v>
      </c>
      <c r="H168" s="122">
        <f>F168*10%/100%</f>
        <v>39079.462</v>
      </c>
      <c r="I168" s="129"/>
      <c r="J168" s="41"/>
    </row>
    <row r="169" spans="2:10" s="18" customFormat="1" ht="134.25" customHeight="1" outlineLevel="1">
      <c r="B169" s="211" t="s">
        <v>1274</v>
      </c>
      <c r="C169" s="24" t="s">
        <v>785</v>
      </c>
      <c r="D169" s="24" t="s">
        <v>972</v>
      </c>
      <c r="E169" s="62"/>
      <c r="F169" s="226"/>
      <c r="G169" s="6" t="s">
        <v>85</v>
      </c>
      <c r="H169" s="215"/>
      <c r="I169" s="129"/>
      <c r="J169" s="41"/>
    </row>
    <row r="170" spans="2:10" s="18" customFormat="1" ht="31.5" customHeight="1" outlineLevel="1">
      <c r="B170" s="211" t="s">
        <v>1275</v>
      </c>
      <c r="C170" s="27" t="s">
        <v>789</v>
      </c>
      <c r="D170" s="24"/>
      <c r="E170" s="62" t="s">
        <v>86</v>
      </c>
      <c r="F170" s="33">
        <v>211762.38</v>
      </c>
      <c r="G170" s="6" t="s">
        <v>85</v>
      </c>
      <c r="H170" s="122">
        <f>F170*10%/100%</f>
        <v>21176.238000000001</v>
      </c>
      <c r="I170" s="129"/>
      <c r="J170" s="41"/>
    </row>
    <row r="171" spans="2:10" s="18" customFormat="1" ht="31.5" customHeight="1" outlineLevel="1">
      <c r="B171" s="211" t="s">
        <v>1276</v>
      </c>
      <c r="C171" s="27" t="s">
        <v>790</v>
      </c>
      <c r="D171" s="24"/>
      <c r="E171" s="62" t="s">
        <v>86</v>
      </c>
      <c r="F171" s="33">
        <v>323148.34000000003</v>
      </c>
      <c r="G171" s="6" t="s">
        <v>85</v>
      </c>
      <c r="H171" s="122">
        <f t="shared" ref="H171:H176" si="0">F171*10%/100%</f>
        <v>32314.834000000003</v>
      </c>
      <c r="I171" s="129"/>
      <c r="J171" s="41"/>
    </row>
    <row r="172" spans="2:10" s="18" customFormat="1" ht="31.5" customHeight="1" outlineLevel="1">
      <c r="B172" s="211" t="s">
        <v>1277</v>
      </c>
      <c r="C172" s="27" t="s">
        <v>791</v>
      </c>
      <c r="D172" s="24"/>
      <c r="E172" s="62" t="s">
        <v>86</v>
      </c>
      <c r="F172" s="33">
        <v>482574.93</v>
      </c>
      <c r="G172" s="6" t="s">
        <v>85</v>
      </c>
      <c r="H172" s="122">
        <f t="shared" si="0"/>
        <v>48257.493000000002</v>
      </c>
      <c r="I172" s="129"/>
      <c r="J172" s="41"/>
    </row>
    <row r="173" spans="2:10" s="18" customFormat="1" ht="130.5" customHeight="1" outlineLevel="1">
      <c r="B173" s="211" t="s">
        <v>1278</v>
      </c>
      <c r="C173" s="24" t="s">
        <v>786</v>
      </c>
      <c r="D173" s="24" t="s">
        <v>972</v>
      </c>
      <c r="E173" s="62"/>
      <c r="F173" s="226"/>
      <c r="G173" s="6" t="s">
        <v>85</v>
      </c>
      <c r="H173" s="215"/>
      <c r="I173" s="129"/>
      <c r="J173" s="41"/>
    </row>
    <row r="174" spans="2:10" s="18" customFormat="1" ht="30" customHeight="1" outlineLevel="1">
      <c r="B174" s="211" t="s">
        <v>1279</v>
      </c>
      <c r="C174" s="27" t="s">
        <v>789</v>
      </c>
      <c r="D174" s="24"/>
      <c r="E174" s="62" t="s">
        <v>86</v>
      </c>
      <c r="F174" s="33">
        <v>115305.11</v>
      </c>
      <c r="G174" s="6" t="s">
        <v>85</v>
      </c>
      <c r="H174" s="122">
        <f t="shared" si="0"/>
        <v>11530.511</v>
      </c>
      <c r="I174" s="129"/>
      <c r="J174" s="41"/>
    </row>
    <row r="175" spans="2:10" s="18" customFormat="1" ht="30" customHeight="1" outlineLevel="1">
      <c r="B175" s="211" t="s">
        <v>1280</v>
      </c>
      <c r="C175" s="27" t="s">
        <v>790</v>
      </c>
      <c r="D175" s="24"/>
      <c r="E175" s="62" t="s">
        <v>86</v>
      </c>
      <c r="F175" s="33">
        <v>221709.86</v>
      </c>
      <c r="G175" s="6" t="s">
        <v>85</v>
      </c>
      <c r="H175" s="122">
        <f t="shared" si="0"/>
        <v>22170.986000000001</v>
      </c>
      <c r="I175" s="129"/>
      <c r="J175" s="41"/>
    </row>
    <row r="176" spans="2:10" s="18" customFormat="1" ht="30" customHeight="1" outlineLevel="1">
      <c r="B176" s="211" t="s">
        <v>1281</v>
      </c>
      <c r="C176" s="403" t="s">
        <v>791</v>
      </c>
      <c r="D176" s="335"/>
      <c r="E176" s="336" t="s">
        <v>86</v>
      </c>
      <c r="F176" s="337">
        <v>331323.38</v>
      </c>
      <c r="G176" s="118" t="s">
        <v>85</v>
      </c>
      <c r="H176" s="404">
        <f t="shared" si="0"/>
        <v>33132.338000000003</v>
      </c>
      <c r="I176" s="269"/>
      <c r="J176" s="41"/>
    </row>
    <row r="177" spans="1:10" s="18" customFormat="1" ht="223.9" customHeight="1" outlineLevel="1">
      <c r="A177" s="385"/>
      <c r="B177" s="405"/>
      <c r="C177" s="196" t="s">
        <v>1402</v>
      </c>
      <c r="D177" s="8" t="s">
        <v>1364</v>
      </c>
      <c r="E177" s="9"/>
      <c r="F177" s="406"/>
      <c r="G177" s="406"/>
      <c r="H177" s="407"/>
      <c r="I177" s="408" t="s">
        <v>1345</v>
      </c>
      <c r="J177" s="41" t="s">
        <v>1419</v>
      </c>
    </row>
    <row r="178" spans="1:10" s="18" customFormat="1" ht="30" customHeight="1" outlineLevel="1">
      <c r="A178" s="385"/>
      <c r="B178" s="405"/>
      <c r="C178" s="27" t="s">
        <v>1403</v>
      </c>
      <c r="D178" s="24"/>
      <c r="E178" s="2" t="s">
        <v>2</v>
      </c>
      <c r="F178" s="33">
        <v>178218.93737662345</v>
      </c>
      <c r="G178" s="122">
        <v>36368.977376623501</v>
      </c>
      <c r="H178" s="122">
        <v>33285.15</v>
      </c>
      <c r="I178" s="452">
        <f>F178-H178</f>
        <v>144933.78737662346</v>
      </c>
      <c r="J178" s="41">
        <v>36368.977376623501</v>
      </c>
    </row>
    <row r="179" spans="1:10" s="18" customFormat="1" ht="30" customHeight="1" outlineLevel="1">
      <c r="A179" s="385"/>
      <c r="B179" s="405"/>
      <c r="C179" s="27" t="s">
        <v>1404</v>
      </c>
      <c r="D179" s="24"/>
      <c r="E179" s="2" t="s">
        <v>2</v>
      </c>
      <c r="F179" s="33">
        <v>220553.79426402409</v>
      </c>
      <c r="G179" s="122">
        <v>64146.204264024564</v>
      </c>
      <c r="H179" s="122">
        <v>33285.15</v>
      </c>
      <c r="I179" s="452">
        <f t="shared" ref="I179:I189" si="1">F179-H179</f>
        <v>187268.6442640241</v>
      </c>
      <c r="J179" s="41">
        <v>64146.204264024564</v>
      </c>
    </row>
    <row r="180" spans="1:10" s="18" customFormat="1" ht="30" customHeight="1" outlineLevel="1">
      <c r="A180" s="385"/>
      <c r="B180" s="405"/>
      <c r="C180" s="27" t="s">
        <v>1405</v>
      </c>
      <c r="D180" s="24"/>
      <c r="E180" s="2" t="s">
        <v>2</v>
      </c>
      <c r="F180" s="33">
        <v>261152.33988621394</v>
      </c>
      <c r="G180" s="122">
        <v>90187.129886213908</v>
      </c>
      <c r="H180" s="122">
        <v>33285.15</v>
      </c>
      <c r="I180" s="452">
        <f t="shared" si="1"/>
        <v>227867.18988621395</v>
      </c>
      <c r="J180" s="41">
        <v>90187.129886213908</v>
      </c>
    </row>
    <row r="181" spans="1:10" s="18" customFormat="1" ht="30" customHeight="1" outlineLevel="1">
      <c r="A181" s="385"/>
      <c r="B181" s="405"/>
      <c r="C181" s="27" t="s">
        <v>1406</v>
      </c>
      <c r="D181" s="24"/>
      <c r="E181" s="2" t="s">
        <v>2</v>
      </c>
      <c r="F181" s="33">
        <v>346351.83528415143</v>
      </c>
      <c r="G181" s="122">
        <v>146271.37528415147</v>
      </c>
      <c r="H181" s="122">
        <v>33285.15</v>
      </c>
      <c r="I181" s="452">
        <f t="shared" si="1"/>
        <v>313066.6852841514</v>
      </c>
      <c r="J181" s="41">
        <v>146271.37528415147</v>
      </c>
    </row>
    <row r="182" spans="1:10" s="18" customFormat="1" ht="30" customHeight="1" outlineLevel="1">
      <c r="A182" s="385"/>
      <c r="B182" s="405"/>
      <c r="C182" s="27" t="s">
        <v>1407</v>
      </c>
      <c r="D182" s="24"/>
      <c r="E182" s="2" t="s">
        <v>2</v>
      </c>
      <c r="F182" s="33">
        <v>519501.67571299907</v>
      </c>
      <c r="G182" s="122">
        <v>277280.02571299905</v>
      </c>
      <c r="H182" s="122">
        <v>33285.15</v>
      </c>
      <c r="I182" s="452">
        <f t="shared" si="1"/>
        <v>486216.52571299905</v>
      </c>
      <c r="J182" s="41">
        <v>277280.02571299905</v>
      </c>
    </row>
    <row r="183" spans="1:10" s="18" customFormat="1" ht="30" customHeight="1" outlineLevel="1">
      <c r="A183" s="385"/>
      <c r="B183" s="405"/>
      <c r="C183" s="27" t="s">
        <v>1408</v>
      </c>
      <c r="D183" s="24"/>
      <c r="E183" s="2" t="s">
        <v>2</v>
      </c>
      <c r="F183" s="33">
        <v>993938.81483117701</v>
      </c>
      <c r="G183" s="122">
        <v>561438.86483117705</v>
      </c>
      <c r="H183" s="122">
        <v>33285.15</v>
      </c>
      <c r="I183" s="452">
        <f t="shared" si="1"/>
        <v>960653.66483117698</v>
      </c>
      <c r="J183" s="41">
        <v>561438.86483117705</v>
      </c>
    </row>
    <row r="184" spans="1:10" s="18" customFormat="1" ht="30" customHeight="1" outlineLevel="1">
      <c r="A184" s="385"/>
      <c r="B184" s="405"/>
      <c r="C184" s="27" t="s">
        <v>1409</v>
      </c>
      <c r="D184" s="24"/>
      <c r="E184" s="2" t="s">
        <v>2</v>
      </c>
      <c r="F184" s="33">
        <v>1458725.0280463381</v>
      </c>
      <c r="G184" s="122">
        <v>833416.95804633806</v>
      </c>
      <c r="H184" s="122">
        <v>33285.15</v>
      </c>
      <c r="I184" s="452">
        <f t="shared" si="1"/>
        <v>1425439.8780463382</v>
      </c>
      <c r="J184" s="41">
        <v>833416.95804633806</v>
      </c>
    </row>
    <row r="185" spans="1:10" s="18" customFormat="1" ht="30" customHeight="1" outlineLevel="1">
      <c r="A185" s="385"/>
      <c r="B185" s="405"/>
      <c r="C185" s="27" t="s">
        <v>1410</v>
      </c>
      <c r="D185" s="24"/>
      <c r="E185" s="2" t="s">
        <v>2</v>
      </c>
      <c r="F185" s="33">
        <v>1870875.8025834174</v>
      </c>
      <c r="G185" s="122">
        <v>1134631.8825834177</v>
      </c>
      <c r="H185" s="122">
        <v>33285.15</v>
      </c>
      <c r="I185" s="452">
        <f t="shared" si="1"/>
        <v>1837590.6525834175</v>
      </c>
      <c r="J185" s="41">
        <v>1134631.8825834177</v>
      </c>
    </row>
    <row r="186" spans="1:10" s="18" customFormat="1" ht="30" customHeight="1" outlineLevel="1">
      <c r="A186" s="385"/>
      <c r="B186" s="405"/>
      <c r="C186" s="27" t="s">
        <v>1411</v>
      </c>
      <c r="D186" s="24"/>
      <c r="E186" s="2" t="s">
        <v>2</v>
      </c>
      <c r="F186" s="33">
        <v>2270097.9621497481</v>
      </c>
      <c r="G186" s="122">
        <v>1413411.8521497482</v>
      </c>
      <c r="H186" s="122">
        <v>33285.15</v>
      </c>
      <c r="I186" s="452">
        <f t="shared" si="1"/>
        <v>2236812.8121497482</v>
      </c>
      <c r="J186" s="41">
        <v>1413411.8521497482</v>
      </c>
    </row>
    <row r="187" spans="1:10" s="18" customFormat="1" ht="30" customHeight="1" outlineLevel="1">
      <c r="A187" s="385"/>
      <c r="B187" s="405"/>
      <c r="C187" s="27" t="s">
        <v>1412</v>
      </c>
      <c r="D187" s="24"/>
      <c r="E187" s="2" t="s">
        <v>2</v>
      </c>
      <c r="F187" s="33">
        <v>2735793.4483436523</v>
      </c>
      <c r="G187" s="122">
        <v>1879107.3383436527</v>
      </c>
      <c r="H187" s="122">
        <v>33285.15</v>
      </c>
      <c r="I187" s="452">
        <f t="shared" si="1"/>
        <v>2702508.2983436524</v>
      </c>
      <c r="J187" s="41">
        <v>1879107.3383436527</v>
      </c>
    </row>
    <row r="188" spans="1:10" s="18" customFormat="1" ht="30" customHeight="1" outlineLevel="1">
      <c r="A188" s="385"/>
      <c r="B188" s="405"/>
      <c r="C188" s="27" t="s">
        <v>1413</v>
      </c>
      <c r="D188" s="24"/>
      <c r="E188" s="2" t="s">
        <v>2</v>
      </c>
      <c r="F188" s="33">
        <v>457033.24</v>
      </c>
      <c r="G188" s="122">
        <v>256952.78</v>
      </c>
      <c r="H188" s="122">
        <v>33285.15</v>
      </c>
      <c r="I188" s="452">
        <f t="shared" si="1"/>
        <v>423748.08999999997</v>
      </c>
      <c r="J188" s="41">
        <v>256952.78</v>
      </c>
    </row>
    <row r="189" spans="1:10" s="18" customFormat="1" ht="30" customHeight="1" outlineLevel="1">
      <c r="A189" s="385"/>
      <c r="B189" s="405"/>
      <c r="C189" s="27" t="s">
        <v>1414</v>
      </c>
      <c r="D189" s="24"/>
      <c r="E189" s="2" t="s">
        <v>2</v>
      </c>
      <c r="F189" s="33">
        <v>743935.4800000001</v>
      </c>
      <c r="G189" s="122">
        <v>501713.83</v>
      </c>
      <c r="H189" s="122">
        <v>33285.15</v>
      </c>
      <c r="I189" s="452">
        <f t="shared" si="1"/>
        <v>710650.33000000007</v>
      </c>
      <c r="J189" s="41">
        <v>501713.83</v>
      </c>
    </row>
    <row r="190" spans="1:10" s="18" customFormat="1" ht="250.9" customHeight="1" outlineLevel="1">
      <c r="A190" s="385"/>
      <c r="B190" s="405"/>
      <c r="C190" s="196" t="s">
        <v>1416</v>
      </c>
      <c r="D190" s="8" t="s">
        <v>1366</v>
      </c>
      <c r="E190" s="9"/>
      <c r="F190" s="409"/>
      <c r="G190" s="409"/>
      <c r="H190" s="410"/>
      <c r="I190" s="408" t="s">
        <v>1344</v>
      </c>
      <c r="J190" s="41" t="s">
        <v>1419</v>
      </c>
    </row>
    <row r="191" spans="1:10" s="18" customFormat="1" ht="30" customHeight="1" outlineLevel="1">
      <c r="A191" s="385"/>
      <c r="B191" s="405"/>
      <c r="C191" s="27" t="s">
        <v>1403</v>
      </c>
      <c r="D191" s="24"/>
      <c r="E191" s="2" t="s">
        <v>2</v>
      </c>
      <c r="F191" s="33">
        <v>439631.15845650417</v>
      </c>
      <c r="G191" s="122">
        <v>66409.378456504186</v>
      </c>
      <c r="H191" s="122">
        <v>117386.04</v>
      </c>
      <c r="I191" s="452">
        <f>F191-H191</f>
        <v>322245.11845650419</v>
      </c>
      <c r="J191" s="41">
        <v>66409.378456504186</v>
      </c>
    </row>
    <row r="192" spans="1:10" s="18" customFormat="1" ht="30" customHeight="1" outlineLevel="1">
      <c r="A192" s="385"/>
      <c r="B192" s="405"/>
      <c r="C192" s="27" t="s">
        <v>1404</v>
      </c>
      <c r="D192" s="24"/>
      <c r="E192" s="2" t="s">
        <v>2</v>
      </c>
      <c r="F192" s="33">
        <v>498866.33211666922</v>
      </c>
      <c r="G192" s="122">
        <v>101281.4421166692</v>
      </c>
      <c r="H192" s="122">
        <v>117386.04</v>
      </c>
      <c r="I192" s="452">
        <f t="shared" ref="I192:I202" si="2">F192-H192</f>
        <v>381480.29211666924</v>
      </c>
      <c r="J192" s="41">
        <v>101281.4421166692</v>
      </c>
    </row>
    <row r="193" spans="1:10" s="18" customFormat="1" ht="30" customHeight="1" outlineLevel="1">
      <c r="A193" s="385"/>
      <c r="B193" s="405"/>
      <c r="C193" s="27" t="s">
        <v>1405</v>
      </c>
      <c r="D193" s="24"/>
      <c r="E193" s="2" t="s">
        <v>2</v>
      </c>
      <c r="F193" s="33">
        <v>556536.82498333801</v>
      </c>
      <c r="G193" s="122">
        <v>134588.82498333804</v>
      </c>
      <c r="H193" s="122">
        <v>117386.04</v>
      </c>
      <c r="I193" s="452">
        <f t="shared" si="2"/>
        <v>439150.78498333803</v>
      </c>
      <c r="J193" s="41">
        <v>134588.82498333804</v>
      </c>
    </row>
    <row r="194" spans="1:10" s="18" customFormat="1" ht="30" customHeight="1" outlineLevel="1">
      <c r="A194" s="385"/>
      <c r="B194" s="405"/>
      <c r="C194" s="27" t="s">
        <v>1406</v>
      </c>
      <c r="D194" s="24"/>
      <c r="E194" s="2" t="s">
        <v>2</v>
      </c>
      <c r="F194" s="33">
        <v>670078.36468031304</v>
      </c>
      <c r="G194" s="122">
        <v>199404.14468031301</v>
      </c>
      <c r="H194" s="122">
        <v>117386.04</v>
      </c>
      <c r="I194" s="452">
        <f t="shared" si="2"/>
        <v>552692.324680313</v>
      </c>
      <c r="J194" s="41">
        <v>199404.14468031301</v>
      </c>
    </row>
    <row r="195" spans="1:10" s="18" customFormat="1" ht="30" customHeight="1" outlineLevel="1">
      <c r="A195" s="385"/>
      <c r="B195" s="405"/>
      <c r="C195" s="27" t="s">
        <v>1407</v>
      </c>
      <c r="D195" s="24"/>
      <c r="E195" s="2" t="s">
        <v>2</v>
      </c>
      <c r="F195" s="33">
        <v>822548.13215642446</v>
      </c>
      <c r="G195" s="122">
        <v>370246.03215642442</v>
      </c>
      <c r="H195" s="122">
        <v>117386.04</v>
      </c>
      <c r="I195" s="452">
        <f t="shared" si="2"/>
        <v>705162.09215642442</v>
      </c>
      <c r="J195" s="41">
        <v>370246.03215642442</v>
      </c>
    </row>
    <row r="196" spans="1:10" s="18" customFormat="1" ht="30" customHeight="1" outlineLevel="1">
      <c r="A196" s="385"/>
      <c r="B196" s="405"/>
      <c r="C196" s="27" t="s">
        <v>1408</v>
      </c>
      <c r="D196" s="24"/>
      <c r="E196" s="2" t="s">
        <v>2</v>
      </c>
      <c r="F196" s="33">
        <v>1339247.7621965387</v>
      </c>
      <c r="G196" s="122">
        <v>677065.0821965388</v>
      </c>
      <c r="H196" s="122">
        <v>117386.04</v>
      </c>
      <c r="I196" s="452">
        <f t="shared" si="2"/>
        <v>1221861.7221965387</v>
      </c>
      <c r="J196" s="41">
        <v>677065.0821965388</v>
      </c>
    </row>
    <row r="197" spans="1:10" s="18" customFormat="1" ht="30" customHeight="1" outlineLevel="1">
      <c r="A197" s="385"/>
      <c r="B197" s="405"/>
      <c r="C197" s="27" t="s">
        <v>1409</v>
      </c>
      <c r="D197" s="24"/>
      <c r="E197" s="2" t="s">
        <v>2</v>
      </c>
      <c r="F197" s="33">
        <v>1885228.7418454876</v>
      </c>
      <c r="G197" s="122">
        <v>980377.02184548776</v>
      </c>
      <c r="H197" s="122">
        <v>117386.04</v>
      </c>
      <c r="I197" s="452">
        <f t="shared" si="2"/>
        <v>1767842.7018454876</v>
      </c>
      <c r="J197" s="41">
        <v>980377.02184548776</v>
      </c>
    </row>
    <row r="198" spans="1:10" s="18" customFormat="1" ht="30" customHeight="1" outlineLevel="1">
      <c r="A198" s="385"/>
      <c r="B198" s="405"/>
      <c r="C198" s="27" t="s">
        <v>1410</v>
      </c>
      <c r="D198" s="24"/>
      <c r="E198" s="2" t="s">
        <v>2</v>
      </c>
      <c r="F198" s="33">
        <v>2465611.969402344</v>
      </c>
      <c r="G198" s="122">
        <v>1389649.549402344</v>
      </c>
      <c r="H198" s="122">
        <v>117386.04</v>
      </c>
      <c r="I198" s="452">
        <f t="shared" si="2"/>
        <v>2348225.9294023439</v>
      </c>
      <c r="J198" s="41">
        <v>1389649.549402344</v>
      </c>
    </row>
    <row r="199" spans="1:10" s="18" customFormat="1" ht="30" customHeight="1" outlineLevel="1">
      <c r="A199" s="385"/>
      <c r="B199" s="405"/>
      <c r="C199" s="27" t="s">
        <v>1411</v>
      </c>
      <c r="D199" s="24"/>
      <c r="E199" s="2" t="s">
        <v>2</v>
      </c>
      <c r="F199" s="33">
        <v>2985403.0783548737</v>
      </c>
      <c r="G199" s="122">
        <v>1729503.0583548744</v>
      </c>
      <c r="H199" s="122">
        <v>117386.04</v>
      </c>
      <c r="I199" s="452">
        <f t="shared" si="2"/>
        <v>2868017.0383548737</v>
      </c>
      <c r="J199" s="41">
        <v>1729503.0583548744</v>
      </c>
    </row>
    <row r="200" spans="1:10" s="18" customFormat="1" ht="30" customHeight="1" outlineLevel="1">
      <c r="A200" s="385"/>
      <c r="B200" s="405"/>
      <c r="C200" s="27" t="s">
        <v>1412</v>
      </c>
      <c r="D200" s="24"/>
      <c r="E200" s="2" t="s">
        <v>2</v>
      </c>
      <c r="F200" s="33">
        <v>3331303.3108978947</v>
      </c>
      <c r="G200" s="122">
        <v>2075403.2908978951</v>
      </c>
      <c r="H200" s="122">
        <v>117386.04</v>
      </c>
      <c r="I200" s="452">
        <f t="shared" si="2"/>
        <v>3213917.2708978946</v>
      </c>
      <c r="J200" s="41">
        <v>2075403.2908978951</v>
      </c>
    </row>
    <row r="201" spans="1:10" s="18" customFormat="1" ht="30" customHeight="1" outlineLevel="1">
      <c r="A201" s="385"/>
      <c r="B201" s="405"/>
      <c r="C201" s="27" t="s">
        <v>1413</v>
      </c>
      <c r="D201" s="24"/>
      <c r="E201" s="2" t="s">
        <v>2</v>
      </c>
      <c r="F201" s="33">
        <v>727627</v>
      </c>
      <c r="G201" s="122">
        <v>256952.78</v>
      </c>
      <c r="H201" s="122">
        <v>117386.04</v>
      </c>
      <c r="I201" s="452">
        <f t="shared" si="2"/>
        <v>610240.96</v>
      </c>
      <c r="J201" s="41">
        <v>256952.78</v>
      </c>
    </row>
    <row r="202" spans="1:10" s="18" customFormat="1" ht="30" customHeight="1" outlineLevel="1">
      <c r="A202" s="385"/>
      <c r="B202" s="405"/>
      <c r="C202" s="27" t="s">
        <v>1414</v>
      </c>
      <c r="D202" s="24"/>
      <c r="E202" s="2" t="s">
        <v>2</v>
      </c>
      <c r="F202" s="33">
        <v>954015.93000000017</v>
      </c>
      <c r="G202" s="122">
        <v>501713.83</v>
      </c>
      <c r="H202" s="122">
        <v>117386.04</v>
      </c>
      <c r="I202" s="452">
        <f t="shared" si="2"/>
        <v>836629.89000000013</v>
      </c>
      <c r="J202" s="41">
        <v>501713.83</v>
      </c>
    </row>
    <row r="203" spans="1:10" s="18" customFormat="1" ht="201" customHeight="1" outlineLevel="1">
      <c r="A203" s="385"/>
      <c r="B203" s="405"/>
      <c r="C203" s="196" t="s">
        <v>1415</v>
      </c>
      <c r="D203" s="8" t="s">
        <v>1251</v>
      </c>
      <c r="E203" s="9"/>
      <c r="F203" s="406"/>
      <c r="G203" s="406"/>
      <c r="H203" s="407"/>
      <c r="I203" s="408" t="s">
        <v>1343</v>
      </c>
      <c r="J203" s="41" t="s">
        <v>1419</v>
      </c>
    </row>
    <row r="204" spans="1:10" s="18" customFormat="1" ht="30" customHeight="1" outlineLevel="1">
      <c r="A204" s="385"/>
      <c r="B204" s="405"/>
      <c r="C204" s="27" t="s">
        <v>1403</v>
      </c>
      <c r="D204" s="24"/>
      <c r="E204" s="2" t="s">
        <v>2</v>
      </c>
      <c r="F204" s="33">
        <v>269404.58845650416</v>
      </c>
      <c r="G204" s="122">
        <v>66409.378456504186</v>
      </c>
      <c r="H204" s="122">
        <v>51576.23</v>
      </c>
      <c r="I204" s="452">
        <f>F204-H204</f>
        <v>217828.35845650415</v>
      </c>
      <c r="J204" s="41">
        <v>66409.378456504186</v>
      </c>
    </row>
    <row r="205" spans="1:10" s="18" customFormat="1" ht="30" customHeight="1" outlineLevel="1">
      <c r="A205" s="385"/>
      <c r="B205" s="405"/>
      <c r="C205" s="27" t="s">
        <v>1404</v>
      </c>
      <c r="D205" s="24"/>
      <c r="E205" s="2" t="s">
        <v>2</v>
      </c>
      <c r="F205" s="33">
        <v>315935.16211666918</v>
      </c>
      <c r="G205" s="122">
        <v>101281.4421166692</v>
      </c>
      <c r="H205" s="122">
        <v>51576.23</v>
      </c>
      <c r="I205" s="452">
        <f t="shared" ref="I205:I215" si="3">F205-H205</f>
        <v>264358.9321166692</v>
      </c>
      <c r="J205" s="41">
        <v>101281.4421166692</v>
      </c>
    </row>
    <row r="206" spans="1:10" s="18" customFormat="1" ht="30" customHeight="1" outlineLevel="1">
      <c r="A206" s="385"/>
      <c r="B206" s="405"/>
      <c r="C206" s="27" t="s">
        <v>1405</v>
      </c>
      <c r="D206" s="24"/>
      <c r="E206" s="2" t="s">
        <v>2</v>
      </c>
      <c r="F206" s="33">
        <v>360901.05498333799</v>
      </c>
      <c r="G206" s="122">
        <v>134588.82498333804</v>
      </c>
      <c r="H206" s="122">
        <v>51576.23</v>
      </c>
      <c r="I206" s="452">
        <f t="shared" si="3"/>
        <v>309324.82498333801</v>
      </c>
      <c r="J206" s="41">
        <v>134588.82498333804</v>
      </c>
    </row>
    <row r="207" spans="1:10" s="18" customFormat="1" ht="30" customHeight="1" outlineLevel="1">
      <c r="A207" s="385"/>
      <c r="B207" s="405"/>
      <c r="C207" s="27" t="s">
        <v>1406</v>
      </c>
      <c r="D207" s="24"/>
      <c r="E207" s="2" t="s">
        <v>2</v>
      </c>
      <c r="F207" s="33">
        <v>449033.40468031296</v>
      </c>
      <c r="G207" s="122">
        <v>199404.14468031301</v>
      </c>
      <c r="H207" s="122">
        <v>51576.23</v>
      </c>
      <c r="I207" s="452">
        <f t="shared" si="3"/>
        <v>397457.17468031298</v>
      </c>
      <c r="J207" s="41">
        <v>199404.14468031301</v>
      </c>
    </row>
    <row r="208" spans="1:10" s="18" customFormat="1" ht="30" customHeight="1" outlineLevel="1">
      <c r="A208" s="385"/>
      <c r="B208" s="405"/>
      <c r="C208" s="27" t="s">
        <v>1407</v>
      </c>
      <c r="D208" s="24"/>
      <c r="E208" s="2" t="s">
        <v>2</v>
      </c>
      <c r="F208" s="33">
        <v>634183.09215642442</v>
      </c>
      <c r="G208" s="122">
        <v>370246.03215642442</v>
      </c>
      <c r="H208" s="122">
        <v>51576.23</v>
      </c>
      <c r="I208" s="452">
        <f t="shared" si="3"/>
        <v>582606.86215642444</v>
      </c>
      <c r="J208" s="41">
        <v>370246.03215642442</v>
      </c>
    </row>
    <row r="209" spans="1:15" s="18" customFormat="1" ht="30" customHeight="1" outlineLevel="1">
      <c r="A209" s="385"/>
      <c r="B209" s="405"/>
      <c r="C209" s="27" t="s">
        <v>1408</v>
      </c>
      <c r="D209" s="24"/>
      <c r="E209" s="2" t="s">
        <v>2</v>
      </c>
      <c r="F209" s="33">
        <v>1070702.5221965387</v>
      </c>
      <c r="G209" s="122">
        <v>677065.0821965388</v>
      </c>
      <c r="H209" s="122">
        <v>51576.23</v>
      </c>
      <c r="I209" s="452">
        <f t="shared" si="3"/>
        <v>1019126.2921965388</v>
      </c>
      <c r="J209" s="41">
        <v>677065.0821965388</v>
      </c>
    </row>
    <row r="210" spans="1:15" s="18" customFormat="1" ht="30" customHeight="1" outlineLevel="1">
      <c r="A210" s="385"/>
      <c r="B210" s="405"/>
      <c r="C210" s="27" t="s">
        <v>1409</v>
      </c>
      <c r="D210" s="24"/>
      <c r="E210" s="2" t="s">
        <v>2</v>
      </c>
      <c r="F210" s="33">
        <v>1506585.141845488</v>
      </c>
      <c r="G210" s="122">
        <v>980377.02184548776</v>
      </c>
      <c r="H210" s="122">
        <v>51576.23</v>
      </c>
      <c r="I210" s="452">
        <f t="shared" si="3"/>
        <v>1455008.911845488</v>
      </c>
      <c r="J210" s="41">
        <v>980377.02184548776</v>
      </c>
    </row>
    <row r="211" spans="1:15" s="18" customFormat="1" ht="30" customHeight="1" outlineLevel="1">
      <c r="A211" s="385"/>
      <c r="B211" s="405"/>
      <c r="C211" s="27" t="s">
        <v>1410</v>
      </c>
      <c r="D211" s="24"/>
      <c r="E211" s="2" t="s">
        <v>2</v>
      </c>
      <c r="F211" s="33">
        <v>2007376.4094023444</v>
      </c>
      <c r="G211" s="122">
        <v>1389649.549402344</v>
      </c>
      <c r="H211" s="122">
        <v>51576.23</v>
      </c>
      <c r="I211" s="452">
        <f t="shared" si="3"/>
        <v>1955800.1794023444</v>
      </c>
      <c r="J211" s="41">
        <v>1389649.549402344</v>
      </c>
    </row>
    <row r="212" spans="1:15" s="18" customFormat="1" ht="30" customHeight="1" outlineLevel="1">
      <c r="A212" s="385"/>
      <c r="B212" s="405"/>
      <c r="C212" s="27" t="s">
        <v>1411</v>
      </c>
      <c r="D212" s="24"/>
      <c r="E212" s="2" t="s">
        <v>2</v>
      </c>
      <c r="F212" s="33">
        <v>2448492.0283548743</v>
      </c>
      <c r="G212" s="122">
        <v>1729503.0583548744</v>
      </c>
      <c r="H212" s="122">
        <v>51576.23</v>
      </c>
      <c r="I212" s="452">
        <f t="shared" si="3"/>
        <v>2396915.7983548744</v>
      </c>
      <c r="J212" s="41">
        <v>1729503.0583548744</v>
      </c>
    </row>
    <row r="213" spans="1:15" s="18" customFormat="1" ht="30" customHeight="1" outlineLevel="1">
      <c r="A213" s="385"/>
      <c r="B213" s="405"/>
      <c r="C213" s="27" t="s">
        <v>1412</v>
      </c>
      <c r="D213" s="24"/>
      <c r="E213" s="2" t="s">
        <v>2</v>
      </c>
      <c r="F213" s="33">
        <v>2794392.2608978953</v>
      </c>
      <c r="G213" s="122">
        <v>2075403.2908978951</v>
      </c>
      <c r="H213" s="122">
        <v>51576.23</v>
      </c>
      <c r="I213" s="452">
        <f t="shared" si="3"/>
        <v>2742816.0308978953</v>
      </c>
      <c r="J213" s="41">
        <v>2075403.2908978951</v>
      </c>
    </row>
    <row r="214" spans="1:15" s="18" customFormat="1" ht="30" customHeight="1" outlineLevel="1">
      <c r="A214" s="385"/>
      <c r="B214" s="405"/>
      <c r="C214" s="27" t="s">
        <v>1413</v>
      </c>
      <c r="D214" s="24"/>
      <c r="E214" s="2" t="s">
        <v>2</v>
      </c>
      <c r="F214" s="33">
        <v>506582.04</v>
      </c>
      <c r="G214" s="122">
        <v>256952.78</v>
      </c>
      <c r="H214" s="122">
        <v>51576.23</v>
      </c>
      <c r="I214" s="452">
        <f t="shared" si="3"/>
        <v>455005.81</v>
      </c>
      <c r="J214" s="41">
        <v>256952.78</v>
      </c>
    </row>
    <row r="215" spans="1:15" s="18" customFormat="1" ht="30" customHeight="1" outlineLevel="1">
      <c r="A215" s="385"/>
      <c r="B215" s="405"/>
      <c r="C215" s="27" t="s">
        <v>1414</v>
      </c>
      <c r="D215" s="24"/>
      <c r="E215" s="2" t="s">
        <v>2</v>
      </c>
      <c r="F215" s="33">
        <v>765650.89000000013</v>
      </c>
      <c r="G215" s="122">
        <v>501713.83</v>
      </c>
      <c r="H215" s="122">
        <v>51576.23</v>
      </c>
      <c r="I215" s="452">
        <f t="shared" si="3"/>
        <v>714074.66000000015</v>
      </c>
      <c r="J215" s="41">
        <v>501713.83</v>
      </c>
    </row>
    <row r="216" spans="1:15" s="18" customFormat="1" ht="119.25" customHeight="1" outlineLevel="1" thickBot="1">
      <c r="B216" s="671" t="s">
        <v>1383</v>
      </c>
      <c r="C216" s="672"/>
      <c r="D216" s="672"/>
      <c r="E216" s="672"/>
      <c r="F216" s="672"/>
      <c r="G216" s="672"/>
      <c r="H216" s="672"/>
      <c r="I216" s="672"/>
      <c r="J216" s="41"/>
    </row>
    <row r="217" spans="1:15" s="18" customFormat="1" ht="26.25" customHeight="1">
      <c r="B217" s="660" t="s">
        <v>1207</v>
      </c>
      <c r="C217" s="661"/>
      <c r="D217" s="661"/>
      <c r="E217" s="661"/>
      <c r="F217" s="661"/>
      <c r="G217" s="661"/>
      <c r="H217" s="661"/>
      <c r="I217" s="661"/>
      <c r="J217" s="41"/>
    </row>
    <row r="218" spans="1:15" s="18" customFormat="1" ht="22.5" customHeight="1" outlineLevel="1">
      <c r="B218" s="673" t="s">
        <v>532</v>
      </c>
      <c r="C218" s="659"/>
      <c r="D218" s="659"/>
      <c r="E218" s="659"/>
      <c r="F218" s="659"/>
      <c r="G218" s="659"/>
      <c r="H218" s="659"/>
      <c r="I218" s="659"/>
      <c r="J218" s="41"/>
      <c r="K218" s="271"/>
      <c r="O218" s="271"/>
    </row>
    <row r="219" spans="1:15" s="18" customFormat="1" ht="99" customHeight="1" outlineLevel="1">
      <c r="B219" s="330" t="s">
        <v>91</v>
      </c>
      <c r="C219" s="331" t="s">
        <v>1223</v>
      </c>
      <c r="D219" s="331" t="s">
        <v>1026</v>
      </c>
      <c r="E219" s="332" t="s">
        <v>2</v>
      </c>
      <c r="F219" s="327">
        <v>1284043</v>
      </c>
      <c r="G219" s="327" t="s">
        <v>85</v>
      </c>
      <c r="H219" s="328">
        <v>135295</v>
      </c>
      <c r="I219" s="333" t="s">
        <v>85</v>
      </c>
      <c r="J219" s="41"/>
      <c r="K219" s="274"/>
      <c r="L219" s="270"/>
      <c r="M219" s="272"/>
      <c r="O219" s="271"/>
    </row>
    <row r="220" spans="1:15" s="18" customFormat="1" ht="55.5" customHeight="1" outlineLevel="1">
      <c r="B220" s="94" t="s">
        <v>92</v>
      </c>
      <c r="C220" s="24" t="s">
        <v>805</v>
      </c>
      <c r="D220" s="24" t="s">
        <v>946</v>
      </c>
      <c r="E220" s="62" t="s">
        <v>18</v>
      </c>
      <c r="F220" s="5">
        <v>752465</v>
      </c>
      <c r="G220" s="5" t="s">
        <v>85</v>
      </c>
      <c r="H220" s="6">
        <v>64403</v>
      </c>
      <c r="I220" s="129" t="s">
        <v>853</v>
      </c>
      <c r="J220" s="41"/>
      <c r="K220" s="123"/>
      <c r="L220" s="270"/>
    </row>
    <row r="221" spans="1:15" s="18" customFormat="1" ht="83.25" customHeight="1" outlineLevel="1">
      <c r="B221" s="94" t="s">
        <v>93</v>
      </c>
      <c r="C221" s="24" t="s">
        <v>166</v>
      </c>
      <c r="D221" s="24" t="s">
        <v>1024</v>
      </c>
      <c r="E221" s="62" t="s">
        <v>18</v>
      </c>
      <c r="F221" s="5">
        <v>792770</v>
      </c>
      <c r="G221" s="5" t="s">
        <v>85</v>
      </c>
      <c r="H221" s="6">
        <v>67853</v>
      </c>
      <c r="I221" s="129" t="s">
        <v>854</v>
      </c>
      <c r="J221" s="41"/>
      <c r="K221" s="275"/>
      <c r="L221" s="270"/>
      <c r="M221" s="272"/>
      <c r="O221" s="271"/>
    </row>
    <row r="222" spans="1:15" s="18" customFormat="1" ht="67.5" customHeight="1" outlineLevel="1">
      <c r="B222" s="94" t="s">
        <v>95</v>
      </c>
      <c r="C222" s="24" t="s">
        <v>1327</v>
      </c>
      <c r="D222" s="24" t="s">
        <v>1025</v>
      </c>
      <c r="E222" s="62" t="s">
        <v>18</v>
      </c>
      <c r="F222" s="5">
        <v>976981.10000000009</v>
      </c>
      <c r="G222" s="5" t="s">
        <v>85</v>
      </c>
      <c r="H222" s="6">
        <v>48849.055000000008</v>
      </c>
      <c r="I222" s="129" t="s">
        <v>1328</v>
      </c>
      <c r="J222" s="41"/>
      <c r="K222" s="273"/>
      <c r="L222" s="121"/>
    </row>
    <row r="223" spans="1:15" s="18" customFormat="1" ht="93.6" customHeight="1" outlineLevel="1">
      <c r="B223" s="66" t="s">
        <v>96</v>
      </c>
      <c r="C223" s="26" t="s">
        <v>1221</v>
      </c>
      <c r="D223" s="26" t="s">
        <v>958</v>
      </c>
      <c r="E223" s="216" t="s">
        <v>225</v>
      </c>
      <c r="F223" s="16"/>
      <c r="G223" s="16"/>
      <c r="H223" s="10"/>
      <c r="I223" s="130"/>
      <c r="J223" s="41"/>
    </row>
    <row r="224" spans="1:15" s="18" customFormat="1" ht="31.15" customHeight="1" outlineLevel="1">
      <c r="B224" s="94" t="s">
        <v>420</v>
      </c>
      <c r="C224" s="24" t="s">
        <v>152</v>
      </c>
      <c r="D224" s="24"/>
      <c r="E224" s="62" t="s">
        <v>225</v>
      </c>
      <c r="F224" s="5">
        <v>3953.91</v>
      </c>
      <c r="G224" s="5" t="s">
        <v>85</v>
      </c>
      <c r="H224" s="6">
        <f>F224*0.11</f>
        <v>434.93009999999998</v>
      </c>
      <c r="I224" s="128"/>
      <c r="J224" s="41"/>
      <c r="K224" s="123"/>
      <c r="L224" s="121"/>
    </row>
    <row r="225" spans="2:12" s="18" customFormat="1" ht="31.15" customHeight="1" outlineLevel="1">
      <c r="B225" s="94" t="s">
        <v>421</v>
      </c>
      <c r="C225" s="24" t="s">
        <v>151</v>
      </c>
      <c r="D225" s="24"/>
      <c r="E225" s="62" t="s">
        <v>225</v>
      </c>
      <c r="F225" s="5">
        <v>5790.68</v>
      </c>
      <c r="G225" s="5" t="s">
        <v>85</v>
      </c>
      <c r="H225" s="6">
        <f>F225*0.11</f>
        <v>636.97480000000007</v>
      </c>
      <c r="I225" s="128"/>
      <c r="J225" s="41"/>
      <c r="K225" s="123"/>
      <c r="L225" s="121"/>
    </row>
    <row r="226" spans="2:12" s="18" customFormat="1" ht="62.45" customHeight="1" outlineLevel="1">
      <c r="B226" s="66" t="s">
        <v>97</v>
      </c>
      <c r="C226" s="26" t="s">
        <v>808</v>
      </c>
      <c r="D226" s="26" t="s">
        <v>947</v>
      </c>
      <c r="E226" s="216" t="s">
        <v>225</v>
      </c>
      <c r="F226" s="16"/>
      <c r="G226" s="16"/>
      <c r="H226" s="10"/>
      <c r="I226" s="130"/>
      <c r="J226" s="41"/>
    </row>
    <row r="227" spans="2:12" s="18" customFormat="1" ht="31.15" customHeight="1" outlineLevel="1">
      <c r="B227" s="94" t="s">
        <v>851</v>
      </c>
      <c r="C227" s="3" t="s">
        <v>152</v>
      </c>
      <c r="D227" s="3"/>
      <c r="E227" s="2" t="s">
        <v>225</v>
      </c>
      <c r="F227" s="5">
        <v>1136</v>
      </c>
      <c r="G227" s="5" t="s">
        <v>85</v>
      </c>
      <c r="H227" s="6">
        <f>ROUND(F227*0.11,2)</f>
        <v>124.96</v>
      </c>
      <c r="I227" s="128" t="s">
        <v>85</v>
      </c>
      <c r="J227" s="41"/>
      <c r="K227" s="123"/>
    </row>
    <row r="228" spans="2:12" s="18" customFormat="1" ht="31.15" customHeight="1" outlineLevel="1">
      <c r="B228" s="94" t="s">
        <v>852</v>
      </c>
      <c r="C228" s="3" t="s">
        <v>151</v>
      </c>
      <c r="D228" s="3"/>
      <c r="E228" s="2" t="s">
        <v>225</v>
      </c>
      <c r="F228" s="5">
        <f>ROUND(F227*1.46,2)</f>
        <v>1658.56</v>
      </c>
      <c r="G228" s="5" t="s">
        <v>85</v>
      </c>
      <c r="H228" s="6">
        <f>ROUND(F228*0.11,2)</f>
        <v>182.44</v>
      </c>
      <c r="I228" s="128" t="s">
        <v>85</v>
      </c>
      <c r="J228" s="41"/>
      <c r="K228" s="123"/>
    </row>
    <row r="229" spans="2:12" s="18" customFormat="1" ht="96.75" customHeight="1" outlineLevel="1">
      <c r="B229" s="66" t="s">
        <v>98</v>
      </c>
      <c r="C229" s="26" t="s">
        <v>1067</v>
      </c>
      <c r="D229" s="26" t="s">
        <v>1015</v>
      </c>
      <c r="E229" s="216" t="s">
        <v>225</v>
      </c>
      <c r="F229" s="16"/>
      <c r="G229" s="16"/>
      <c r="H229" s="10"/>
      <c r="I229" s="130" t="s">
        <v>1329</v>
      </c>
      <c r="J229" s="41"/>
      <c r="K229" s="123"/>
    </row>
    <row r="230" spans="2:12" s="18" customFormat="1" ht="33" customHeight="1" outlineLevel="1">
      <c r="B230" s="94" t="s">
        <v>1068</v>
      </c>
      <c r="C230" s="23" t="s">
        <v>1065</v>
      </c>
      <c r="D230" s="23"/>
      <c r="E230" s="2" t="s">
        <v>225</v>
      </c>
      <c r="F230" s="5">
        <v>2007</v>
      </c>
      <c r="G230" s="5"/>
      <c r="H230" s="6">
        <v>172</v>
      </c>
      <c r="I230" s="131"/>
      <c r="J230" s="41"/>
      <c r="K230" s="123"/>
    </row>
    <row r="231" spans="2:12" s="18" customFormat="1" ht="33" customHeight="1" outlineLevel="1">
      <c r="B231" s="94" t="s">
        <v>1069</v>
      </c>
      <c r="C231" s="23" t="s">
        <v>1066</v>
      </c>
      <c r="D231" s="23"/>
      <c r="E231" s="2" t="s">
        <v>225</v>
      </c>
      <c r="F231" s="5">
        <v>2407.7598000000003</v>
      </c>
      <c r="G231" s="5" t="s">
        <v>85</v>
      </c>
      <c r="H231" s="6">
        <v>206.0797</v>
      </c>
      <c r="I231" s="131"/>
      <c r="J231" s="41"/>
      <c r="K231" s="123"/>
    </row>
    <row r="232" spans="2:12" s="18" customFormat="1" ht="69.75" customHeight="1" outlineLevel="1">
      <c r="B232" s="94" t="s">
        <v>99</v>
      </c>
      <c r="C232" s="3" t="s">
        <v>967</v>
      </c>
      <c r="D232" s="3" t="s">
        <v>163</v>
      </c>
      <c r="E232" s="2" t="s">
        <v>45</v>
      </c>
      <c r="F232" s="5">
        <v>39649.32</v>
      </c>
      <c r="G232" s="5" t="s">
        <v>85</v>
      </c>
      <c r="H232" s="6">
        <v>6073.05</v>
      </c>
      <c r="I232" s="128" t="s">
        <v>85</v>
      </c>
      <c r="J232" s="41"/>
    </row>
    <row r="233" spans="2:12" s="18" customFormat="1" ht="62.45" customHeight="1" outlineLevel="1">
      <c r="B233" s="94" t="s">
        <v>100</v>
      </c>
      <c r="C233" s="3" t="s">
        <v>968</v>
      </c>
      <c r="D233" s="3" t="s">
        <v>164</v>
      </c>
      <c r="E233" s="2" t="s">
        <v>45</v>
      </c>
      <c r="F233" s="5">
        <v>42716.82</v>
      </c>
      <c r="G233" s="5" t="s">
        <v>85</v>
      </c>
      <c r="H233" s="6">
        <v>6073.05</v>
      </c>
      <c r="I233" s="128" t="s">
        <v>85</v>
      </c>
      <c r="J233" s="41"/>
    </row>
    <row r="234" spans="2:12" s="18" customFormat="1" ht="62.45" customHeight="1" outlineLevel="1">
      <c r="B234" s="94" t="s">
        <v>101</v>
      </c>
      <c r="C234" s="3" t="s">
        <v>969</v>
      </c>
      <c r="D234" s="3" t="s">
        <v>135</v>
      </c>
      <c r="E234" s="2" t="s">
        <v>45</v>
      </c>
      <c r="F234" s="5">
        <v>45386.19</v>
      </c>
      <c r="G234" s="5" t="s">
        <v>85</v>
      </c>
      <c r="H234" s="6">
        <v>6073.05</v>
      </c>
      <c r="I234" s="128" t="s">
        <v>85</v>
      </c>
      <c r="J234" s="41"/>
    </row>
    <row r="235" spans="2:12" s="18" customFormat="1" ht="62.45" customHeight="1" outlineLevel="1">
      <c r="B235" s="94" t="s">
        <v>102</v>
      </c>
      <c r="C235" s="3" t="s">
        <v>970</v>
      </c>
      <c r="D235" s="3" t="s">
        <v>136</v>
      </c>
      <c r="E235" s="2" t="s">
        <v>45</v>
      </c>
      <c r="F235" s="5">
        <v>55209.51</v>
      </c>
      <c r="G235" s="5" t="s">
        <v>85</v>
      </c>
      <c r="H235" s="6">
        <v>6073.05</v>
      </c>
      <c r="I235" s="128" t="s">
        <v>85</v>
      </c>
      <c r="J235" s="41"/>
    </row>
    <row r="236" spans="2:12" s="18" customFormat="1" ht="62.45" customHeight="1" outlineLevel="1">
      <c r="B236" s="94" t="s">
        <v>103</v>
      </c>
      <c r="C236" s="3" t="s">
        <v>971</v>
      </c>
      <c r="D236" s="3" t="s">
        <v>137</v>
      </c>
      <c r="E236" s="2" t="s">
        <v>45</v>
      </c>
      <c r="F236" s="5">
        <v>15000</v>
      </c>
      <c r="G236" s="5" t="s">
        <v>85</v>
      </c>
      <c r="H236" s="6">
        <v>1650</v>
      </c>
      <c r="I236" s="128" t="s">
        <v>85</v>
      </c>
      <c r="J236" s="41"/>
    </row>
    <row r="237" spans="2:12" s="18" customFormat="1" ht="60.75" customHeight="1" outlineLevel="1">
      <c r="B237" s="94" t="s">
        <v>104</v>
      </c>
      <c r="C237" s="24" t="s">
        <v>692</v>
      </c>
      <c r="D237" s="24" t="s">
        <v>806</v>
      </c>
      <c r="E237" s="62" t="s">
        <v>45</v>
      </c>
      <c r="F237" s="5">
        <v>23594</v>
      </c>
      <c r="G237" s="5"/>
      <c r="H237" s="6">
        <v>2019</v>
      </c>
      <c r="I237" s="365"/>
      <c r="J237" s="41"/>
    </row>
    <row r="238" spans="2:12" s="18" customFormat="1" ht="62.45" customHeight="1" outlineLevel="1">
      <c r="B238" s="94" t="s">
        <v>105</v>
      </c>
      <c r="C238" s="3" t="s">
        <v>59</v>
      </c>
      <c r="D238" s="3" t="s">
        <v>158</v>
      </c>
      <c r="E238" s="2" t="s">
        <v>45</v>
      </c>
      <c r="F238" s="5">
        <v>49920</v>
      </c>
      <c r="G238" s="5" t="s">
        <v>85</v>
      </c>
      <c r="H238" s="6">
        <v>5491.2</v>
      </c>
      <c r="I238" s="128" t="s">
        <v>85</v>
      </c>
      <c r="J238" s="41"/>
    </row>
    <row r="239" spans="2:12" s="18" customFormat="1" ht="71.25" customHeight="1" outlineLevel="1">
      <c r="B239" s="94" t="s">
        <v>106</v>
      </c>
      <c r="C239" s="21" t="s">
        <v>165</v>
      </c>
      <c r="D239" s="21" t="s">
        <v>941</v>
      </c>
      <c r="E239" s="22" t="s">
        <v>1330</v>
      </c>
      <c r="F239" s="5">
        <v>1334.732</v>
      </c>
      <c r="G239" s="5" t="s">
        <v>85</v>
      </c>
      <c r="H239" s="6">
        <v>146.82051999999999</v>
      </c>
      <c r="I239" s="131" t="s">
        <v>945</v>
      </c>
      <c r="J239" s="41"/>
    </row>
    <row r="240" spans="2:12" s="18" customFormat="1" ht="71.25" customHeight="1" outlineLevel="1">
      <c r="B240" s="94" t="s">
        <v>194</v>
      </c>
      <c r="C240" s="21" t="s">
        <v>895</v>
      </c>
      <c r="D240" s="21" t="s">
        <v>942</v>
      </c>
      <c r="E240" s="22" t="s">
        <v>1330</v>
      </c>
      <c r="F240" s="5">
        <v>991.9</v>
      </c>
      <c r="G240" s="5" t="s">
        <v>85</v>
      </c>
      <c r="H240" s="6">
        <v>109.10899999999999</v>
      </c>
      <c r="I240" s="131" t="s">
        <v>945</v>
      </c>
      <c r="J240" s="41"/>
    </row>
    <row r="241" spans="2:13" s="18" customFormat="1" ht="88.5" customHeight="1" outlineLevel="1">
      <c r="B241" s="94" t="s">
        <v>195</v>
      </c>
      <c r="C241" s="21" t="s">
        <v>896</v>
      </c>
      <c r="D241" s="21" t="s">
        <v>1377</v>
      </c>
      <c r="E241" s="22" t="s">
        <v>111</v>
      </c>
      <c r="F241" s="5">
        <v>471</v>
      </c>
      <c r="G241" s="5" t="s">
        <v>85</v>
      </c>
      <c r="H241" s="6">
        <v>42</v>
      </c>
      <c r="I241" s="378" t="s">
        <v>1378</v>
      </c>
      <c r="J241" s="41"/>
    </row>
    <row r="242" spans="2:13" s="18" customFormat="1" ht="82.5" customHeight="1" outlineLevel="1">
      <c r="B242" s="94" t="s">
        <v>197</v>
      </c>
      <c r="C242" s="21" t="s">
        <v>943</v>
      </c>
      <c r="D242" s="21" t="s">
        <v>944</v>
      </c>
      <c r="E242" s="22" t="s">
        <v>111</v>
      </c>
      <c r="F242" s="5">
        <v>457</v>
      </c>
      <c r="G242" s="5" t="s">
        <v>85</v>
      </c>
      <c r="H242" s="6">
        <v>41</v>
      </c>
      <c r="I242" s="131" t="s">
        <v>1379</v>
      </c>
      <c r="J242" s="41"/>
    </row>
    <row r="243" spans="2:13" s="18" customFormat="1" ht="62.45" customHeight="1" outlineLevel="1">
      <c r="B243" s="94" t="s">
        <v>204</v>
      </c>
      <c r="C243" s="21" t="s">
        <v>807</v>
      </c>
      <c r="D243" s="21" t="s">
        <v>1193</v>
      </c>
      <c r="E243" s="22" t="s">
        <v>45</v>
      </c>
      <c r="F243" s="5">
        <v>17564.259999999998</v>
      </c>
      <c r="G243" s="5" t="s">
        <v>85</v>
      </c>
      <c r="H243" s="6">
        <v>1617.06</v>
      </c>
      <c r="I243" s="131" t="s">
        <v>1027</v>
      </c>
      <c r="J243" s="41"/>
    </row>
    <row r="244" spans="2:13" s="18" customFormat="1" ht="121.5" customHeight="1" outlineLevel="1">
      <c r="B244" s="94" t="s">
        <v>207</v>
      </c>
      <c r="C244" s="21" t="s">
        <v>900</v>
      </c>
      <c r="D244" s="21" t="s">
        <v>898</v>
      </c>
      <c r="E244" s="22" t="s">
        <v>45</v>
      </c>
      <c r="F244" s="5">
        <v>3384.308833333333</v>
      </c>
      <c r="G244" s="5" t="s">
        <v>85</v>
      </c>
      <c r="H244" s="6"/>
      <c r="I244" s="131" t="s">
        <v>899</v>
      </c>
      <c r="J244" s="41"/>
    </row>
    <row r="245" spans="2:13" s="18" customFormat="1" ht="111" customHeight="1" outlineLevel="1">
      <c r="B245" s="66" t="s">
        <v>208</v>
      </c>
      <c r="C245" s="8" t="s">
        <v>1388</v>
      </c>
      <c r="D245" s="26" t="s">
        <v>1389</v>
      </c>
      <c r="E245" s="9" t="s">
        <v>61</v>
      </c>
      <c r="F245" s="16"/>
      <c r="G245" s="16"/>
      <c r="H245" s="10"/>
      <c r="I245" s="127"/>
      <c r="J245" s="41"/>
    </row>
    <row r="246" spans="2:13" s="18" customFormat="1" ht="19.5" customHeight="1" outlineLevel="1">
      <c r="B246" s="67" t="s">
        <v>992</v>
      </c>
      <c r="C246" s="293" t="s">
        <v>1147</v>
      </c>
      <c r="D246" s="142"/>
      <c r="E246" s="2" t="s">
        <v>61</v>
      </c>
      <c r="F246" s="5">
        <v>18445</v>
      </c>
      <c r="G246" s="117" t="s">
        <v>85</v>
      </c>
      <c r="H246" s="6">
        <v>2712.5</v>
      </c>
      <c r="I246" s="128" t="s">
        <v>85</v>
      </c>
      <c r="J246" s="41"/>
    </row>
    <row r="247" spans="2:13" s="18" customFormat="1" ht="19.5" customHeight="1" outlineLevel="1">
      <c r="B247" s="67" t="s">
        <v>993</v>
      </c>
      <c r="C247" s="7" t="s">
        <v>1387</v>
      </c>
      <c r="D247" s="3"/>
      <c r="E247" s="2" t="s">
        <v>61</v>
      </c>
      <c r="F247" s="5">
        <v>21700</v>
      </c>
      <c r="G247" s="117" t="s">
        <v>85</v>
      </c>
      <c r="H247" s="6">
        <v>2712.5</v>
      </c>
      <c r="I247" s="128" t="s">
        <v>85</v>
      </c>
      <c r="J247" s="41"/>
    </row>
    <row r="248" spans="2:13" s="18" customFormat="1" ht="19.5" customHeight="1" outlineLevel="1">
      <c r="B248" s="67" t="s">
        <v>994</v>
      </c>
      <c r="C248" s="7" t="s">
        <v>1308</v>
      </c>
      <c r="D248" s="3"/>
      <c r="E248" s="2" t="s">
        <v>61</v>
      </c>
      <c r="F248" s="5">
        <v>27125</v>
      </c>
      <c r="G248" s="117" t="s">
        <v>85</v>
      </c>
      <c r="H248" s="6">
        <v>2712.5</v>
      </c>
      <c r="I248" s="128" t="s">
        <v>85</v>
      </c>
      <c r="J248" s="41"/>
    </row>
    <row r="249" spans="2:13" s="18" customFormat="1" ht="23.25" customHeight="1" outlineLevel="1">
      <c r="B249" s="67" t="s">
        <v>1310</v>
      </c>
      <c r="C249" s="7" t="s">
        <v>1309</v>
      </c>
      <c r="D249" s="3"/>
      <c r="E249" s="2" t="s">
        <v>61</v>
      </c>
      <c r="F249" s="33">
        <v>37716.25</v>
      </c>
      <c r="G249" s="117" t="s">
        <v>85</v>
      </c>
      <c r="H249" s="6">
        <v>2712.5</v>
      </c>
      <c r="I249" s="128"/>
      <c r="J249" s="41"/>
    </row>
    <row r="250" spans="2:13" s="18" customFormat="1" ht="87.75" customHeight="1" outlineLevel="1">
      <c r="B250" s="67" t="s">
        <v>213</v>
      </c>
      <c r="C250" s="3" t="s">
        <v>897</v>
      </c>
      <c r="D250" s="3" t="s">
        <v>1222</v>
      </c>
      <c r="E250" s="2" t="s">
        <v>61</v>
      </c>
      <c r="F250" s="5">
        <v>18445</v>
      </c>
      <c r="G250" s="117" t="s">
        <v>85</v>
      </c>
      <c r="H250" s="6">
        <v>2712.5</v>
      </c>
      <c r="I250" s="128"/>
      <c r="M250" s="41"/>
    </row>
    <row r="251" spans="2:13" s="18" customFormat="1" ht="59.25" customHeight="1" outlineLevel="1">
      <c r="B251" s="67" t="s">
        <v>223</v>
      </c>
      <c r="C251" s="3" t="s">
        <v>50</v>
      </c>
      <c r="D251" s="3" t="s">
        <v>21</v>
      </c>
      <c r="E251" s="2" t="s">
        <v>2</v>
      </c>
      <c r="F251" s="5">
        <v>72000</v>
      </c>
      <c r="G251" s="117" t="s">
        <v>85</v>
      </c>
      <c r="H251" s="6">
        <v>72000</v>
      </c>
      <c r="I251" s="128" t="s">
        <v>85</v>
      </c>
      <c r="J251" s="41"/>
    </row>
    <row r="252" spans="2:13" s="18" customFormat="1" ht="99.75" customHeight="1" outlineLevel="1">
      <c r="B252" s="67" t="s">
        <v>809</v>
      </c>
      <c r="C252" s="3" t="s">
        <v>1362</v>
      </c>
      <c r="D252" s="3" t="s">
        <v>1375</v>
      </c>
      <c r="E252" s="2" t="s">
        <v>45</v>
      </c>
      <c r="F252" s="5">
        <v>29110</v>
      </c>
      <c r="G252" s="117" t="s">
        <v>85</v>
      </c>
      <c r="H252" s="6">
        <v>4366.5</v>
      </c>
      <c r="I252" s="129" t="s">
        <v>1367</v>
      </c>
      <c r="J252" s="41"/>
      <c r="K252" s="662"/>
    </row>
    <row r="253" spans="2:13" s="18" customFormat="1" ht="99.75" customHeight="1" outlineLevel="1">
      <c r="B253" s="67" t="s">
        <v>810</v>
      </c>
      <c r="C253" s="3" t="s">
        <v>1349</v>
      </c>
      <c r="D253" s="3" t="s">
        <v>1376</v>
      </c>
      <c r="E253" s="2" t="s">
        <v>1347</v>
      </c>
      <c r="F253" s="5">
        <v>21260</v>
      </c>
      <c r="G253" s="117" t="s">
        <v>85</v>
      </c>
      <c r="H253" s="6">
        <v>1957</v>
      </c>
      <c r="I253" s="129" t="s">
        <v>1374</v>
      </c>
      <c r="J253" s="41"/>
      <c r="K253" s="662"/>
    </row>
    <row r="254" spans="2:13" s="18" customFormat="1" ht="60.75" customHeight="1" outlineLevel="1">
      <c r="B254" s="67" t="s">
        <v>811</v>
      </c>
      <c r="C254" s="3" t="s">
        <v>1346</v>
      </c>
      <c r="D254" s="3" t="s">
        <v>1348</v>
      </c>
      <c r="E254" s="2" t="s">
        <v>45</v>
      </c>
      <c r="F254" s="5">
        <v>5000</v>
      </c>
      <c r="G254" s="117" t="s">
        <v>85</v>
      </c>
      <c r="H254" s="6">
        <v>550</v>
      </c>
      <c r="I254" s="129" t="s">
        <v>1351</v>
      </c>
      <c r="J254" s="41"/>
      <c r="K254" s="662"/>
    </row>
    <row r="255" spans="2:13" s="18" customFormat="1" ht="94.5" customHeight="1" outlineLevel="1">
      <c r="B255" s="67" t="s">
        <v>892</v>
      </c>
      <c r="C255" s="3" t="s">
        <v>51</v>
      </c>
      <c r="D255" s="3" t="s">
        <v>814</v>
      </c>
      <c r="E255" s="2" t="s">
        <v>52</v>
      </c>
      <c r="F255" s="5">
        <v>7482.61</v>
      </c>
      <c r="G255" s="117" t="s">
        <v>85</v>
      </c>
      <c r="H255" s="6">
        <v>823.09</v>
      </c>
      <c r="I255" s="128" t="s">
        <v>85</v>
      </c>
      <c r="J255" s="41"/>
    </row>
    <row r="256" spans="2:13" s="18" customFormat="1" ht="39.75" customHeight="1" outlineLevel="1">
      <c r="B256" s="67" t="s">
        <v>910</v>
      </c>
      <c r="C256" s="3" t="s">
        <v>60</v>
      </c>
      <c r="D256" s="3" t="s">
        <v>169</v>
      </c>
      <c r="E256" s="2"/>
      <c r="F256" s="5"/>
      <c r="G256" s="117"/>
      <c r="H256" s="6"/>
      <c r="I256" s="129"/>
      <c r="J256" s="41"/>
    </row>
    <row r="257" spans="2:10" s="18" customFormat="1" ht="39.75" customHeight="1" outlineLevel="1">
      <c r="B257" s="67" t="s">
        <v>1372</v>
      </c>
      <c r="C257" s="3" t="s">
        <v>1371</v>
      </c>
      <c r="D257" s="3"/>
      <c r="E257" s="2" t="s">
        <v>3</v>
      </c>
      <c r="F257" s="5">
        <v>9792</v>
      </c>
      <c r="G257" s="117"/>
      <c r="H257" s="6">
        <v>1267.2</v>
      </c>
      <c r="I257" s="129" t="s">
        <v>1028</v>
      </c>
      <c r="J257" s="41"/>
    </row>
    <row r="258" spans="2:10" s="18" customFormat="1" ht="39.75" customHeight="1" outlineLevel="1">
      <c r="B258" s="67" t="s">
        <v>1373</v>
      </c>
      <c r="C258" s="3" t="s">
        <v>134</v>
      </c>
      <c r="D258" s="3"/>
      <c r="E258" s="2" t="s">
        <v>3</v>
      </c>
      <c r="F258" s="5">
        <v>11520</v>
      </c>
      <c r="G258" s="117"/>
      <c r="H258" s="6">
        <v>1267.2</v>
      </c>
      <c r="I258" s="129" t="s">
        <v>1028</v>
      </c>
      <c r="J258" s="41"/>
    </row>
    <row r="259" spans="2:10" s="18" customFormat="1" ht="121.5" customHeight="1" outlineLevel="1">
      <c r="B259" s="67" t="s">
        <v>911</v>
      </c>
      <c r="C259" s="54" t="s">
        <v>422</v>
      </c>
      <c r="D259" s="54" t="s">
        <v>1390</v>
      </c>
      <c r="E259" s="68" t="s">
        <v>5</v>
      </c>
      <c r="F259" s="69">
        <v>31625</v>
      </c>
      <c r="G259" s="117" t="s">
        <v>85</v>
      </c>
      <c r="H259" s="63">
        <v>3795</v>
      </c>
      <c r="I259" s="128" t="s">
        <v>85</v>
      </c>
      <c r="J259" s="41"/>
    </row>
    <row r="260" spans="2:10" s="18" customFormat="1" ht="95.25" customHeight="1" outlineLevel="1">
      <c r="B260" s="67" t="s">
        <v>912</v>
      </c>
      <c r="C260" s="87" t="s">
        <v>963</v>
      </c>
      <c r="D260" s="24" t="s">
        <v>1195</v>
      </c>
      <c r="E260" s="68" t="s">
        <v>5</v>
      </c>
      <c r="F260" s="69">
        <v>274782</v>
      </c>
      <c r="G260" s="117" t="s">
        <v>85</v>
      </c>
      <c r="H260" s="63">
        <v>43965.120000000003</v>
      </c>
      <c r="I260" s="129"/>
      <c r="J260" s="278"/>
    </row>
    <row r="261" spans="2:10" s="18" customFormat="1" ht="111" customHeight="1" outlineLevel="1">
      <c r="B261" s="67" t="s">
        <v>940</v>
      </c>
      <c r="C261" s="87" t="s">
        <v>962</v>
      </c>
      <c r="D261" s="24" t="s">
        <v>1144</v>
      </c>
      <c r="E261" s="68" t="s">
        <v>5</v>
      </c>
      <c r="F261" s="69">
        <v>261042.9</v>
      </c>
      <c r="G261" s="117" t="s">
        <v>85</v>
      </c>
      <c r="H261" s="63">
        <v>41766.864000000001</v>
      </c>
      <c r="I261" s="129"/>
      <c r="J261" s="278"/>
    </row>
    <row r="262" spans="2:10" s="18" customFormat="1" ht="85.5" customHeight="1" outlineLevel="1">
      <c r="B262" s="67" t="s">
        <v>965</v>
      </c>
      <c r="C262" s="87" t="s">
        <v>964</v>
      </c>
      <c r="D262" s="24" t="s">
        <v>901</v>
      </c>
      <c r="E262" s="68" t="s">
        <v>5</v>
      </c>
      <c r="F262" s="69">
        <v>30147</v>
      </c>
      <c r="G262" s="117" t="s">
        <v>85</v>
      </c>
      <c r="H262" s="63">
        <v>2580</v>
      </c>
      <c r="I262" s="128"/>
      <c r="J262" s="41"/>
    </row>
    <row r="263" spans="2:10" s="18" customFormat="1" ht="109.15" customHeight="1" outlineLevel="1">
      <c r="B263" s="67" t="s">
        <v>995</v>
      </c>
      <c r="C263" s="86" t="s">
        <v>893</v>
      </c>
      <c r="D263" s="24" t="s">
        <v>1021</v>
      </c>
      <c r="E263" s="62" t="s">
        <v>4</v>
      </c>
      <c r="F263" s="69">
        <v>375000</v>
      </c>
      <c r="G263" s="117" t="s">
        <v>85</v>
      </c>
      <c r="H263" s="63">
        <v>67500</v>
      </c>
      <c r="I263" s="128" t="s">
        <v>85</v>
      </c>
      <c r="J263" s="41"/>
    </row>
    <row r="264" spans="2:10" s="18" customFormat="1" ht="39" customHeight="1" outlineLevel="1">
      <c r="B264" s="67" t="s">
        <v>1350</v>
      </c>
      <c r="C264" s="3" t="s">
        <v>69</v>
      </c>
      <c r="D264" s="3" t="s">
        <v>70</v>
      </c>
      <c r="E264" s="2" t="s">
        <v>66</v>
      </c>
      <c r="F264" s="33">
        <v>2775</v>
      </c>
      <c r="G264" s="33" t="s">
        <v>85</v>
      </c>
      <c r="H264" s="122">
        <v>305.25</v>
      </c>
      <c r="I264" s="128" t="s">
        <v>85</v>
      </c>
      <c r="J264" s="41"/>
    </row>
    <row r="265" spans="2:10" s="18" customFormat="1" ht="120" customHeight="1" outlineLevel="1" thickBot="1">
      <c r="B265" s="674" t="s">
        <v>1151</v>
      </c>
      <c r="C265" s="675"/>
      <c r="D265" s="675"/>
      <c r="E265" s="675"/>
      <c r="F265" s="675"/>
      <c r="G265" s="675"/>
      <c r="H265" s="675"/>
      <c r="I265" s="675"/>
      <c r="J265" s="41"/>
    </row>
    <row r="266" spans="2:10" s="18" customFormat="1" ht="26.25" customHeight="1">
      <c r="B266" s="660" t="s">
        <v>1208</v>
      </c>
      <c r="C266" s="661"/>
      <c r="D266" s="661"/>
      <c r="E266" s="661"/>
      <c r="F266" s="661"/>
      <c r="G266" s="661"/>
      <c r="H266" s="661"/>
      <c r="I266" s="661"/>
      <c r="J266" s="41"/>
    </row>
    <row r="267" spans="2:10" s="18" customFormat="1" ht="29.25" customHeight="1" outlineLevel="1">
      <c r="B267" s="673" t="s">
        <v>673</v>
      </c>
      <c r="C267" s="659"/>
      <c r="D267" s="659"/>
      <c r="E267" s="105"/>
      <c r="F267" s="106"/>
      <c r="G267" s="106"/>
      <c r="H267" s="106"/>
      <c r="I267" s="106"/>
      <c r="J267" s="41"/>
    </row>
    <row r="268" spans="2:10" s="18" customFormat="1" ht="72.75" customHeight="1" outlineLevel="1">
      <c r="B268" s="42" t="s">
        <v>423</v>
      </c>
      <c r="C268" s="70" t="s">
        <v>695</v>
      </c>
      <c r="D268" s="71" t="s">
        <v>1019</v>
      </c>
      <c r="E268" s="55" t="s">
        <v>66</v>
      </c>
      <c r="F268" s="69">
        <v>155.04</v>
      </c>
      <c r="G268" s="63">
        <v>32</v>
      </c>
      <c r="H268" s="63" t="s">
        <v>85</v>
      </c>
      <c r="I268" s="129" t="s">
        <v>894</v>
      </c>
      <c r="J268" s="663"/>
    </row>
    <row r="269" spans="2:10" s="18" customFormat="1" ht="69" customHeight="1" outlineLevel="1">
      <c r="B269" s="42" t="s">
        <v>424</v>
      </c>
      <c r="C269" s="70" t="s">
        <v>694</v>
      </c>
      <c r="D269" s="71" t="s">
        <v>1019</v>
      </c>
      <c r="E269" s="55" t="s">
        <v>66</v>
      </c>
      <c r="F269" s="69">
        <v>207</v>
      </c>
      <c r="G269" s="63">
        <v>81</v>
      </c>
      <c r="H269" s="63">
        <v>23</v>
      </c>
      <c r="I269" s="129" t="s">
        <v>894</v>
      </c>
      <c r="J269" s="663"/>
    </row>
    <row r="270" spans="2:10" s="18" customFormat="1" ht="90.75" customHeight="1" outlineLevel="1">
      <c r="B270" s="42" t="s">
        <v>425</v>
      </c>
      <c r="C270" s="3" t="s">
        <v>693</v>
      </c>
      <c r="D270" s="71" t="s">
        <v>1019</v>
      </c>
      <c r="E270" s="2" t="s">
        <v>66</v>
      </c>
      <c r="F270" s="5">
        <v>407.78</v>
      </c>
      <c r="G270" s="6">
        <v>252</v>
      </c>
      <c r="H270" s="6">
        <v>44.78</v>
      </c>
      <c r="I270" s="129" t="s">
        <v>831</v>
      </c>
      <c r="J270" s="41"/>
    </row>
    <row r="271" spans="2:10" s="18" customFormat="1" ht="55.5" customHeight="1" outlineLevel="1">
      <c r="B271" s="42" t="s">
        <v>426</v>
      </c>
      <c r="C271" s="70" t="s">
        <v>1186</v>
      </c>
      <c r="D271" s="146" t="s">
        <v>1134</v>
      </c>
      <c r="E271" s="55" t="s">
        <v>66</v>
      </c>
      <c r="F271" s="69">
        <v>332</v>
      </c>
      <c r="G271" s="63" t="s">
        <v>85</v>
      </c>
      <c r="H271" s="63">
        <v>37</v>
      </c>
      <c r="I271" s="217" t="s">
        <v>812</v>
      </c>
      <c r="J271" s="41"/>
    </row>
    <row r="272" spans="2:10" s="18" customFormat="1" ht="47.25" outlineLevel="1">
      <c r="B272" s="42" t="s">
        <v>427</v>
      </c>
      <c r="C272" s="145" t="s">
        <v>1331</v>
      </c>
      <c r="D272" s="218" t="s">
        <v>1135</v>
      </c>
      <c r="E272" s="55" t="s">
        <v>66</v>
      </c>
      <c r="F272" s="69">
        <v>690.19</v>
      </c>
      <c r="G272" s="63" t="s">
        <v>85</v>
      </c>
      <c r="H272" s="63">
        <v>63.54</v>
      </c>
      <c r="I272" s="132"/>
      <c r="J272" s="41"/>
    </row>
    <row r="273" spans="1:11" s="18" customFormat="1" ht="63.75" customHeight="1" outlineLevel="1">
      <c r="B273" s="42" t="s">
        <v>428</v>
      </c>
      <c r="C273" s="70" t="s">
        <v>1332</v>
      </c>
      <c r="D273" s="138" t="s">
        <v>813</v>
      </c>
      <c r="E273" s="55" t="s">
        <v>65</v>
      </c>
      <c r="F273" s="69">
        <v>1398.19</v>
      </c>
      <c r="G273" s="63" t="s">
        <v>85</v>
      </c>
      <c r="H273" s="63">
        <v>139.82</v>
      </c>
      <c r="I273" s="217" t="s">
        <v>1311</v>
      </c>
      <c r="J273" s="41"/>
    </row>
    <row r="274" spans="1:11" s="18" customFormat="1" ht="94.5" customHeight="1" outlineLevel="1">
      <c r="A274" s="400"/>
      <c r="B274" s="42" t="s">
        <v>429</v>
      </c>
      <c r="C274" s="21" t="s">
        <v>334</v>
      </c>
      <c r="D274" s="74" t="s">
        <v>1136</v>
      </c>
      <c r="E274" s="291" t="s">
        <v>526</v>
      </c>
      <c r="F274" s="51">
        <v>860</v>
      </c>
      <c r="G274" s="63" t="s">
        <v>85</v>
      </c>
      <c r="H274" s="48" t="s">
        <v>85</v>
      </c>
      <c r="I274" s="126" t="s">
        <v>85</v>
      </c>
      <c r="J274" s="41"/>
    </row>
    <row r="275" spans="1:11" s="18" customFormat="1" ht="105.75" customHeight="1" outlineLevel="1">
      <c r="B275" s="107" t="s">
        <v>430</v>
      </c>
      <c r="C275" s="8" t="s">
        <v>815</v>
      </c>
      <c r="D275" s="8" t="s">
        <v>816</v>
      </c>
      <c r="E275" s="9"/>
      <c r="F275" s="16"/>
      <c r="G275" s="10"/>
      <c r="H275" s="10"/>
      <c r="I275" s="130"/>
      <c r="J275" s="41"/>
    </row>
    <row r="276" spans="1:11" s="18" customFormat="1" ht="38.25" customHeight="1" outlineLevel="1">
      <c r="B276" s="96" t="s">
        <v>996</v>
      </c>
      <c r="C276" s="7" t="s">
        <v>796</v>
      </c>
      <c r="D276" s="21"/>
      <c r="E276" s="2" t="s">
        <v>66</v>
      </c>
      <c r="F276" s="213">
        <v>224.11</v>
      </c>
      <c r="G276" s="219">
        <v>19.428159999999998</v>
      </c>
      <c r="H276" s="219">
        <v>20.63</v>
      </c>
      <c r="I276" s="129" t="s">
        <v>830</v>
      </c>
      <c r="J276" s="41"/>
    </row>
    <row r="277" spans="1:11" s="18" customFormat="1" ht="38.25" customHeight="1" outlineLevel="1">
      <c r="B277" s="96" t="s">
        <v>997</v>
      </c>
      <c r="C277" s="7" t="s">
        <v>797</v>
      </c>
      <c r="D277" s="21"/>
      <c r="E277" s="2" t="s">
        <v>66</v>
      </c>
      <c r="F277" s="213">
        <v>243.4</v>
      </c>
      <c r="G277" s="219">
        <v>22.191149999999997</v>
      </c>
      <c r="H277" s="219">
        <v>22.41</v>
      </c>
      <c r="I277" s="129" t="s">
        <v>830</v>
      </c>
      <c r="J277" s="41"/>
    </row>
    <row r="278" spans="1:11" s="18" customFormat="1" ht="38.25" customHeight="1" outlineLevel="1">
      <c r="B278" s="96" t="s">
        <v>998</v>
      </c>
      <c r="C278" s="7" t="s">
        <v>798</v>
      </c>
      <c r="D278" s="21"/>
      <c r="E278" s="2" t="s">
        <v>66</v>
      </c>
      <c r="F278" s="213">
        <v>268.8</v>
      </c>
      <c r="G278" s="219">
        <v>30.61074</v>
      </c>
      <c r="H278" s="219">
        <v>24.75</v>
      </c>
      <c r="I278" s="129" t="s">
        <v>830</v>
      </c>
      <c r="J278" s="41"/>
    </row>
    <row r="279" spans="1:11" s="18" customFormat="1" ht="38.25" customHeight="1" outlineLevel="1">
      <c r="B279" s="96" t="s">
        <v>999</v>
      </c>
      <c r="C279" s="7" t="s">
        <v>799</v>
      </c>
      <c r="D279" s="21"/>
      <c r="E279" s="2" t="s">
        <v>66</v>
      </c>
      <c r="F279" s="213">
        <v>301.39</v>
      </c>
      <c r="G279" s="219">
        <v>37.578966666666666</v>
      </c>
      <c r="H279" s="219">
        <v>27.75</v>
      </c>
      <c r="I279" s="129" t="s">
        <v>830</v>
      </c>
      <c r="J279" s="41"/>
    </row>
    <row r="280" spans="1:11" s="18" customFormat="1" ht="38.25" customHeight="1" outlineLevel="1">
      <c r="B280" s="96" t="s">
        <v>1000</v>
      </c>
      <c r="C280" s="7" t="s">
        <v>800</v>
      </c>
      <c r="D280" s="21"/>
      <c r="E280" s="2" t="s">
        <v>66</v>
      </c>
      <c r="F280" s="213">
        <v>345.63</v>
      </c>
      <c r="G280" s="219">
        <v>51.401996666666669</v>
      </c>
      <c r="H280" s="219">
        <v>31.82</v>
      </c>
      <c r="I280" s="129" t="s">
        <v>830</v>
      </c>
      <c r="J280" s="41"/>
    </row>
    <row r="281" spans="1:11" s="18" customFormat="1" ht="42.75" customHeight="1" outlineLevel="1">
      <c r="B281" s="96" t="s">
        <v>431</v>
      </c>
      <c r="C281" s="124" t="s">
        <v>855</v>
      </c>
      <c r="D281" s="3" t="s">
        <v>819</v>
      </c>
      <c r="E281" s="2" t="s">
        <v>45</v>
      </c>
      <c r="F281" s="213">
        <v>113</v>
      </c>
      <c r="G281" s="219" t="s">
        <v>85</v>
      </c>
      <c r="H281" s="219">
        <v>10</v>
      </c>
      <c r="I281" s="129" t="s">
        <v>830</v>
      </c>
      <c r="J281" s="41"/>
    </row>
    <row r="282" spans="1:11" s="18" customFormat="1" ht="59.25" customHeight="1" outlineLevel="1">
      <c r="B282" s="96" t="s">
        <v>433</v>
      </c>
      <c r="C282" s="3" t="s">
        <v>818</v>
      </c>
      <c r="D282" s="3" t="s">
        <v>817</v>
      </c>
      <c r="E282" s="2" t="s">
        <v>54</v>
      </c>
      <c r="F282" s="213">
        <v>294</v>
      </c>
      <c r="G282" s="219" t="s">
        <v>85</v>
      </c>
      <c r="H282" s="219">
        <v>16.5</v>
      </c>
      <c r="I282" s="129" t="s">
        <v>830</v>
      </c>
      <c r="J282" s="41"/>
    </row>
    <row r="283" spans="1:11" s="18" customFormat="1" ht="45" customHeight="1" outlineLevel="1">
      <c r="B283" s="96" t="s">
        <v>434</v>
      </c>
      <c r="C283" s="124" t="s">
        <v>1211</v>
      </c>
      <c r="D283" s="3" t="s">
        <v>804</v>
      </c>
      <c r="E283" s="2" t="s">
        <v>45</v>
      </c>
      <c r="F283" s="213">
        <v>169.5</v>
      </c>
      <c r="G283" s="219" t="s">
        <v>85</v>
      </c>
      <c r="H283" s="6">
        <v>15.6</v>
      </c>
      <c r="I283" s="129" t="s">
        <v>830</v>
      </c>
      <c r="J283" s="41"/>
      <c r="K283" s="41"/>
    </row>
    <row r="284" spans="1:11" s="18" customFormat="1" ht="45" customHeight="1" outlineLevel="1">
      <c r="B284" s="220" t="s">
        <v>435</v>
      </c>
      <c r="C284" s="124" t="s">
        <v>820</v>
      </c>
      <c r="D284" s="21" t="s">
        <v>1312</v>
      </c>
      <c r="E284" s="22" t="s">
        <v>45</v>
      </c>
      <c r="F284" s="213">
        <v>30509</v>
      </c>
      <c r="G284" s="219" t="s">
        <v>85</v>
      </c>
      <c r="H284" s="6">
        <v>2809</v>
      </c>
      <c r="I284" s="129" t="s">
        <v>830</v>
      </c>
      <c r="J284" s="41"/>
    </row>
    <row r="285" spans="1:11" s="18" customFormat="1" ht="43.5" customHeight="1" outlineLevel="1">
      <c r="B285" s="220" t="s">
        <v>436</v>
      </c>
      <c r="C285" s="124" t="s">
        <v>821</v>
      </c>
      <c r="D285" s="21" t="s">
        <v>1313</v>
      </c>
      <c r="E285" s="22" t="s">
        <v>45</v>
      </c>
      <c r="F285" s="213">
        <v>34190</v>
      </c>
      <c r="G285" s="219" t="s">
        <v>85</v>
      </c>
      <c r="H285" s="6">
        <v>3148</v>
      </c>
      <c r="I285" s="129" t="s">
        <v>830</v>
      </c>
      <c r="J285" s="41"/>
    </row>
    <row r="286" spans="1:11" s="18" customFormat="1" ht="48.75" customHeight="1" outlineLevel="1">
      <c r="B286" s="220" t="s">
        <v>437</v>
      </c>
      <c r="C286" s="124" t="s">
        <v>1212</v>
      </c>
      <c r="D286" s="21" t="s">
        <v>801</v>
      </c>
      <c r="E286" s="22" t="s">
        <v>45</v>
      </c>
      <c r="F286" s="213">
        <v>3228</v>
      </c>
      <c r="G286" s="219" t="s">
        <v>85</v>
      </c>
      <c r="H286" s="6">
        <v>297</v>
      </c>
      <c r="I286" s="129" t="s">
        <v>830</v>
      </c>
      <c r="J286" s="41"/>
    </row>
    <row r="287" spans="1:11" s="18" customFormat="1" ht="48.75" customHeight="1" outlineLevel="1">
      <c r="B287" s="220" t="s">
        <v>438</v>
      </c>
      <c r="C287" s="124" t="s">
        <v>1213</v>
      </c>
      <c r="D287" s="21" t="s">
        <v>801</v>
      </c>
      <c r="E287" s="22" t="s">
        <v>45</v>
      </c>
      <c r="F287" s="213">
        <v>3738</v>
      </c>
      <c r="G287" s="219" t="s">
        <v>85</v>
      </c>
      <c r="H287" s="6">
        <v>344</v>
      </c>
      <c r="I287" s="129" t="s">
        <v>830</v>
      </c>
      <c r="J287" s="41"/>
    </row>
    <row r="288" spans="1:11" s="18" customFormat="1" ht="47.25" outlineLevel="1">
      <c r="B288" s="96" t="s">
        <v>439</v>
      </c>
      <c r="C288" s="3" t="s">
        <v>78</v>
      </c>
      <c r="D288" s="3" t="s">
        <v>904</v>
      </c>
      <c r="E288" s="2" t="s">
        <v>66</v>
      </c>
      <c r="F288" s="5">
        <v>65.56</v>
      </c>
      <c r="G288" s="219" t="s">
        <v>85</v>
      </c>
      <c r="H288" s="6">
        <v>14.79</v>
      </c>
      <c r="I288" s="128" t="s">
        <v>85</v>
      </c>
      <c r="J288" s="41"/>
    </row>
    <row r="289" spans="2:10" s="18" customFormat="1" ht="47.25" outlineLevel="1">
      <c r="B289" s="96" t="s">
        <v>440</v>
      </c>
      <c r="C289" s="3" t="s">
        <v>79</v>
      </c>
      <c r="D289" s="3" t="s">
        <v>904</v>
      </c>
      <c r="E289" s="2" t="s">
        <v>66</v>
      </c>
      <c r="F289" s="5">
        <v>149.25</v>
      </c>
      <c r="G289" s="219" t="s">
        <v>85</v>
      </c>
      <c r="H289" s="6">
        <v>14.79</v>
      </c>
      <c r="I289" s="128" t="s">
        <v>85</v>
      </c>
      <c r="J289" s="41"/>
    </row>
    <row r="290" spans="2:10" s="18" customFormat="1" ht="59.25" customHeight="1" outlineLevel="1">
      <c r="B290" s="96" t="s">
        <v>441</v>
      </c>
      <c r="C290" s="3" t="s">
        <v>80</v>
      </c>
      <c r="D290" s="3" t="s">
        <v>905</v>
      </c>
      <c r="E290" s="2" t="s">
        <v>66</v>
      </c>
      <c r="F290" s="5">
        <v>249.98</v>
      </c>
      <c r="G290" s="219" t="s">
        <v>85</v>
      </c>
      <c r="H290" s="6">
        <v>14.79</v>
      </c>
      <c r="I290" s="128" t="s">
        <v>85</v>
      </c>
      <c r="J290" s="41"/>
    </row>
    <row r="291" spans="2:10" s="18" customFormat="1" ht="75.75" customHeight="1" outlineLevel="1">
      <c r="B291" s="96" t="s">
        <v>442</v>
      </c>
      <c r="C291" s="3" t="s">
        <v>242</v>
      </c>
      <c r="D291" s="3" t="s">
        <v>918</v>
      </c>
      <c r="E291" s="65" t="s">
        <v>66</v>
      </c>
      <c r="F291" s="51">
        <v>866.28</v>
      </c>
      <c r="G291" s="219" t="s">
        <v>85</v>
      </c>
      <c r="H291" s="48">
        <v>86.63</v>
      </c>
      <c r="I291" s="133" t="s">
        <v>85</v>
      </c>
      <c r="J291" s="41"/>
    </row>
    <row r="292" spans="2:10" s="18" customFormat="1" ht="52.5" customHeight="1" outlineLevel="1">
      <c r="B292" s="96" t="s">
        <v>443</v>
      </c>
      <c r="C292" s="3" t="s">
        <v>82</v>
      </c>
      <c r="D292" s="3" t="s">
        <v>906</v>
      </c>
      <c r="E292" s="2" t="s">
        <v>66</v>
      </c>
      <c r="F292" s="5">
        <v>227.98</v>
      </c>
      <c r="G292" s="219" t="s">
        <v>85</v>
      </c>
      <c r="H292" s="6">
        <v>22.59</v>
      </c>
      <c r="I292" s="128" t="s">
        <v>85</v>
      </c>
      <c r="J292" s="41"/>
    </row>
    <row r="293" spans="2:10" s="18" customFormat="1" ht="105" customHeight="1" outlineLevel="1">
      <c r="B293" s="96" t="s">
        <v>445</v>
      </c>
      <c r="C293" s="86" t="s">
        <v>55</v>
      </c>
      <c r="D293" s="24" t="s">
        <v>416</v>
      </c>
      <c r="E293" s="62" t="s">
        <v>56</v>
      </c>
      <c r="F293" s="33">
        <v>245.8</v>
      </c>
      <c r="G293" s="219" t="s">
        <v>85</v>
      </c>
      <c r="H293" s="63" t="s">
        <v>85</v>
      </c>
      <c r="I293" s="125" t="s">
        <v>667</v>
      </c>
      <c r="J293" s="41"/>
    </row>
    <row r="294" spans="2:10" s="18" customFormat="1" ht="96.75" customHeight="1" outlineLevel="1">
      <c r="B294" s="96" t="s">
        <v>447</v>
      </c>
      <c r="C294" s="24" t="s">
        <v>417</v>
      </c>
      <c r="D294" s="24" t="s">
        <v>418</v>
      </c>
      <c r="E294" s="62" t="s">
        <v>56</v>
      </c>
      <c r="F294" s="33">
        <v>385.5</v>
      </c>
      <c r="G294" s="219" t="s">
        <v>85</v>
      </c>
      <c r="H294" s="63" t="s">
        <v>85</v>
      </c>
      <c r="I294" s="125" t="s">
        <v>667</v>
      </c>
      <c r="J294" s="41"/>
    </row>
    <row r="295" spans="2:10" s="18" customFormat="1" ht="50.25" customHeight="1" outlineLevel="1">
      <c r="B295" s="96" t="s">
        <v>449</v>
      </c>
      <c r="C295" s="74" t="s">
        <v>306</v>
      </c>
      <c r="D295" s="74" t="s">
        <v>349</v>
      </c>
      <c r="E295" s="65" t="s">
        <v>1</v>
      </c>
      <c r="F295" s="51">
        <v>949.86</v>
      </c>
      <c r="G295" s="219" t="s">
        <v>85</v>
      </c>
      <c r="H295" s="48" t="s">
        <v>85</v>
      </c>
      <c r="I295" s="125" t="s">
        <v>667</v>
      </c>
      <c r="J295" s="41"/>
    </row>
    <row r="296" spans="2:10" s="18" customFormat="1" ht="102" customHeight="1" outlineLevel="1">
      <c r="B296" s="294" t="s">
        <v>451</v>
      </c>
      <c r="C296" s="334" t="s">
        <v>53</v>
      </c>
      <c r="D296" s="335" t="s">
        <v>419</v>
      </c>
      <c r="E296" s="336" t="s">
        <v>54</v>
      </c>
      <c r="F296" s="337">
        <v>531.5</v>
      </c>
      <c r="G296" s="338" t="s">
        <v>85</v>
      </c>
      <c r="H296" s="339" t="s">
        <v>85</v>
      </c>
      <c r="I296" s="269" t="s">
        <v>572</v>
      </c>
      <c r="J296" s="41"/>
    </row>
    <row r="297" spans="2:10" s="18" customFormat="1" ht="31.5" customHeight="1" outlineLevel="1">
      <c r="B297" s="673" t="s">
        <v>691</v>
      </c>
      <c r="C297" s="659"/>
      <c r="D297" s="659"/>
      <c r="E297" s="659"/>
      <c r="F297" s="659"/>
      <c r="G297" s="659"/>
      <c r="H297" s="659"/>
      <c r="I297" s="659"/>
      <c r="J297" s="41"/>
    </row>
    <row r="298" spans="2:10" s="18" customFormat="1" ht="106.5" customHeight="1" outlineLevel="1">
      <c r="B298" s="340" t="s">
        <v>453</v>
      </c>
      <c r="C298" s="341" t="s">
        <v>415</v>
      </c>
      <c r="D298" s="342" t="s">
        <v>1368</v>
      </c>
      <c r="E298" s="343"/>
      <c r="F298" s="344"/>
      <c r="G298" s="343"/>
      <c r="H298" s="343"/>
      <c r="I298" s="345"/>
      <c r="J298" s="41"/>
    </row>
    <row r="299" spans="2:10" s="18" customFormat="1" ht="18.75" customHeight="1" outlineLevel="1">
      <c r="B299" s="42" t="s">
        <v>823</v>
      </c>
      <c r="C299" s="75" t="s">
        <v>700</v>
      </c>
      <c r="D299" s="54"/>
      <c r="E299" s="55" t="s">
        <v>45</v>
      </c>
      <c r="F299" s="69">
        <v>21655.82</v>
      </c>
      <c r="G299" s="69" t="s">
        <v>85</v>
      </c>
      <c r="H299" s="63">
        <v>2286.85</v>
      </c>
      <c r="I299" s="134" t="s">
        <v>85</v>
      </c>
      <c r="J299" s="41"/>
    </row>
    <row r="300" spans="2:10" s="18" customFormat="1" ht="18.75" customHeight="1" outlineLevel="1">
      <c r="B300" s="42" t="s">
        <v>824</v>
      </c>
      <c r="C300" s="75" t="s">
        <v>23</v>
      </c>
      <c r="D300" s="54"/>
      <c r="E300" s="55" t="s">
        <v>45</v>
      </c>
      <c r="F300" s="69">
        <v>30250</v>
      </c>
      <c r="G300" s="69" t="s">
        <v>85</v>
      </c>
      <c r="H300" s="63">
        <v>2286.85</v>
      </c>
      <c r="I300" s="134" t="s">
        <v>85</v>
      </c>
      <c r="J300" s="41"/>
    </row>
    <row r="301" spans="2:10" s="18" customFormat="1" ht="18.75" customHeight="1" outlineLevel="1">
      <c r="B301" s="42" t="s">
        <v>825</v>
      </c>
      <c r="C301" s="75" t="s">
        <v>24</v>
      </c>
      <c r="D301" s="54"/>
      <c r="E301" s="55" t="s">
        <v>45</v>
      </c>
      <c r="F301" s="69">
        <v>36360</v>
      </c>
      <c r="G301" s="69" t="s">
        <v>85</v>
      </c>
      <c r="H301" s="63">
        <v>2286.85</v>
      </c>
      <c r="I301" s="134" t="s">
        <v>85</v>
      </c>
      <c r="J301" s="41"/>
    </row>
    <row r="302" spans="2:10" s="18" customFormat="1" ht="18.75" customHeight="1" outlineLevel="1">
      <c r="B302" s="42" t="s">
        <v>826</v>
      </c>
      <c r="C302" s="75" t="s">
        <v>25</v>
      </c>
      <c r="D302" s="54"/>
      <c r="E302" s="55" t="s">
        <v>45</v>
      </c>
      <c r="F302" s="69">
        <v>45737</v>
      </c>
      <c r="G302" s="69" t="s">
        <v>85</v>
      </c>
      <c r="H302" s="63">
        <v>2286.85</v>
      </c>
      <c r="I302" s="134" t="s">
        <v>85</v>
      </c>
      <c r="J302" s="41"/>
    </row>
    <row r="303" spans="2:10" s="18" customFormat="1" ht="78.75" outlineLevel="1">
      <c r="B303" s="42" t="s">
        <v>454</v>
      </c>
      <c r="C303" s="3" t="s">
        <v>219</v>
      </c>
      <c r="D303" s="3" t="s">
        <v>90</v>
      </c>
      <c r="E303" s="2" t="s">
        <v>45</v>
      </c>
      <c r="F303" s="5">
        <v>6050</v>
      </c>
      <c r="G303" s="5" t="s">
        <v>85</v>
      </c>
      <c r="H303" s="6">
        <v>665.5</v>
      </c>
      <c r="I303" s="125" t="s">
        <v>668</v>
      </c>
      <c r="J303" s="41"/>
    </row>
    <row r="304" spans="2:10" s="18" customFormat="1" ht="46.5" customHeight="1" outlineLevel="1">
      <c r="B304" s="42" t="s">
        <v>455</v>
      </c>
      <c r="C304" s="74" t="s">
        <v>348</v>
      </c>
      <c r="D304" s="74" t="s">
        <v>701</v>
      </c>
      <c r="E304" s="65" t="s">
        <v>1</v>
      </c>
      <c r="F304" s="51">
        <v>798.5</v>
      </c>
      <c r="G304" s="5" t="s">
        <v>85</v>
      </c>
      <c r="H304" s="48" t="s">
        <v>85</v>
      </c>
      <c r="I304" s="125" t="s">
        <v>668</v>
      </c>
      <c r="J304" s="41"/>
    </row>
    <row r="305" spans="1:10" s="18" customFormat="1" ht="93.75" customHeight="1" outlineLevel="1">
      <c r="B305" s="42" t="s">
        <v>456</v>
      </c>
      <c r="C305" s="3" t="s">
        <v>832</v>
      </c>
      <c r="D305" s="54" t="s">
        <v>367</v>
      </c>
      <c r="E305" s="55" t="s">
        <v>64</v>
      </c>
      <c r="F305" s="56">
        <v>10000</v>
      </c>
      <c r="G305" s="5" t="s">
        <v>85</v>
      </c>
      <c r="H305" s="57">
        <v>1100</v>
      </c>
      <c r="I305" s="125" t="s">
        <v>1139</v>
      </c>
      <c r="J305" s="41"/>
    </row>
    <row r="306" spans="1:10" s="18" customFormat="1" ht="115.5" customHeight="1" outlineLevel="1">
      <c r="B306" s="42" t="s">
        <v>457</v>
      </c>
      <c r="C306" s="3" t="s">
        <v>833</v>
      </c>
      <c r="D306" s="3" t="s">
        <v>1386</v>
      </c>
      <c r="E306" s="2" t="s">
        <v>392</v>
      </c>
      <c r="F306" s="5">
        <v>2090</v>
      </c>
      <c r="G306" s="5" t="s">
        <v>85</v>
      </c>
      <c r="H306" s="6">
        <v>229.9</v>
      </c>
      <c r="I306" s="125" t="s">
        <v>1139</v>
      </c>
      <c r="J306" s="41"/>
    </row>
    <row r="307" spans="1:10" s="18" customFormat="1" ht="78.75" outlineLevel="1">
      <c r="B307" s="42" t="s">
        <v>458</v>
      </c>
      <c r="C307" s="54" t="s">
        <v>834</v>
      </c>
      <c r="D307" s="54" t="s">
        <v>1220</v>
      </c>
      <c r="E307" s="55" t="s">
        <v>392</v>
      </c>
      <c r="F307" s="69">
        <v>600</v>
      </c>
      <c r="G307" s="5" t="s">
        <v>85</v>
      </c>
      <c r="H307" s="63" t="s">
        <v>85</v>
      </c>
      <c r="I307" s="125" t="s">
        <v>835</v>
      </c>
      <c r="J307" s="375"/>
    </row>
    <row r="308" spans="1:10" s="18" customFormat="1" ht="47.25" outlineLevel="1">
      <c r="B308" s="42" t="s">
        <v>461</v>
      </c>
      <c r="C308" s="74" t="s">
        <v>347</v>
      </c>
      <c r="D308" s="54" t="s">
        <v>1369</v>
      </c>
      <c r="E308" s="65" t="s">
        <v>1</v>
      </c>
      <c r="F308" s="51">
        <v>772.2</v>
      </c>
      <c r="G308" s="5" t="s">
        <v>85</v>
      </c>
      <c r="H308" s="48" t="s">
        <v>85</v>
      </c>
      <c r="I308" s="125" t="s">
        <v>668</v>
      </c>
      <c r="J308" s="41"/>
    </row>
    <row r="309" spans="1:10" s="18" customFormat="1" ht="63" outlineLevel="1">
      <c r="B309" s="107" t="s">
        <v>464</v>
      </c>
      <c r="C309" s="8" t="s">
        <v>1370</v>
      </c>
      <c r="D309" s="8" t="s">
        <v>89</v>
      </c>
      <c r="E309" s="9"/>
      <c r="F309" s="16"/>
      <c r="G309" s="16"/>
      <c r="H309" s="10"/>
      <c r="I309" s="127"/>
      <c r="J309" s="41"/>
    </row>
    <row r="310" spans="1:10" s="18" customFormat="1" outlineLevel="1">
      <c r="B310" s="76" t="s">
        <v>827</v>
      </c>
      <c r="C310" s="441" t="s">
        <v>114</v>
      </c>
      <c r="D310" s="3"/>
      <c r="E310" s="2" t="s">
        <v>45</v>
      </c>
      <c r="F310" s="5">
        <v>117860</v>
      </c>
      <c r="G310" s="5" t="s">
        <v>85</v>
      </c>
      <c r="H310" s="6">
        <v>22393.4</v>
      </c>
      <c r="I310" s="128" t="s">
        <v>85</v>
      </c>
      <c r="J310" s="41"/>
    </row>
    <row r="311" spans="1:10" s="18" customFormat="1" outlineLevel="1">
      <c r="B311" s="76" t="s">
        <v>828</v>
      </c>
      <c r="C311" s="441" t="s">
        <v>115</v>
      </c>
      <c r="D311" s="3"/>
      <c r="E311" s="2" t="s">
        <v>45</v>
      </c>
      <c r="F311" s="5">
        <v>282140</v>
      </c>
      <c r="G311" s="5" t="s">
        <v>85</v>
      </c>
      <c r="H311" s="6">
        <v>45142.400000000001</v>
      </c>
      <c r="I311" s="128" t="s">
        <v>85</v>
      </c>
      <c r="J311" s="41"/>
    </row>
    <row r="312" spans="1:10" s="18" customFormat="1" outlineLevel="1">
      <c r="B312" s="76" t="s">
        <v>829</v>
      </c>
      <c r="C312" s="441" t="s">
        <v>116</v>
      </c>
      <c r="D312" s="3"/>
      <c r="E312" s="2" t="s">
        <v>45</v>
      </c>
      <c r="F312" s="5">
        <v>492950</v>
      </c>
      <c r="G312" s="5" t="s">
        <v>85</v>
      </c>
      <c r="H312" s="6">
        <v>73942.5</v>
      </c>
      <c r="I312" s="128" t="s">
        <v>85</v>
      </c>
      <c r="J312" s="41"/>
    </row>
    <row r="313" spans="1:10" s="18" customFormat="1" ht="47.25" outlineLevel="1">
      <c r="B313" s="93" t="s">
        <v>467</v>
      </c>
      <c r="C313" s="3" t="s">
        <v>73</v>
      </c>
      <c r="D313" s="3" t="s">
        <v>148</v>
      </c>
      <c r="E313" s="2" t="s">
        <v>45</v>
      </c>
      <c r="F313" s="5">
        <v>1222.18</v>
      </c>
      <c r="G313" s="5" t="s">
        <v>85</v>
      </c>
      <c r="H313" s="6">
        <f>ROUND(F313*0.11,2)</f>
        <v>134.44</v>
      </c>
      <c r="I313" s="129" t="s">
        <v>1285</v>
      </c>
      <c r="J313" s="41"/>
    </row>
    <row r="314" spans="1:10" s="18" customFormat="1" ht="47.25" outlineLevel="1">
      <c r="B314" s="93" t="s">
        <v>469</v>
      </c>
      <c r="C314" s="3" t="s">
        <v>72</v>
      </c>
      <c r="D314" s="3" t="s">
        <v>110</v>
      </c>
      <c r="E314" s="2" t="s">
        <v>45</v>
      </c>
      <c r="F314" s="5">
        <v>2387.16</v>
      </c>
      <c r="G314" s="5" t="s">
        <v>85</v>
      </c>
      <c r="H314" s="6">
        <f>ROUND(F314*0.11,2)</f>
        <v>262.58999999999997</v>
      </c>
      <c r="I314" s="129" t="s">
        <v>1285</v>
      </c>
      <c r="J314" s="41"/>
    </row>
    <row r="315" spans="1:10" s="18" customFormat="1" ht="47.25" outlineLevel="1">
      <c r="B315" s="93" t="s">
        <v>470</v>
      </c>
      <c r="C315" s="21" t="s">
        <v>794</v>
      </c>
      <c r="D315" s="21" t="s">
        <v>675</v>
      </c>
      <c r="E315" s="22" t="s">
        <v>676</v>
      </c>
      <c r="F315" s="5">
        <v>3196.61</v>
      </c>
      <c r="G315" s="5" t="s">
        <v>85</v>
      </c>
      <c r="H315" s="6">
        <f>ROUND(F315*0.11,2)</f>
        <v>351.63</v>
      </c>
      <c r="I315" s="129"/>
      <c r="J315" s="41"/>
    </row>
    <row r="316" spans="1:10" s="18" customFormat="1" ht="47.25" outlineLevel="1">
      <c r="B316" s="93" t="s">
        <v>471</v>
      </c>
      <c r="C316" s="21" t="s">
        <v>795</v>
      </c>
      <c r="D316" s="21" t="s">
        <v>675</v>
      </c>
      <c r="E316" s="22" t="s">
        <v>676</v>
      </c>
      <c r="F316" s="5">
        <v>4881.6400000000003</v>
      </c>
      <c r="G316" s="5" t="s">
        <v>85</v>
      </c>
      <c r="H316" s="6">
        <f>ROUND(F316*0.11,2)</f>
        <v>536.98</v>
      </c>
      <c r="I316" s="129"/>
      <c r="J316" s="41"/>
    </row>
    <row r="317" spans="1:10" s="18" customFormat="1" ht="31.5" outlineLevel="1">
      <c r="B317" s="346" t="s">
        <v>472</v>
      </c>
      <c r="C317" s="295" t="s">
        <v>677</v>
      </c>
      <c r="D317" s="295" t="s">
        <v>793</v>
      </c>
      <c r="E317" s="303" t="s">
        <v>792</v>
      </c>
      <c r="F317" s="337">
        <v>351.32</v>
      </c>
      <c r="G317" s="117" t="s">
        <v>85</v>
      </c>
      <c r="H317" s="118">
        <v>32.35</v>
      </c>
      <c r="I317" s="269"/>
      <c r="J317" s="283"/>
    </row>
    <row r="318" spans="1:10" s="18" customFormat="1" ht="27.75" customHeight="1" outlineLevel="1">
      <c r="B318" s="673" t="s">
        <v>560</v>
      </c>
      <c r="C318" s="659"/>
      <c r="D318" s="659"/>
      <c r="E318" s="659"/>
      <c r="F318" s="659"/>
      <c r="G318" s="659"/>
      <c r="H318" s="659"/>
      <c r="I318" s="659"/>
      <c r="J318" s="41"/>
    </row>
    <row r="319" spans="1:10" s="18" customFormat="1" ht="126" outlineLevel="1">
      <c r="A319" s="400"/>
      <c r="B319" s="347" t="s">
        <v>476</v>
      </c>
      <c r="C319" s="296" t="s">
        <v>1124</v>
      </c>
      <c r="D319" s="348" t="s">
        <v>1107</v>
      </c>
      <c r="E319" s="349" t="s">
        <v>1</v>
      </c>
      <c r="F319" s="350">
        <v>726.07</v>
      </c>
      <c r="G319" s="327" t="s">
        <v>85</v>
      </c>
      <c r="H319" s="351">
        <v>72.61</v>
      </c>
      <c r="I319" s="258" t="s">
        <v>557</v>
      </c>
      <c r="J319" s="41"/>
    </row>
    <row r="320" spans="1:10" s="18" customFormat="1" ht="98.25" customHeight="1" outlineLevel="1">
      <c r="A320" s="400"/>
      <c r="B320" s="53" t="s">
        <v>477</v>
      </c>
      <c r="C320" s="21" t="s">
        <v>1125</v>
      </c>
      <c r="D320" s="108" t="s">
        <v>1108</v>
      </c>
      <c r="E320" s="55" t="s">
        <v>1</v>
      </c>
      <c r="F320" s="77">
        <v>1312.4</v>
      </c>
      <c r="G320" s="5" t="s">
        <v>85</v>
      </c>
      <c r="H320" s="78">
        <v>131.24</v>
      </c>
      <c r="I320" s="135" t="s">
        <v>529</v>
      </c>
      <c r="J320" s="41"/>
    </row>
    <row r="321" spans="1:10" s="18" customFormat="1" ht="115.5" customHeight="1" outlineLevel="1">
      <c r="A321" s="400"/>
      <c r="B321" s="53" t="s">
        <v>478</v>
      </c>
      <c r="C321" s="21" t="s">
        <v>1109</v>
      </c>
      <c r="D321" s="108" t="s">
        <v>1110</v>
      </c>
      <c r="E321" s="55" t="s">
        <v>1</v>
      </c>
      <c r="F321" s="77">
        <v>768.52</v>
      </c>
      <c r="G321" s="5" t="s">
        <v>85</v>
      </c>
      <c r="H321" s="78">
        <v>76.849999999999994</v>
      </c>
      <c r="I321" s="135" t="s">
        <v>530</v>
      </c>
      <c r="J321" s="41"/>
    </row>
    <row r="322" spans="1:10" s="18" customFormat="1" ht="100.5" customHeight="1" outlineLevel="1">
      <c r="A322" s="400"/>
      <c r="B322" s="53" t="s">
        <v>479</v>
      </c>
      <c r="C322" s="21" t="s">
        <v>1111</v>
      </c>
      <c r="D322" s="108" t="s">
        <v>1114</v>
      </c>
      <c r="E322" s="55" t="s">
        <v>1</v>
      </c>
      <c r="F322" s="77">
        <v>1354.85</v>
      </c>
      <c r="G322" s="5" t="s">
        <v>85</v>
      </c>
      <c r="H322" s="78">
        <v>135.49</v>
      </c>
      <c r="I322" s="135" t="s">
        <v>530</v>
      </c>
      <c r="J322" s="41"/>
    </row>
    <row r="323" spans="1:10" s="18" customFormat="1" ht="129.75" customHeight="1" outlineLevel="1">
      <c r="A323" s="400"/>
      <c r="B323" s="53" t="s">
        <v>482</v>
      </c>
      <c r="C323" s="21" t="s">
        <v>1126</v>
      </c>
      <c r="D323" s="108" t="s">
        <v>1113</v>
      </c>
      <c r="E323" s="55" t="s">
        <v>1</v>
      </c>
      <c r="F323" s="77">
        <v>1023.37</v>
      </c>
      <c r="G323" s="5" t="s">
        <v>85</v>
      </c>
      <c r="H323" s="78">
        <v>102.34</v>
      </c>
      <c r="I323" s="135" t="s">
        <v>529</v>
      </c>
      <c r="J323" s="41"/>
    </row>
    <row r="324" spans="1:10" s="18" customFormat="1" ht="107.25" customHeight="1" outlineLevel="1">
      <c r="A324" s="400"/>
      <c r="B324" s="53" t="s">
        <v>483</v>
      </c>
      <c r="C324" s="21" t="s">
        <v>1127</v>
      </c>
      <c r="D324" s="108" t="s">
        <v>1112</v>
      </c>
      <c r="E324" s="55" t="s">
        <v>1</v>
      </c>
      <c r="F324" s="77">
        <v>1609.7</v>
      </c>
      <c r="G324" s="5" t="s">
        <v>85</v>
      </c>
      <c r="H324" s="78">
        <v>160.97</v>
      </c>
      <c r="I324" s="135" t="s">
        <v>529</v>
      </c>
      <c r="J324" s="41"/>
    </row>
    <row r="325" spans="1:10" s="18" customFormat="1" ht="152.25" customHeight="1" outlineLevel="1">
      <c r="A325" s="400"/>
      <c r="B325" s="53" t="s">
        <v>484</v>
      </c>
      <c r="C325" s="21" t="s">
        <v>1247</v>
      </c>
      <c r="D325" s="108" t="s">
        <v>1249</v>
      </c>
      <c r="E325" s="55" t="s">
        <v>1</v>
      </c>
      <c r="F325" s="77">
        <v>736.24</v>
      </c>
      <c r="G325" s="5" t="s">
        <v>85</v>
      </c>
      <c r="H325" s="78">
        <v>73.624000000000009</v>
      </c>
      <c r="I325" s="135" t="s">
        <v>1246</v>
      </c>
      <c r="J325" s="41"/>
    </row>
    <row r="326" spans="1:10" s="18" customFormat="1" ht="129.75" customHeight="1" outlineLevel="1">
      <c r="A326" s="400"/>
      <c r="B326" s="53" t="s">
        <v>487</v>
      </c>
      <c r="C326" s="21" t="s">
        <v>1248</v>
      </c>
      <c r="D326" s="108" t="s">
        <v>1250</v>
      </c>
      <c r="E326" s="55" t="s">
        <v>1</v>
      </c>
      <c r="F326" s="77">
        <v>1322.57</v>
      </c>
      <c r="G326" s="5" t="s">
        <v>85</v>
      </c>
      <c r="H326" s="78">
        <v>132.25700000000001</v>
      </c>
      <c r="I326" s="135" t="s">
        <v>1246</v>
      </c>
      <c r="J326" s="41"/>
    </row>
    <row r="327" spans="1:10" s="18" customFormat="1" ht="69" customHeight="1" outlineLevel="1">
      <c r="B327" s="53" t="s">
        <v>490</v>
      </c>
      <c r="C327" s="21" t="s">
        <v>1128</v>
      </c>
      <c r="D327" s="109" t="s">
        <v>562</v>
      </c>
      <c r="E327" s="55" t="s">
        <v>66</v>
      </c>
      <c r="F327" s="77">
        <v>76</v>
      </c>
      <c r="G327" s="5" t="s">
        <v>85</v>
      </c>
      <c r="H327" s="78">
        <v>7.6</v>
      </c>
      <c r="I327" s="132" t="s">
        <v>563</v>
      </c>
      <c r="J327" s="41"/>
    </row>
    <row r="328" spans="1:10" s="18" customFormat="1" ht="91.5" customHeight="1" outlineLevel="1">
      <c r="B328" s="53" t="s">
        <v>491</v>
      </c>
      <c r="C328" s="21" t="s">
        <v>1129</v>
      </c>
      <c r="D328" s="21" t="s">
        <v>581</v>
      </c>
      <c r="E328" s="55" t="s">
        <v>66</v>
      </c>
      <c r="F328" s="77">
        <v>137.25</v>
      </c>
      <c r="G328" s="5" t="s">
        <v>85</v>
      </c>
      <c r="H328" s="78">
        <v>13.73</v>
      </c>
      <c r="I328" s="132" t="s">
        <v>563</v>
      </c>
      <c r="J328" s="41"/>
    </row>
    <row r="329" spans="1:10" s="18" customFormat="1" ht="91.5" customHeight="1" outlineLevel="1">
      <c r="B329" s="53" t="s">
        <v>494</v>
      </c>
      <c r="C329" s="44" t="s">
        <v>1130</v>
      </c>
      <c r="D329" s="23" t="s">
        <v>564</v>
      </c>
      <c r="E329" s="55" t="s">
        <v>66</v>
      </c>
      <c r="F329" s="77">
        <v>53.25</v>
      </c>
      <c r="G329" s="5" t="s">
        <v>85</v>
      </c>
      <c r="H329" s="78">
        <v>5.33</v>
      </c>
      <c r="I329" s="132" t="s">
        <v>563</v>
      </c>
      <c r="J329" s="41"/>
    </row>
    <row r="330" spans="1:10" s="18" customFormat="1" ht="91.5" customHeight="1" outlineLevel="1">
      <c r="B330" s="53" t="s">
        <v>497</v>
      </c>
      <c r="C330" s="44" t="s">
        <v>1131</v>
      </c>
      <c r="D330" s="23" t="s">
        <v>565</v>
      </c>
      <c r="E330" s="55" t="s">
        <v>66</v>
      </c>
      <c r="F330" s="77">
        <v>125.25</v>
      </c>
      <c r="G330" s="5" t="s">
        <v>85</v>
      </c>
      <c r="H330" s="78">
        <v>12.53</v>
      </c>
      <c r="I330" s="132" t="s">
        <v>563</v>
      </c>
      <c r="J330" s="41"/>
    </row>
    <row r="331" spans="1:10" s="18" customFormat="1" ht="91.5" customHeight="1" outlineLevel="1">
      <c r="B331" s="53" t="s">
        <v>500</v>
      </c>
      <c r="C331" s="44" t="s">
        <v>573</v>
      </c>
      <c r="D331" s="23" t="s">
        <v>566</v>
      </c>
      <c r="E331" s="55" t="s">
        <v>66</v>
      </c>
      <c r="F331" s="77">
        <v>112.5</v>
      </c>
      <c r="G331" s="5" t="s">
        <v>85</v>
      </c>
      <c r="H331" s="78">
        <v>11.25</v>
      </c>
      <c r="I331" s="132" t="s">
        <v>563</v>
      </c>
      <c r="J331" s="41"/>
    </row>
    <row r="332" spans="1:10" s="18" customFormat="1" ht="91.5" customHeight="1" outlineLevel="1">
      <c r="B332" s="53" t="s">
        <v>501</v>
      </c>
      <c r="C332" s="44" t="s">
        <v>574</v>
      </c>
      <c r="D332" s="23" t="s">
        <v>567</v>
      </c>
      <c r="E332" s="55" t="s">
        <v>66</v>
      </c>
      <c r="F332" s="77">
        <v>175.25</v>
      </c>
      <c r="G332" s="5" t="s">
        <v>85</v>
      </c>
      <c r="H332" s="78">
        <v>17.53</v>
      </c>
      <c r="I332" s="132" t="s">
        <v>563</v>
      </c>
      <c r="J332" s="41"/>
    </row>
    <row r="333" spans="1:10" s="18" customFormat="1" ht="91.5" customHeight="1" outlineLevel="1">
      <c r="B333" s="53" t="s">
        <v>502</v>
      </c>
      <c r="C333" s="44" t="s">
        <v>1132</v>
      </c>
      <c r="D333" s="23" t="s">
        <v>568</v>
      </c>
      <c r="E333" s="55" t="s">
        <v>66</v>
      </c>
      <c r="F333" s="77">
        <v>91.25</v>
      </c>
      <c r="G333" s="5" t="s">
        <v>85</v>
      </c>
      <c r="H333" s="78">
        <v>9.1300000000000008</v>
      </c>
      <c r="I333" s="132" t="s">
        <v>563</v>
      </c>
      <c r="J333" s="41"/>
    </row>
    <row r="334" spans="1:10" s="18" customFormat="1" ht="91.5" customHeight="1" outlineLevel="1">
      <c r="B334" s="53" t="s">
        <v>503</v>
      </c>
      <c r="C334" s="21" t="s">
        <v>1133</v>
      </c>
      <c r="D334" s="23" t="s">
        <v>569</v>
      </c>
      <c r="E334" s="55" t="s">
        <v>66</v>
      </c>
      <c r="F334" s="77">
        <v>163.25</v>
      </c>
      <c r="G334" s="5" t="s">
        <v>85</v>
      </c>
      <c r="H334" s="78">
        <v>16.329999999999998</v>
      </c>
      <c r="I334" s="132" t="s">
        <v>563</v>
      </c>
      <c r="J334" s="41"/>
    </row>
    <row r="335" spans="1:10" s="18" customFormat="1" ht="100.5" customHeight="1" outlineLevel="1">
      <c r="B335" s="53" t="s">
        <v>506</v>
      </c>
      <c r="C335" s="44" t="s">
        <v>559</v>
      </c>
      <c r="D335" s="23" t="s">
        <v>696</v>
      </c>
      <c r="E335" s="55" t="s">
        <v>66</v>
      </c>
      <c r="F335" s="77">
        <v>181</v>
      </c>
      <c r="G335" s="5" t="s">
        <v>85</v>
      </c>
      <c r="H335" s="78">
        <v>18.100000000000001</v>
      </c>
      <c r="I335" s="132" t="s">
        <v>563</v>
      </c>
      <c r="J335" s="41"/>
    </row>
    <row r="336" spans="1:10" s="18" customFormat="1" ht="82.5" customHeight="1" outlineLevel="1">
      <c r="B336" s="53" t="s">
        <v>509</v>
      </c>
      <c r="C336" s="44" t="s">
        <v>459</v>
      </c>
      <c r="D336" s="23" t="s">
        <v>460</v>
      </c>
      <c r="E336" s="55" t="s">
        <v>66</v>
      </c>
      <c r="F336" s="77">
        <v>133</v>
      </c>
      <c r="G336" s="5" t="s">
        <v>85</v>
      </c>
      <c r="H336" s="78">
        <v>13.3</v>
      </c>
      <c r="I336" s="132" t="s">
        <v>563</v>
      </c>
      <c r="J336" s="41"/>
    </row>
    <row r="337" spans="1:10" s="18" customFormat="1" ht="94.5" customHeight="1" outlineLevel="1">
      <c r="B337" s="53" t="s">
        <v>512</v>
      </c>
      <c r="C337" s="21" t="s">
        <v>582</v>
      </c>
      <c r="D337" s="109" t="s">
        <v>583</v>
      </c>
      <c r="E337" s="80" t="s">
        <v>66</v>
      </c>
      <c r="F337" s="69">
        <v>104.18</v>
      </c>
      <c r="G337" s="5" t="s">
        <v>85</v>
      </c>
      <c r="H337" s="63">
        <v>10.42</v>
      </c>
      <c r="I337" s="132" t="s">
        <v>563</v>
      </c>
      <c r="J337" s="41"/>
    </row>
    <row r="338" spans="1:10" s="18" customFormat="1" ht="82.5" customHeight="1" outlineLevel="1">
      <c r="B338" s="53" t="s">
        <v>514</v>
      </c>
      <c r="C338" s="21" t="s">
        <v>584</v>
      </c>
      <c r="D338" s="109" t="s">
        <v>585</v>
      </c>
      <c r="E338" s="80" t="s">
        <v>66</v>
      </c>
      <c r="F338" s="69">
        <v>122.85</v>
      </c>
      <c r="G338" s="5" t="s">
        <v>85</v>
      </c>
      <c r="H338" s="63">
        <v>12.29</v>
      </c>
      <c r="I338" s="132" t="s">
        <v>563</v>
      </c>
      <c r="J338" s="41"/>
    </row>
    <row r="339" spans="1:10" s="18" customFormat="1" ht="48.75" customHeight="1" outlineLevel="1">
      <c r="A339" s="400"/>
      <c r="B339" s="53" t="s">
        <v>516</v>
      </c>
      <c r="C339" s="44" t="s">
        <v>485</v>
      </c>
      <c r="D339" s="72" t="s">
        <v>486</v>
      </c>
      <c r="E339" s="80" t="s">
        <v>66</v>
      </c>
      <c r="F339" s="69">
        <v>158.86000000000001</v>
      </c>
      <c r="G339" s="5" t="s">
        <v>85</v>
      </c>
      <c r="H339" s="63">
        <v>17.47</v>
      </c>
      <c r="I339" s="132" t="s">
        <v>85</v>
      </c>
      <c r="J339" s="41"/>
    </row>
    <row r="340" spans="1:10" s="18" customFormat="1" ht="48.75" customHeight="1" outlineLevel="1">
      <c r="A340" s="400"/>
      <c r="B340" s="352" t="s">
        <v>519</v>
      </c>
      <c r="C340" s="253" t="s">
        <v>488</v>
      </c>
      <c r="D340" s="353" t="s">
        <v>489</v>
      </c>
      <c r="E340" s="291" t="s">
        <v>66</v>
      </c>
      <c r="F340" s="257">
        <v>196.95</v>
      </c>
      <c r="G340" s="117" t="s">
        <v>85</v>
      </c>
      <c r="H340" s="339">
        <v>21.66</v>
      </c>
      <c r="I340" s="354" t="s">
        <v>85</v>
      </c>
      <c r="J340" s="41"/>
    </row>
    <row r="341" spans="1:10" s="18" customFormat="1" ht="25.5" customHeight="1" outlineLevel="1">
      <c r="A341" s="400"/>
      <c r="B341" s="673" t="s">
        <v>558</v>
      </c>
      <c r="C341" s="659"/>
      <c r="D341" s="659"/>
      <c r="E341" s="659"/>
      <c r="F341" s="659"/>
      <c r="G341" s="659"/>
      <c r="H341" s="659"/>
      <c r="I341" s="659"/>
      <c r="J341" s="41"/>
    </row>
    <row r="342" spans="1:10" s="18" customFormat="1" ht="30" customHeight="1" outlineLevel="1">
      <c r="A342" s="400"/>
      <c r="B342" s="355" t="s">
        <v>521</v>
      </c>
      <c r="C342" s="356" t="s">
        <v>1104</v>
      </c>
      <c r="D342" s="357"/>
      <c r="E342" s="357"/>
      <c r="F342" s="357"/>
      <c r="G342" s="357"/>
      <c r="H342" s="357"/>
      <c r="I342" s="366"/>
      <c r="J342" s="41"/>
    </row>
    <row r="343" spans="1:10" s="18" customFormat="1" ht="66" customHeight="1" outlineLevel="1">
      <c r="A343" s="400"/>
      <c r="B343" s="79" t="s">
        <v>1333</v>
      </c>
      <c r="C343" s="3" t="s">
        <v>1093</v>
      </c>
      <c r="D343" s="3" t="s">
        <v>1094</v>
      </c>
      <c r="E343" s="2" t="s">
        <v>45</v>
      </c>
      <c r="F343" s="77">
        <v>1396.4780000000001</v>
      </c>
      <c r="G343" s="285"/>
      <c r="H343" s="78">
        <v>139.64780000000002</v>
      </c>
      <c r="I343" s="285"/>
      <c r="J343" s="41"/>
    </row>
    <row r="344" spans="1:10" s="18" customFormat="1" ht="80.25" customHeight="1" outlineLevel="1">
      <c r="A344" s="400"/>
      <c r="B344" s="79" t="s">
        <v>1334</v>
      </c>
      <c r="C344" s="3" t="s">
        <v>1224</v>
      </c>
      <c r="D344" s="3" t="s">
        <v>1225</v>
      </c>
      <c r="E344" s="2" t="s">
        <v>45</v>
      </c>
      <c r="F344" s="77">
        <v>2352.1714000000002</v>
      </c>
      <c r="G344" s="285"/>
      <c r="H344" s="78">
        <v>235.26</v>
      </c>
      <c r="I344" s="285"/>
      <c r="J344" s="376"/>
    </row>
    <row r="345" spans="1:10" s="18" customFormat="1" ht="61.5" customHeight="1" outlineLevel="1">
      <c r="A345" s="400"/>
      <c r="B345" s="79" t="s">
        <v>1335</v>
      </c>
      <c r="C345" s="3" t="s">
        <v>1095</v>
      </c>
      <c r="D345" s="3" t="s">
        <v>1096</v>
      </c>
      <c r="E345" s="2" t="s">
        <v>45</v>
      </c>
      <c r="F345" s="77">
        <v>355.66</v>
      </c>
      <c r="G345" s="285"/>
      <c r="H345" s="78">
        <v>35.566000000000003</v>
      </c>
      <c r="I345" s="285"/>
      <c r="J345" s="41"/>
    </row>
    <row r="346" spans="1:10" s="18" customFormat="1" ht="48.75" customHeight="1" outlineLevel="1">
      <c r="A346" s="400"/>
      <c r="B346" s="79" t="s">
        <v>1336</v>
      </c>
      <c r="C346" s="3" t="s">
        <v>1097</v>
      </c>
      <c r="D346" s="3" t="s">
        <v>1098</v>
      </c>
      <c r="E346" s="2" t="s">
        <v>45</v>
      </c>
      <c r="F346" s="77">
        <v>500</v>
      </c>
      <c r="G346" s="285"/>
      <c r="H346" s="78">
        <v>50</v>
      </c>
      <c r="I346" s="285"/>
      <c r="J346" s="41"/>
    </row>
    <row r="347" spans="1:10" s="18" customFormat="1" ht="48.75" customHeight="1" outlineLevel="1">
      <c r="A347" s="400"/>
      <c r="B347" s="79" t="s">
        <v>1337</v>
      </c>
      <c r="C347" s="3" t="s">
        <v>1099</v>
      </c>
      <c r="D347" s="3" t="s">
        <v>1100</v>
      </c>
      <c r="E347" s="2" t="s">
        <v>45</v>
      </c>
      <c r="F347" s="77">
        <v>1100</v>
      </c>
      <c r="G347" s="285"/>
      <c r="H347" s="78">
        <f>F347*0.1</f>
        <v>110</v>
      </c>
      <c r="I347" s="285"/>
      <c r="J347" s="41"/>
    </row>
    <row r="348" spans="1:10" s="18" customFormat="1" ht="69" customHeight="1" outlineLevel="1">
      <c r="A348" s="400"/>
      <c r="B348" s="79" t="s">
        <v>1338</v>
      </c>
      <c r="C348" s="3" t="s">
        <v>1101</v>
      </c>
      <c r="D348" s="3" t="s">
        <v>1102</v>
      </c>
      <c r="E348" s="2" t="s">
        <v>45</v>
      </c>
      <c r="F348" s="77">
        <v>550</v>
      </c>
      <c r="G348" s="285"/>
      <c r="H348" s="78">
        <v>55</v>
      </c>
      <c r="I348" s="285"/>
      <c r="J348" s="41"/>
    </row>
    <row r="349" spans="1:10" s="18" customFormat="1" ht="62.25" customHeight="1" outlineLevel="1">
      <c r="A349" s="400"/>
      <c r="B349" s="79" t="s">
        <v>1339</v>
      </c>
      <c r="C349" s="3" t="s">
        <v>1115</v>
      </c>
      <c r="D349" s="3" t="s">
        <v>1103</v>
      </c>
      <c r="E349" s="2" t="s">
        <v>45</v>
      </c>
      <c r="F349" s="77">
        <v>1180.0619999999999</v>
      </c>
      <c r="G349" s="285"/>
      <c r="H349" s="78">
        <v>118.00620000000002</v>
      </c>
      <c r="I349" s="285"/>
      <c r="J349" s="41"/>
    </row>
    <row r="350" spans="1:10" s="18" customFormat="1" ht="33" customHeight="1" outlineLevel="1">
      <c r="A350" s="400"/>
      <c r="B350" s="79" t="s">
        <v>1340</v>
      </c>
      <c r="C350" s="3" t="s">
        <v>697</v>
      </c>
      <c r="D350" s="3" t="s">
        <v>1003</v>
      </c>
      <c r="E350" s="2" t="s">
        <v>45</v>
      </c>
      <c r="F350" s="77">
        <v>2456.2999999999997</v>
      </c>
      <c r="G350" s="6">
        <v>1440</v>
      </c>
      <c r="H350" s="122">
        <v>270.19299999999998</v>
      </c>
      <c r="I350" s="285"/>
      <c r="J350" s="292"/>
    </row>
    <row r="351" spans="1:10" s="18" customFormat="1" ht="25.5" customHeight="1" outlineLevel="1">
      <c r="A351" s="400"/>
      <c r="B351" s="79" t="s">
        <v>1341</v>
      </c>
      <c r="C351" s="3" t="s">
        <v>507</v>
      </c>
      <c r="D351" s="3" t="s">
        <v>508</v>
      </c>
      <c r="E351" s="2" t="s">
        <v>45</v>
      </c>
      <c r="F351" s="77">
        <v>943.2</v>
      </c>
      <c r="G351" s="285"/>
      <c r="H351" s="285"/>
      <c r="I351" s="285"/>
      <c r="J351" s="41"/>
    </row>
    <row r="352" spans="1:10" s="18" customFormat="1" ht="30" customHeight="1" outlineLevel="1">
      <c r="A352" s="400"/>
      <c r="B352" s="79" t="s">
        <v>1342</v>
      </c>
      <c r="C352" s="44" t="s">
        <v>981</v>
      </c>
      <c r="D352" s="23" t="s">
        <v>1392</v>
      </c>
      <c r="E352" s="55" t="s">
        <v>45</v>
      </c>
      <c r="F352" s="77">
        <v>20</v>
      </c>
      <c r="G352" s="5" t="s">
        <v>85</v>
      </c>
      <c r="H352" s="63" t="s">
        <v>85</v>
      </c>
      <c r="I352" s="132" t="s">
        <v>85</v>
      </c>
      <c r="J352" s="41"/>
    </row>
    <row r="353" spans="1:10" s="18" customFormat="1" ht="36.75" customHeight="1" outlineLevel="1">
      <c r="A353" s="400"/>
      <c r="B353" s="79" t="s">
        <v>1391</v>
      </c>
      <c r="C353" s="44" t="s">
        <v>1393</v>
      </c>
      <c r="D353" s="23" t="s">
        <v>1394</v>
      </c>
      <c r="E353" s="55" t="s">
        <v>45</v>
      </c>
      <c r="F353" s="77">
        <v>70</v>
      </c>
      <c r="G353" s="5"/>
      <c r="H353" s="380"/>
      <c r="I353" s="132"/>
      <c r="J353" s="41"/>
    </row>
    <row r="354" spans="1:10" s="18" customFormat="1" ht="33" customHeight="1" outlineLevel="1">
      <c r="A354" s="400"/>
      <c r="B354" s="79" t="s">
        <v>523</v>
      </c>
      <c r="C354" s="280" t="s">
        <v>1231</v>
      </c>
      <c r="D354" s="26"/>
      <c r="E354" s="52"/>
      <c r="F354" s="286"/>
      <c r="G354" s="16"/>
      <c r="H354" s="377"/>
      <c r="I354" s="288"/>
      <c r="J354" s="41"/>
    </row>
    <row r="355" spans="1:10" s="18" customFormat="1" ht="84" customHeight="1" outlineLevel="1">
      <c r="A355" s="400"/>
      <c r="B355" s="79" t="s">
        <v>1228</v>
      </c>
      <c r="C355" s="44" t="s">
        <v>1232</v>
      </c>
      <c r="D355" s="23" t="s">
        <v>1233</v>
      </c>
      <c r="E355" s="55" t="s">
        <v>45</v>
      </c>
      <c r="F355" s="77">
        <v>850</v>
      </c>
      <c r="G355" s="5"/>
      <c r="H355" s="5" t="s">
        <v>85</v>
      </c>
      <c r="I355" s="132" t="s">
        <v>85</v>
      </c>
      <c r="J355" s="41"/>
    </row>
    <row r="356" spans="1:10" s="18" customFormat="1" ht="84" customHeight="1" outlineLevel="1">
      <c r="A356" s="400"/>
      <c r="B356" s="79" t="s">
        <v>1229</v>
      </c>
      <c r="C356" s="44" t="s">
        <v>1236</v>
      </c>
      <c r="D356" s="23" t="s">
        <v>1234</v>
      </c>
      <c r="E356" s="55" t="s">
        <v>45</v>
      </c>
      <c r="F356" s="77">
        <v>350</v>
      </c>
      <c r="G356" s="5"/>
      <c r="H356" s="5" t="s">
        <v>85</v>
      </c>
      <c r="I356" s="132"/>
      <c r="J356" s="41"/>
    </row>
    <row r="357" spans="1:10" s="18" customFormat="1" ht="94.5" customHeight="1" outlineLevel="1">
      <c r="A357" s="400"/>
      <c r="B357" s="79" t="s">
        <v>1230</v>
      </c>
      <c r="C357" s="44" t="s">
        <v>1237</v>
      </c>
      <c r="D357" s="23" t="s">
        <v>1235</v>
      </c>
      <c r="E357" s="55" t="s">
        <v>45</v>
      </c>
      <c r="F357" s="77">
        <v>630</v>
      </c>
      <c r="G357" s="5"/>
      <c r="H357" s="5" t="s">
        <v>85</v>
      </c>
      <c r="I357" s="132"/>
      <c r="J357" s="41"/>
    </row>
    <row r="358" spans="1:10" s="18" customFormat="1" ht="110.25" outlineLevel="1">
      <c r="B358" s="289" t="s">
        <v>525</v>
      </c>
      <c r="C358" s="44" t="s">
        <v>462</v>
      </c>
      <c r="D358" s="81" t="s">
        <v>463</v>
      </c>
      <c r="E358" s="82" t="s">
        <v>45</v>
      </c>
      <c r="F358" s="77">
        <v>8930</v>
      </c>
      <c r="G358" s="5" t="s">
        <v>85</v>
      </c>
      <c r="H358" s="78">
        <v>893</v>
      </c>
      <c r="I358" s="132" t="s">
        <v>85</v>
      </c>
      <c r="J358" s="41"/>
    </row>
    <row r="359" spans="1:10" s="18" customFormat="1" ht="94.5" outlineLevel="1">
      <c r="B359" s="79" t="s">
        <v>527</v>
      </c>
      <c r="C359" s="44" t="s">
        <v>465</v>
      </c>
      <c r="D359" s="81" t="s">
        <v>466</v>
      </c>
      <c r="E359" s="82" t="s">
        <v>45</v>
      </c>
      <c r="F359" s="77">
        <v>6616</v>
      </c>
      <c r="G359" s="5" t="s">
        <v>85</v>
      </c>
      <c r="H359" s="78">
        <v>661.6</v>
      </c>
      <c r="I359" s="132" t="s">
        <v>85</v>
      </c>
      <c r="J359" s="41"/>
    </row>
    <row r="360" spans="1:10" s="18" customFormat="1" ht="31.5" outlineLevel="1">
      <c r="A360" s="400"/>
      <c r="B360" s="289" t="s">
        <v>528</v>
      </c>
      <c r="C360" s="44" t="s">
        <v>510</v>
      </c>
      <c r="D360" s="72" t="s">
        <v>511</v>
      </c>
      <c r="E360" s="55" t="s">
        <v>66</v>
      </c>
      <c r="F360" s="69">
        <v>496.1</v>
      </c>
      <c r="G360" s="5" t="s">
        <v>85</v>
      </c>
      <c r="H360" s="63">
        <v>49.61</v>
      </c>
      <c r="I360" s="132" t="s">
        <v>85</v>
      </c>
      <c r="J360" s="41"/>
    </row>
    <row r="361" spans="1:10" s="18" customFormat="1" ht="63" outlineLevel="1">
      <c r="A361" s="400"/>
      <c r="B361" s="79" t="s">
        <v>586</v>
      </c>
      <c r="C361" s="44" t="s">
        <v>473</v>
      </c>
      <c r="D361" s="23" t="s">
        <v>474</v>
      </c>
      <c r="E361" s="55" t="s">
        <v>475</v>
      </c>
      <c r="F361" s="77">
        <v>5010</v>
      </c>
      <c r="G361" s="5" t="s">
        <v>85</v>
      </c>
      <c r="H361" s="78">
        <v>501.2</v>
      </c>
      <c r="I361" s="132"/>
      <c r="J361" s="41"/>
    </row>
    <row r="362" spans="1:10" s="18" customFormat="1" ht="111" customHeight="1" outlineLevel="1">
      <c r="A362" s="400"/>
      <c r="B362" s="289" t="s">
        <v>587</v>
      </c>
      <c r="C362" s="44" t="s">
        <v>1239</v>
      </c>
      <c r="D362" s="23" t="s">
        <v>1046</v>
      </c>
      <c r="E362" s="80" t="s">
        <v>66</v>
      </c>
      <c r="F362" s="69">
        <v>91.23</v>
      </c>
      <c r="G362" s="5" t="s">
        <v>85</v>
      </c>
      <c r="H362" s="63">
        <v>10.029999999999999</v>
      </c>
      <c r="I362" s="367" t="s">
        <v>975</v>
      </c>
      <c r="J362" s="41"/>
    </row>
    <row r="363" spans="1:10" s="18" customFormat="1" ht="98.25" customHeight="1" outlineLevel="1">
      <c r="A363" s="400"/>
      <c r="B363" s="79" t="s">
        <v>588</v>
      </c>
      <c r="C363" s="44" t="s">
        <v>1238</v>
      </c>
      <c r="D363" s="23" t="s">
        <v>1045</v>
      </c>
      <c r="E363" s="80" t="s">
        <v>66</v>
      </c>
      <c r="F363" s="69">
        <v>65.55</v>
      </c>
      <c r="G363" s="5" t="s">
        <v>85</v>
      </c>
      <c r="H363" s="63">
        <v>7.21</v>
      </c>
      <c r="I363" s="367" t="s">
        <v>975</v>
      </c>
      <c r="J363" s="41"/>
    </row>
    <row r="364" spans="1:10" s="18" customFormat="1" ht="94.5" customHeight="1" outlineLevel="1">
      <c r="A364" s="400"/>
      <c r="B364" s="289" t="s">
        <v>589</v>
      </c>
      <c r="C364" s="44" t="s">
        <v>1240</v>
      </c>
      <c r="D364" s="23" t="s">
        <v>513</v>
      </c>
      <c r="E364" s="55" t="s">
        <v>66</v>
      </c>
      <c r="F364" s="69">
        <v>104.05</v>
      </c>
      <c r="G364" s="5" t="s">
        <v>85</v>
      </c>
      <c r="H364" s="63">
        <v>10.41</v>
      </c>
      <c r="I364" s="367" t="s">
        <v>975</v>
      </c>
      <c r="J364" s="41"/>
    </row>
    <row r="365" spans="1:10" s="18" customFormat="1" ht="36" customHeight="1" outlineLevel="1">
      <c r="A365" s="400"/>
      <c r="B365" s="79" t="s">
        <v>590</v>
      </c>
      <c r="C365" s="3" t="s">
        <v>67</v>
      </c>
      <c r="D365" s="3" t="s">
        <v>68</v>
      </c>
      <c r="E365" s="2" t="s">
        <v>45</v>
      </c>
      <c r="F365" s="5">
        <v>487.3</v>
      </c>
      <c r="G365" s="5" t="s">
        <v>85</v>
      </c>
      <c r="H365" s="6">
        <v>48.730000000000004</v>
      </c>
      <c r="I365" s="128" t="s">
        <v>85</v>
      </c>
      <c r="J365" s="41"/>
    </row>
    <row r="366" spans="1:10" s="18" customFormat="1" ht="31.5" customHeight="1" outlineLevel="1">
      <c r="A366" s="400"/>
      <c r="B366" s="289" t="s">
        <v>591</v>
      </c>
      <c r="C366" s="44" t="s">
        <v>520</v>
      </c>
      <c r="D366" s="72" t="s">
        <v>698</v>
      </c>
      <c r="E366" s="55" t="s">
        <v>45</v>
      </c>
      <c r="F366" s="69">
        <v>154</v>
      </c>
      <c r="G366" s="5" t="s">
        <v>85</v>
      </c>
      <c r="H366" s="63" t="s">
        <v>85</v>
      </c>
      <c r="I366" s="132" t="s">
        <v>85</v>
      </c>
      <c r="J366" s="41"/>
    </row>
    <row r="367" spans="1:10" s="18" customFormat="1" ht="35.25" customHeight="1" outlineLevel="1">
      <c r="A367" s="400"/>
      <c r="B367" s="79" t="s">
        <v>592</v>
      </c>
      <c r="C367" s="44" t="s">
        <v>275</v>
      </c>
      <c r="D367" s="72" t="s">
        <v>515</v>
      </c>
      <c r="E367" s="55" t="s">
        <v>45</v>
      </c>
      <c r="F367" s="69">
        <v>187</v>
      </c>
      <c r="G367" s="5" t="s">
        <v>85</v>
      </c>
      <c r="H367" s="63" t="s">
        <v>85</v>
      </c>
      <c r="I367" s="132" t="s">
        <v>85</v>
      </c>
      <c r="J367" s="41"/>
    </row>
    <row r="368" spans="1:10" s="18" customFormat="1" ht="30" customHeight="1" outlineLevel="1">
      <c r="A368" s="400"/>
      <c r="B368" s="289" t="s">
        <v>593</v>
      </c>
      <c r="C368" s="44" t="s">
        <v>517</v>
      </c>
      <c r="D368" s="72" t="s">
        <v>518</v>
      </c>
      <c r="E368" s="55" t="s">
        <v>45</v>
      </c>
      <c r="F368" s="69">
        <v>113.3</v>
      </c>
      <c r="G368" s="5" t="s">
        <v>85</v>
      </c>
      <c r="H368" s="63" t="s">
        <v>85</v>
      </c>
      <c r="I368" s="132" t="s">
        <v>85</v>
      </c>
      <c r="J368" s="41"/>
    </row>
    <row r="369" spans="1:11" s="18" customFormat="1" ht="30" customHeight="1" outlineLevel="1">
      <c r="A369" s="400"/>
      <c r="B369" s="79" t="s">
        <v>594</v>
      </c>
      <c r="C369" s="145" t="s">
        <v>498</v>
      </c>
      <c r="D369" s="73" t="s">
        <v>499</v>
      </c>
      <c r="E369" s="55" t="s">
        <v>64</v>
      </c>
      <c r="F369" s="69">
        <v>68641</v>
      </c>
      <c r="G369" s="5" t="s">
        <v>85</v>
      </c>
      <c r="H369" s="63">
        <v>6864.1</v>
      </c>
      <c r="I369" s="132" t="s">
        <v>85</v>
      </c>
      <c r="J369" s="41"/>
    </row>
    <row r="370" spans="1:11" s="18" customFormat="1" ht="30" customHeight="1" outlineLevel="1">
      <c r="A370" s="400"/>
      <c r="B370" s="289" t="s">
        <v>595</v>
      </c>
      <c r="C370" s="44" t="s">
        <v>492</v>
      </c>
      <c r="D370" s="72" t="s">
        <v>493</v>
      </c>
      <c r="E370" s="55" t="s">
        <v>45</v>
      </c>
      <c r="F370" s="69">
        <v>487.3</v>
      </c>
      <c r="G370" s="5" t="s">
        <v>85</v>
      </c>
      <c r="H370" s="63">
        <v>48.73</v>
      </c>
      <c r="I370" s="132" t="s">
        <v>85</v>
      </c>
      <c r="J370" s="41"/>
    </row>
    <row r="371" spans="1:11" s="18" customFormat="1" ht="30" customHeight="1" outlineLevel="1">
      <c r="A371" s="400"/>
      <c r="B371" s="79" t="s">
        <v>596</v>
      </c>
      <c r="C371" s="44" t="s">
        <v>495</v>
      </c>
      <c r="D371" s="72" t="s">
        <v>496</v>
      </c>
      <c r="E371" s="55" t="s">
        <v>45</v>
      </c>
      <c r="F371" s="69">
        <v>1089</v>
      </c>
      <c r="G371" s="5" t="s">
        <v>85</v>
      </c>
      <c r="H371" s="63">
        <v>108.9</v>
      </c>
      <c r="I371" s="132" t="s">
        <v>85</v>
      </c>
      <c r="J371" s="41"/>
      <c r="K371" s="41"/>
    </row>
    <row r="372" spans="1:11" s="18" customFormat="1" ht="36.75" customHeight="1" outlineLevel="1">
      <c r="A372" s="400"/>
      <c r="B372" s="279" t="s">
        <v>597</v>
      </c>
      <c r="C372" s="280" t="s">
        <v>976</v>
      </c>
      <c r="D372" s="8"/>
      <c r="E372" s="52"/>
      <c r="F372" s="16" t="s">
        <v>85</v>
      </c>
      <c r="G372" s="16" t="s">
        <v>85</v>
      </c>
      <c r="H372" s="16" t="s">
        <v>85</v>
      </c>
      <c r="I372" s="16" t="s">
        <v>85</v>
      </c>
      <c r="J372" s="41"/>
      <c r="K372" s="281"/>
    </row>
    <row r="373" spans="1:11" s="18" customFormat="1" ht="49.5" customHeight="1" outlineLevel="1">
      <c r="A373" s="400"/>
      <c r="B373" s="79" t="s">
        <v>1152</v>
      </c>
      <c r="C373" s="44" t="s">
        <v>980</v>
      </c>
      <c r="D373" s="21" t="s">
        <v>979</v>
      </c>
      <c r="E373" s="55" t="s">
        <v>978</v>
      </c>
      <c r="F373" s="77">
        <v>3345</v>
      </c>
      <c r="G373" s="5" t="s">
        <v>85</v>
      </c>
      <c r="H373" s="5" t="s">
        <v>85</v>
      </c>
      <c r="I373" s="132"/>
      <c r="J373" s="41"/>
      <c r="K373" s="281"/>
    </row>
    <row r="374" spans="1:11" s="18" customFormat="1" ht="114" customHeight="1" outlineLevel="1">
      <c r="A374" s="400"/>
      <c r="B374" s="289" t="s">
        <v>1153</v>
      </c>
      <c r="C374" s="44" t="s">
        <v>977</v>
      </c>
      <c r="D374" s="21" t="s">
        <v>1177</v>
      </c>
      <c r="E374" s="55" t="s">
        <v>978</v>
      </c>
      <c r="F374" s="77">
        <v>22300</v>
      </c>
      <c r="G374" s="5" t="s">
        <v>85</v>
      </c>
      <c r="H374" s="5" t="s">
        <v>85</v>
      </c>
      <c r="I374" s="132"/>
      <c r="J374" s="41"/>
      <c r="K374" s="281"/>
    </row>
    <row r="375" spans="1:11" s="18" customFormat="1" ht="126" customHeight="1" outlineLevel="1">
      <c r="A375" s="400"/>
      <c r="B375" s="79" t="s">
        <v>1157</v>
      </c>
      <c r="C375" s="44" t="s">
        <v>1154</v>
      </c>
      <c r="D375" s="21" t="s">
        <v>1196</v>
      </c>
      <c r="E375" s="299" t="s">
        <v>1179</v>
      </c>
      <c r="F375" s="77">
        <v>8747.1719999999987</v>
      </c>
      <c r="G375" s="5"/>
      <c r="H375" s="5">
        <v>962.18891999999983</v>
      </c>
      <c r="I375" s="132"/>
      <c r="J375" s="41"/>
      <c r="K375" s="281"/>
    </row>
    <row r="376" spans="1:11" s="18" customFormat="1" ht="53.25" customHeight="1" outlineLevel="1">
      <c r="A376" s="400"/>
      <c r="B376" s="289" t="s">
        <v>1158</v>
      </c>
      <c r="C376" s="44" t="s">
        <v>1155</v>
      </c>
      <c r="D376" s="21" t="s">
        <v>1197</v>
      </c>
      <c r="E376" s="299" t="s">
        <v>64</v>
      </c>
      <c r="F376" s="77">
        <v>2020</v>
      </c>
      <c r="G376" s="5"/>
      <c r="H376" s="5">
        <v>102</v>
      </c>
      <c r="I376" s="132"/>
      <c r="J376" s="41"/>
      <c r="K376" s="281"/>
    </row>
    <row r="377" spans="1:11" s="18" customFormat="1" ht="64.5" customHeight="1" outlineLevel="1">
      <c r="A377" s="400"/>
      <c r="B377" s="79" t="s">
        <v>1159</v>
      </c>
      <c r="C377" s="44" t="s">
        <v>1156</v>
      </c>
      <c r="D377" s="21" t="s">
        <v>1198</v>
      </c>
      <c r="E377" s="299" t="s">
        <v>64</v>
      </c>
      <c r="F377" s="77">
        <v>5836</v>
      </c>
      <c r="G377" s="5"/>
      <c r="H377" s="5">
        <v>436</v>
      </c>
      <c r="I377" s="132"/>
      <c r="J377" s="41"/>
      <c r="K377" s="281"/>
    </row>
    <row r="378" spans="1:11" s="18" customFormat="1" ht="126" customHeight="1" outlineLevel="1">
      <c r="A378" s="400"/>
      <c r="B378" s="79" t="s">
        <v>598</v>
      </c>
      <c r="C378" s="44" t="s">
        <v>1173</v>
      </c>
      <c r="D378" s="21" t="s">
        <v>1199</v>
      </c>
      <c r="E378" s="300" t="s">
        <v>1174</v>
      </c>
      <c r="F378" s="77">
        <v>15484.917000000001</v>
      </c>
      <c r="G378" s="5"/>
      <c r="H378" s="5">
        <v>1703.3408700000002</v>
      </c>
      <c r="I378" s="132"/>
      <c r="J378" s="41"/>
      <c r="K378" s="281"/>
    </row>
    <row r="379" spans="1:11" s="18" customFormat="1" ht="125.25" customHeight="1" outlineLevel="1">
      <c r="A379" s="400"/>
      <c r="B379" s="79" t="s">
        <v>599</v>
      </c>
      <c r="C379" s="44" t="s">
        <v>1175</v>
      </c>
      <c r="D379" s="21" t="s">
        <v>1200</v>
      </c>
      <c r="E379" s="300" t="s">
        <v>1174</v>
      </c>
      <c r="F379" s="77">
        <v>17206.047000000002</v>
      </c>
      <c r="G379" s="5"/>
      <c r="H379" s="5">
        <v>1892.6651700000002</v>
      </c>
      <c r="I379" s="132"/>
      <c r="J379" s="41"/>
      <c r="K379" s="281"/>
    </row>
    <row r="380" spans="1:11" s="18" customFormat="1" ht="175.5" customHeight="1" outlineLevel="1">
      <c r="A380" s="400"/>
      <c r="B380" s="79" t="s">
        <v>600</v>
      </c>
      <c r="C380" s="44" t="s">
        <v>1176</v>
      </c>
      <c r="D380" s="21" t="s">
        <v>1201</v>
      </c>
      <c r="E380" s="300" t="s">
        <v>1174</v>
      </c>
      <c r="F380" s="77">
        <v>25923.555</v>
      </c>
      <c r="G380" s="5"/>
      <c r="H380" s="5">
        <v>2851.59105</v>
      </c>
      <c r="I380" s="132"/>
      <c r="J380" s="41"/>
      <c r="K380" s="281"/>
    </row>
    <row r="381" spans="1:11" s="18" customFormat="1" ht="179.25" customHeight="1" outlineLevel="1">
      <c r="A381" s="400"/>
      <c r="B381" s="79" t="s">
        <v>1001</v>
      </c>
      <c r="C381" s="44" t="s">
        <v>1160</v>
      </c>
      <c r="D381" s="21" t="s">
        <v>1202</v>
      </c>
      <c r="E381" s="300" t="s">
        <v>1174</v>
      </c>
      <c r="F381" s="77">
        <v>32488.466</v>
      </c>
      <c r="G381" s="5"/>
      <c r="H381" s="5">
        <v>3573.73126</v>
      </c>
      <c r="I381" s="132"/>
      <c r="J381" s="41"/>
      <c r="K381" s="281"/>
    </row>
    <row r="382" spans="1:11" s="18" customFormat="1" ht="55.5" customHeight="1" outlineLevel="1">
      <c r="A382" s="400"/>
      <c r="B382" s="79" t="s">
        <v>1002</v>
      </c>
      <c r="C382" s="44" t="s">
        <v>1161</v>
      </c>
      <c r="D382" s="21" t="s">
        <v>1203</v>
      </c>
      <c r="E382" s="301" t="s">
        <v>1178</v>
      </c>
      <c r="F382" s="77">
        <v>11858</v>
      </c>
      <c r="G382" s="5"/>
      <c r="H382" s="5">
        <v>1006</v>
      </c>
      <c r="I382" s="132"/>
      <c r="J382" s="41"/>
      <c r="K382" s="281"/>
    </row>
    <row r="383" spans="1:11" s="18" customFormat="1" ht="54" customHeight="1" outlineLevel="1">
      <c r="A383" s="400"/>
      <c r="B383" s="79" t="s">
        <v>601</v>
      </c>
      <c r="C383" s="280" t="s">
        <v>480</v>
      </c>
      <c r="D383" s="26" t="s">
        <v>699</v>
      </c>
      <c r="E383" s="52" t="s">
        <v>481</v>
      </c>
      <c r="F383" s="286">
        <v>300800</v>
      </c>
      <c r="G383" s="16" t="s">
        <v>85</v>
      </c>
      <c r="H383" s="287">
        <v>40000</v>
      </c>
      <c r="I383" s="288"/>
      <c r="J383" s="369"/>
    </row>
    <row r="384" spans="1:11" s="18" customFormat="1" ht="34.5" customHeight="1" outlineLevel="1">
      <c r="A384" s="400"/>
      <c r="B384" s="79" t="s">
        <v>602</v>
      </c>
      <c r="C384" s="44" t="s">
        <v>522</v>
      </c>
      <c r="D384" s="23" t="s">
        <v>850</v>
      </c>
      <c r="E384" s="55" t="s">
        <v>45</v>
      </c>
      <c r="F384" s="69">
        <v>922</v>
      </c>
      <c r="G384" s="5" t="s">
        <v>85</v>
      </c>
      <c r="H384" s="63">
        <v>85</v>
      </c>
      <c r="I384" s="136" t="s">
        <v>85</v>
      </c>
      <c r="J384" s="369"/>
    </row>
    <row r="385" spans="1:10" s="18" customFormat="1" ht="33" customHeight="1" outlineLevel="1">
      <c r="A385" s="400"/>
      <c r="B385" s="79" t="s">
        <v>603</v>
      </c>
      <c r="C385" s="253" t="s">
        <v>1385</v>
      </c>
      <c r="D385" s="256" t="s">
        <v>1384</v>
      </c>
      <c r="E385" s="58" t="s">
        <v>45</v>
      </c>
      <c r="F385" s="257">
        <v>1300.2</v>
      </c>
      <c r="G385" s="5" t="s">
        <v>85</v>
      </c>
      <c r="H385" s="63" t="s">
        <v>85</v>
      </c>
      <c r="I385" s="136" t="s">
        <v>85</v>
      </c>
      <c r="J385" s="369"/>
    </row>
    <row r="386" spans="1:10" s="18" customFormat="1" ht="59.25" customHeight="1" outlineLevel="1">
      <c r="A386" s="400"/>
      <c r="B386" s="79" t="s">
        <v>604</v>
      </c>
      <c r="C386" s="253" t="s">
        <v>903</v>
      </c>
      <c r="D386" s="256" t="s">
        <v>1381</v>
      </c>
      <c r="E386" s="58" t="s">
        <v>45</v>
      </c>
      <c r="F386" s="257">
        <v>600</v>
      </c>
      <c r="G386" s="5" t="s">
        <v>85</v>
      </c>
      <c r="H386" s="63">
        <v>60</v>
      </c>
      <c r="I386" s="136"/>
      <c r="J386" s="369"/>
    </row>
    <row r="387" spans="1:10" s="18" customFormat="1" ht="52.5" customHeight="1" outlineLevel="1">
      <c r="A387" s="400"/>
      <c r="B387" s="79" t="s">
        <v>605</v>
      </c>
      <c r="C387" s="253" t="s">
        <v>1047</v>
      </c>
      <c r="D387" s="256" t="s">
        <v>1380</v>
      </c>
      <c r="E387" s="58" t="s">
        <v>45</v>
      </c>
      <c r="F387" s="257">
        <v>300</v>
      </c>
      <c r="G387" s="5" t="s">
        <v>85</v>
      </c>
      <c r="H387" s="63">
        <v>30</v>
      </c>
      <c r="I387" s="136"/>
      <c r="J387" s="369"/>
    </row>
    <row r="388" spans="1:10" s="18" customFormat="1" ht="52.5" customHeight="1" outlineLevel="1">
      <c r="A388" s="400"/>
      <c r="B388" s="79" t="s">
        <v>606</v>
      </c>
      <c r="C388" s="44" t="s">
        <v>1089</v>
      </c>
      <c r="D388" s="23" t="s">
        <v>1162</v>
      </c>
      <c r="E388" s="55" t="s">
        <v>45</v>
      </c>
      <c r="F388" s="69">
        <v>500</v>
      </c>
      <c r="G388" s="5" t="s">
        <v>85</v>
      </c>
      <c r="H388" s="63">
        <f>F388*0.1</f>
        <v>50</v>
      </c>
      <c r="I388" s="125"/>
      <c r="J388" s="369"/>
    </row>
    <row r="389" spans="1:10" s="18" customFormat="1" ht="112.9" customHeight="1" outlineLevel="1">
      <c r="A389" s="375"/>
      <c r="B389" s="79" t="s">
        <v>920</v>
      </c>
      <c r="C389" s="44" t="s">
        <v>1314</v>
      </c>
      <c r="D389" s="23" t="s">
        <v>1316</v>
      </c>
      <c r="E389" s="80" t="s">
        <v>45</v>
      </c>
      <c r="F389" s="77">
        <v>646</v>
      </c>
      <c r="G389" s="33" t="s">
        <v>85</v>
      </c>
      <c r="H389" s="78">
        <v>64.599999999999994</v>
      </c>
      <c r="I389" s="135" t="s">
        <v>1106</v>
      </c>
      <c r="J389" s="41"/>
    </row>
    <row r="390" spans="1:10" s="18" customFormat="1" ht="110.25" customHeight="1" outlineLevel="1">
      <c r="A390" s="375"/>
      <c r="B390" s="79" t="s">
        <v>607</v>
      </c>
      <c r="C390" s="44" t="s">
        <v>1315</v>
      </c>
      <c r="D390" s="23" t="s">
        <v>1048</v>
      </c>
      <c r="E390" s="80" t="s">
        <v>45</v>
      </c>
      <c r="F390" s="77">
        <v>2170</v>
      </c>
      <c r="G390" s="33" t="s">
        <v>85</v>
      </c>
      <c r="H390" s="78">
        <v>217</v>
      </c>
      <c r="I390" s="135" t="s">
        <v>1106</v>
      </c>
      <c r="J390" s="41"/>
    </row>
    <row r="391" spans="1:10" s="18" customFormat="1" ht="119.25" customHeight="1" outlineLevel="1">
      <c r="A391" s="375"/>
      <c r="B391" s="79" t="s">
        <v>1116</v>
      </c>
      <c r="C391" s="124" t="s">
        <v>1092</v>
      </c>
      <c r="D391" s="21" t="s">
        <v>1118</v>
      </c>
      <c r="E391" s="22" t="s">
        <v>1044</v>
      </c>
      <c r="F391" s="33">
        <v>1508</v>
      </c>
      <c r="G391" s="33" t="s">
        <v>85</v>
      </c>
      <c r="H391" s="122">
        <v>99</v>
      </c>
      <c r="I391" s="131"/>
      <c r="J391" s="41"/>
    </row>
    <row r="392" spans="1:10" s="18" customFormat="1" ht="107.25" customHeight="1" outlineLevel="1">
      <c r="A392" s="375"/>
      <c r="B392" s="79" t="s">
        <v>608</v>
      </c>
      <c r="C392" s="7" t="s">
        <v>849</v>
      </c>
      <c r="D392" s="21" t="s">
        <v>1117</v>
      </c>
      <c r="E392" s="2" t="s">
        <v>45</v>
      </c>
      <c r="F392" s="37">
        <v>2653</v>
      </c>
      <c r="G392" s="37" t="s">
        <v>85</v>
      </c>
      <c r="H392" s="36">
        <v>205</v>
      </c>
      <c r="I392" s="129"/>
      <c r="J392" s="41"/>
    </row>
    <row r="393" spans="1:10" s="18" customFormat="1" ht="160.5" customHeight="1" outlineLevel="1">
      <c r="A393" s="375"/>
      <c r="B393" s="79" t="s">
        <v>609</v>
      </c>
      <c r="C393" s="44" t="s">
        <v>468</v>
      </c>
      <c r="D393" s="81" t="s">
        <v>1090</v>
      </c>
      <c r="E393" s="2" t="s">
        <v>44</v>
      </c>
      <c r="F393" s="77">
        <v>2046</v>
      </c>
      <c r="G393" s="37" t="s">
        <v>85</v>
      </c>
      <c r="H393" s="78">
        <v>187</v>
      </c>
      <c r="I393" s="258"/>
      <c r="J393" s="41"/>
    </row>
    <row r="394" spans="1:10" s="18" customFormat="1" ht="159" customHeight="1" outlineLevel="1">
      <c r="A394" s="375"/>
      <c r="B394" s="79" t="s">
        <v>610</v>
      </c>
      <c r="C394" s="44" t="s">
        <v>1145</v>
      </c>
      <c r="D394" s="81" t="s">
        <v>1091</v>
      </c>
      <c r="E394" s="2" t="s">
        <v>44</v>
      </c>
      <c r="F394" s="77">
        <v>1186</v>
      </c>
      <c r="G394" s="37" t="s">
        <v>85</v>
      </c>
      <c r="H394" s="78">
        <v>108</v>
      </c>
      <c r="I394" s="258"/>
      <c r="J394" s="41"/>
    </row>
    <row r="395" spans="1:10" s="18" customFormat="1" ht="64.5" customHeight="1" outlineLevel="1">
      <c r="B395" s="79" t="s">
        <v>611</v>
      </c>
      <c r="C395" s="44" t="s">
        <v>504</v>
      </c>
      <c r="D395" s="23" t="s">
        <v>505</v>
      </c>
      <c r="E395" s="55" t="s">
        <v>66</v>
      </c>
      <c r="F395" s="69">
        <v>723.8</v>
      </c>
      <c r="G395" s="5" t="s">
        <v>85</v>
      </c>
      <c r="H395" s="63">
        <v>72.38</v>
      </c>
      <c r="I395" s="258"/>
      <c r="J395" s="41"/>
    </row>
    <row r="396" spans="1:10" s="18" customFormat="1" ht="62.25" customHeight="1" outlineLevel="1">
      <c r="A396" s="400"/>
      <c r="B396" s="79" t="s">
        <v>612</v>
      </c>
      <c r="C396" s="21" t="s">
        <v>1214</v>
      </c>
      <c r="D396" s="23" t="s">
        <v>524</v>
      </c>
      <c r="E396" s="55" t="s">
        <v>432</v>
      </c>
      <c r="F396" s="69">
        <v>882</v>
      </c>
      <c r="G396" s="5" t="s">
        <v>85</v>
      </c>
      <c r="H396" s="63" t="s">
        <v>85</v>
      </c>
      <c r="I396" s="132" t="s">
        <v>85</v>
      </c>
      <c r="J396" s="41"/>
    </row>
    <row r="397" spans="1:10" s="18" customFormat="1" ht="88.5" customHeight="1" outlineLevel="1">
      <c r="A397" s="400"/>
      <c r="B397" s="79" t="s">
        <v>613</v>
      </c>
      <c r="C397" s="44" t="s">
        <v>919</v>
      </c>
      <c r="D397" s="23" t="s">
        <v>974</v>
      </c>
      <c r="E397" s="55" t="s">
        <v>45</v>
      </c>
      <c r="F397" s="69">
        <v>5777</v>
      </c>
      <c r="G397" s="5" t="s">
        <v>85</v>
      </c>
      <c r="H397" s="63">
        <v>532</v>
      </c>
      <c r="I397" s="132" t="s">
        <v>85</v>
      </c>
      <c r="J397" s="41"/>
    </row>
    <row r="398" spans="1:10" s="18" customFormat="1" ht="60" customHeight="1" outlineLevel="1">
      <c r="A398" s="400"/>
      <c r="B398" s="79" t="s">
        <v>614</v>
      </c>
      <c r="C398" s="3" t="s">
        <v>74</v>
      </c>
      <c r="D398" s="3" t="s">
        <v>75</v>
      </c>
      <c r="E398" s="2" t="s">
        <v>45</v>
      </c>
      <c r="F398" s="5">
        <v>6814.69</v>
      </c>
      <c r="G398" s="5" t="s">
        <v>85</v>
      </c>
      <c r="H398" s="6">
        <v>749.62</v>
      </c>
      <c r="I398" s="128" t="s">
        <v>85</v>
      </c>
      <c r="J398" s="41"/>
    </row>
    <row r="399" spans="1:10" s="18" customFormat="1" ht="47.25" outlineLevel="1">
      <c r="A399" s="400"/>
      <c r="B399" s="358" t="s">
        <v>615</v>
      </c>
      <c r="C399" s="115" t="s">
        <v>71</v>
      </c>
      <c r="D399" s="115" t="s">
        <v>85</v>
      </c>
      <c r="E399" s="116" t="s">
        <v>62</v>
      </c>
      <c r="F399" s="359" t="s">
        <v>1016</v>
      </c>
      <c r="G399" s="117" t="s">
        <v>85</v>
      </c>
      <c r="H399" s="118" t="s">
        <v>85</v>
      </c>
      <c r="I399" s="269" t="s">
        <v>1317</v>
      </c>
      <c r="J399" s="41"/>
    </row>
    <row r="400" spans="1:10" s="18" customFormat="1" ht="31.5" customHeight="1" outlineLevel="1">
      <c r="B400" s="673" t="s">
        <v>561</v>
      </c>
      <c r="C400" s="659"/>
      <c r="D400" s="659"/>
      <c r="E400" s="659"/>
      <c r="F400" s="659"/>
      <c r="G400" s="659"/>
      <c r="H400" s="659"/>
      <c r="I400" s="659"/>
      <c r="J400" s="41"/>
    </row>
    <row r="401" spans="2:11" s="18" customFormat="1" ht="132.75" customHeight="1" outlineLevel="1">
      <c r="B401" s="360" t="s">
        <v>616</v>
      </c>
      <c r="C401" s="74" t="s">
        <v>335</v>
      </c>
      <c r="D401" s="64" t="s">
        <v>336</v>
      </c>
      <c r="E401" s="361" t="s">
        <v>337</v>
      </c>
      <c r="F401" s="677" t="s">
        <v>338</v>
      </c>
      <c r="G401" s="678"/>
      <c r="H401" s="679"/>
      <c r="I401" s="362" t="s">
        <v>670</v>
      </c>
      <c r="J401" s="41"/>
    </row>
    <row r="402" spans="2:11" s="18" customFormat="1" ht="71.25" customHeight="1" outlineLevel="1">
      <c r="B402" s="79" t="s">
        <v>617</v>
      </c>
      <c r="C402" s="74" t="s">
        <v>339</v>
      </c>
      <c r="D402" s="64" t="s">
        <v>340</v>
      </c>
      <c r="E402" s="65" t="s">
        <v>341</v>
      </c>
      <c r="F402" s="680" t="s">
        <v>338</v>
      </c>
      <c r="G402" s="681"/>
      <c r="H402" s="682"/>
      <c r="I402" s="125" t="s">
        <v>670</v>
      </c>
      <c r="J402" s="41"/>
    </row>
    <row r="403" spans="2:11" s="18" customFormat="1" ht="107.25" customHeight="1" outlineLevel="1">
      <c r="B403" s="79" t="s">
        <v>618</v>
      </c>
      <c r="C403" s="74" t="s">
        <v>342</v>
      </c>
      <c r="D403" s="64" t="s">
        <v>343</v>
      </c>
      <c r="E403" s="65" t="s">
        <v>344</v>
      </c>
      <c r="F403" s="680" t="s">
        <v>338</v>
      </c>
      <c r="G403" s="681"/>
      <c r="H403" s="682"/>
      <c r="I403" s="125" t="s">
        <v>669</v>
      </c>
      <c r="J403" s="41"/>
    </row>
    <row r="404" spans="2:11" s="18" customFormat="1" ht="63" outlineLevel="1">
      <c r="B404" s="79" t="s">
        <v>836</v>
      </c>
      <c r="C404" s="74" t="s">
        <v>345</v>
      </c>
      <c r="D404" s="64" t="s">
        <v>346</v>
      </c>
      <c r="E404" s="65" t="s">
        <v>1</v>
      </c>
      <c r="F404" s="51">
        <v>2072.4299999999998</v>
      </c>
      <c r="G404" s="5" t="s">
        <v>85</v>
      </c>
      <c r="H404" s="48" t="s">
        <v>85</v>
      </c>
      <c r="I404" s="125" t="s">
        <v>669</v>
      </c>
      <c r="J404" s="41"/>
    </row>
    <row r="405" spans="2:11" s="18" customFormat="1" ht="63" outlineLevel="1">
      <c r="B405" s="79" t="s">
        <v>837</v>
      </c>
      <c r="C405" s="3" t="s">
        <v>26</v>
      </c>
      <c r="D405" s="64" t="s">
        <v>108</v>
      </c>
      <c r="E405" s="2" t="s">
        <v>61</v>
      </c>
      <c r="F405" s="5">
        <v>44600</v>
      </c>
      <c r="G405" s="5" t="s">
        <v>85</v>
      </c>
      <c r="H405" s="6">
        <v>10704</v>
      </c>
      <c r="I405" s="128" t="s">
        <v>85</v>
      </c>
      <c r="J405" s="41"/>
    </row>
    <row r="406" spans="2:11" s="18" customFormat="1" ht="47.25" outlineLevel="1">
      <c r="B406" s="79" t="s">
        <v>838</v>
      </c>
      <c r="C406" s="85" t="s">
        <v>277</v>
      </c>
      <c r="D406" s="64" t="s">
        <v>850</v>
      </c>
      <c r="E406" s="65" t="s">
        <v>1</v>
      </c>
      <c r="F406" s="51">
        <v>878</v>
      </c>
      <c r="G406" s="5" t="s">
        <v>85</v>
      </c>
      <c r="H406" s="48">
        <v>81</v>
      </c>
      <c r="I406" s="125" t="s">
        <v>669</v>
      </c>
      <c r="J406" s="41"/>
    </row>
    <row r="407" spans="2:11" s="18" customFormat="1" ht="47.25" outlineLevel="1">
      <c r="B407" s="79" t="s">
        <v>839</v>
      </c>
      <c r="C407" s="74" t="s">
        <v>265</v>
      </c>
      <c r="D407" s="64" t="s">
        <v>921</v>
      </c>
      <c r="E407" s="65" t="s">
        <v>1</v>
      </c>
      <c r="F407" s="51">
        <v>376.81</v>
      </c>
      <c r="G407" s="5" t="s">
        <v>85</v>
      </c>
      <c r="H407" s="48">
        <f>F407*0.1</f>
        <v>37.681000000000004</v>
      </c>
      <c r="I407" s="125" t="s">
        <v>669</v>
      </c>
      <c r="J407" s="41"/>
    </row>
    <row r="408" spans="2:11" s="18" customFormat="1" ht="63" outlineLevel="1">
      <c r="B408" s="79" t="s">
        <v>840</v>
      </c>
      <c r="C408" s="3" t="s">
        <v>63</v>
      </c>
      <c r="D408" s="64" t="s">
        <v>220</v>
      </c>
      <c r="E408" s="2" t="s">
        <v>64</v>
      </c>
      <c r="F408" s="5">
        <v>622</v>
      </c>
      <c r="G408" s="5" t="s">
        <v>85</v>
      </c>
      <c r="H408" s="6">
        <v>62.2</v>
      </c>
      <c r="I408" s="128" t="s">
        <v>85</v>
      </c>
      <c r="J408" s="41"/>
    </row>
    <row r="409" spans="2:11" s="18" customFormat="1" ht="63" outlineLevel="1">
      <c r="B409" s="79" t="s">
        <v>841</v>
      </c>
      <c r="C409" s="54" t="s">
        <v>350</v>
      </c>
      <c r="D409" s="64" t="s">
        <v>570</v>
      </c>
      <c r="E409" s="55" t="s">
        <v>1122</v>
      </c>
      <c r="F409" s="51">
        <v>708</v>
      </c>
      <c r="G409" s="5" t="s">
        <v>85</v>
      </c>
      <c r="H409" s="48">
        <v>71</v>
      </c>
      <c r="I409" s="125" t="s">
        <v>669</v>
      </c>
      <c r="J409" s="41"/>
    </row>
    <row r="410" spans="2:11" s="18" customFormat="1" ht="63" outlineLevel="1">
      <c r="B410" s="79" t="s">
        <v>842</v>
      </c>
      <c r="C410" s="54" t="s">
        <v>351</v>
      </c>
      <c r="D410" s="64" t="s">
        <v>571</v>
      </c>
      <c r="E410" s="55" t="s">
        <v>1123</v>
      </c>
      <c r="F410" s="51">
        <v>523</v>
      </c>
      <c r="G410" s="5" t="s">
        <v>85</v>
      </c>
      <c r="H410" s="48">
        <v>52</v>
      </c>
      <c r="I410" s="125" t="s">
        <v>669</v>
      </c>
      <c r="J410" s="41"/>
    </row>
    <row r="411" spans="2:11" s="18" customFormat="1" ht="85.5" customHeight="1" outlineLevel="1">
      <c r="B411" s="79" t="s">
        <v>843</v>
      </c>
      <c r="C411" s="21" t="s">
        <v>931</v>
      </c>
      <c r="D411" s="64" t="s">
        <v>444</v>
      </c>
      <c r="E411" s="55" t="s">
        <v>66</v>
      </c>
      <c r="F411" s="141">
        <v>97.21</v>
      </c>
      <c r="G411" s="5" t="s">
        <v>85</v>
      </c>
      <c r="H411" s="78">
        <f>F411*0.1</f>
        <v>9.7210000000000001</v>
      </c>
      <c r="I411" s="132" t="s">
        <v>85</v>
      </c>
      <c r="J411" s="41"/>
    </row>
    <row r="412" spans="2:11" s="18" customFormat="1" ht="94.5" outlineLevel="1">
      <c r="B412" s="79" t="s">
        <v>844</v>
      </c>
      <c r="C412" s="21" t="s">
        <v>932</v>
      </c>
      <c r="D412" s="64" t="s">
        <v>446</v>
      </c>
      <c r="E412" s="55" t="s">
        <v>66</v>
      </c>
      <c r="F412" s="77">
        <v>138</v>
      </c>
      <c r="G412" s="5" t="s">
        <v>85</v>
      </c>
      <c r="H412" s="78">
        <v>13.8</v>
      </c>
      <c r="I412" s="132" t="s">
        <v>85</v>
      </c>
      <c r="J412" s="41"/>
    </row>
    <row r="413" spans="2:11" s="18" customFormat="1" ht="78.75" outlineLevel="1">
      <c r="B413" s="79" t="s">
        <v>845</v>
      </c>
      <c r="C413" s="21" t="s">
        <v>933</v>
      </c>
      <c r="D413" s="64" t="s">
        <v>448</v>
      </c>
      <c r="E413" s="55" t="s">
        <v>66</v>
      </c>
      <c r="F413" s="77">
        <v>164</v>
      </c>
      <c r="G413" s="5" t="s">
        <v>85</v>
      </c>
      <c r="H413" s="78">
        <v>16.399999999999999</v>
      </c>
      <c r="I413" s="132" t="s">
        <v>85</v>
      </c>
      <c r="J413" s="41"/>
    </row>
    <row r="414" spans="2:11" s="18" customFormat="1" ht="78.75" outlineLevel="1">
      <c r="B414" s="79" t="s">
        <v>846</v>
      </c>
      <c r="C414" s="21" t="s">
        <v>934</v>
      </c>
      <c r="D414" s="23" t="s">
        <v>450</v>
      </c>
      <c r="E414" s="55" t="s">
        <v>66</v>
      </c>
      <c r="F414" s="77">
        <v>126</v>
      </c>
      <c r="G414" s="5" t="s">
        <v>85</v>
      </c>
      <c r="H414" s="78">
        <v>12.6</v>
      </c>
      <c r="I414" s="132" t="s">
        <v>85</v>
      </c>
      <c r="J414" s="41"/>
    </row>
    <row r="415" spans="2:11" s="18" customFormat="1" ht="94.5" outlineLevel="1">
      <c r="B415" s="79" t="s">
        <v>847</v>
      </c>
      <c r="C415" s="21" t="s">
        <v>935</v>
      </c>
      <c r="D415" s="23" t="s">
        <v>452</v>
      </c>
      <c r="E415" s="55" t="s">
        <v>66</v>
      </c>
      <c r="F415" s="77">
        <v>151</v>
      </c>
      <c r="G415" s="5" t="s">
        <v>85</v>
      </c>
      <c r="H415" s="78">
        <v>15.1</v>
      </c>
      <c r="I415" s="132" t="s">
        <v>85</v>
      </c>
      <c r="J415" s="41"/>
    </row>
    <row r="416" spans="2:11" s="18" customFormat="1" ht="84.75" customHeight="1" outlineLevel="1">
      <c r="B416" s="79" t="s">
        <v>848</v>
      </c>
      <c r="C416" s="3" t="s">
        <v>1029</v>
      </c>
      <c r="D416" s="3" t="s">
        <v>81</v>
      </c>
      <c r="E416" s="2" t="s">
        <v>66</v>
      </c>
      <c r="F416" s="5">
        <v>407.66</v>
      </c>
      <c r="G416" s="5" t="s">
        <v>85</v>
      </c>
      <c r="H416" s="6">
        <v>44.842600000000004</v>
      </c>
      <c r="I416" s="129" t="s">
        <v>1352</v>
      </c>
      <c r="J416" s="41"/>
      <c r="K416" s="266"/>
    </row>
    <row r="417" spans="1:12" s="18" customFormat="1" ht="124.5" customHeight="1" outlineLevel="1">
      <c r="B417" s="79" t="s">
        <v>1163</v>
      </c>
      <c r="C417" s="3" t="s">
        <v>902</v>
      </c>
      <c r="D417" s="3" t="s">
        <v>930</v>
      </c>
      <c r="E417" s="2" t="s">
        <v>66</v>
      </c>
      <c r="F417" s="5">
        <v>1378.79</v>
      </c>
      <c r="G417" s="5" t="s">
        <v>85</v>
      </c>
      <c r="H417" s="6">
        <v>114.16</v>
      </c>
      <c r="I417" s="129" t="s">
        <v>1353</v>
      </c>
      <c r="J417" s="41"/>
      <c r="K417" s="267"/>
    </row>
    <row r="418" spans="1:12" s="18" customFormat="1" ht="82.5" customHeight="1" outlineLevel="1">
      <c r="B418" s="79" t="s">
        <v>1164</v>
      </c>
      <c r="C418" s="3" t="s">
        <v>1030</v>
      </c>
      <c r="D418" s="3" t="s">
        <v>81</v>
      </c>
      <c r="E418" s="2" t="s">
        <v>66</v>
      </c>
      <c r="F418" s="5">
        <v>73.37</v>
      </c>
      <c r="G418" s="5" t="s">
        <v>85</v>
      </c>
      <c r="H418" s="6">
        <v>8.0707000000000004</v>
      </c>
      <c r="I418" s="129" t="s">
        <v>1354</v>
      </c>
      <c r="J418" s="282"/>
      <c r="K418" s="268"/>
      <c r="L418" s="268"/>
    </row>
    <row r="419" spans="1:12" s="18" customFormat="1" ht="83.25" customHeight="1" outlineLevel="1" thickBot="1">
      <c r="B419" s="79" t="s">
        <v>1165</v>
      </c>
      <c r="C419" s="115" t="s">
        <v>1031</v>
      </c>
      <c r="D419" s="115" t="s">
        <v>81</v>
      </c>
      <c r="E419" s="116" t="s">
        <v>66</v>
      </c>
      <c r="F419" s="117">
        <v>55.03</v>
      </c>
      <c r="G419" s="5" t="s">
        <v>85</v>
      </c>
      <c r="H419" s="118">
        <v>6.0533000000000001</v>
      </c>
      <c r="I419" s="129" t="s">
        <v>1354</v>
      </c>
      <c r="J419" s="41"/>
    </row>
    <row r="420" spans="1:12" s="18" customFormat="1" ht="76.150000000000006" customHeight="1" outlineLevel="1" thickBot="1">
      <c r="B420" s="683" t="s">
        <v>1020</v>
      </c>
      <c r="C420" s="684"/>
      <c r="D420" s="684"/>
      <c r="E420" s="684"/>
      <c r="F420" s="684"/>
      <c r="G420" s="684"/>
      <c r="H420" s="684"/>
      <c r="I420" s="684"/>
      <c r="J420" s="41"/>
    </row>
    <row r="421" spans="1:12" s="18" customFormat="1" ht="26.25" customHeight="1" thickBot="1">
      <c r="B421" s="685" t="s">
        <v>619</v>
      </c>
      <c r="C421" s="686"/>
      <c r="D421" s="686"/>
      <c r="E421" s="305"/>
      <c r="F421" s="316"/>
      <c r="G421" s="317"/>
      <c r="H421" s="317"/>
      <c r="I421" s="368"/>
      <c r="J421" s="41"/>
    </row>
    <row r="422" spans="1:12" s="18" customFormat="1" ht="25.5" customHeight="1" outlineLevel="1">
      <c r="A422" s="375"/>
      <c r="B422" s="687" t="s">
        <v>170</v>
      </c>
      <c r="C422" s="688"/>
      <c r="D422" s="688"/>
      <c r="E422" s="312"/>
      <c r="F422" s="313"/>
      <c r="G422" s="314"/>
      <c r="H422" s="314"/>
      <c r="I422" s="315"/>
      <c r="J422" s="41"/>
    </row>
    <row r="423" spans="1:12" s="18" customFormat="1" ht="346.5" outlineLevel="1">
      <c r="A423" s="375"/>
      <c r="B423" s="96" t="s">
        <v>620</v>
      </c>
      <c r="C423" s="24" t="s">
        <v>171</v>
      </c>
      <c r="D423" s="24" t="s">
        <v>882</v>
      </c>
      <c r="E423" s="2" t="s">
        <v>172</v>
      </c>
      <c r="F423" s="5">
        <v>13950</v>
      </c>
      <c r="G423" s="6" t="s">
        <v>85</v>
      </c>
      <c r="H423" s="6">
        <v>13950</v>
      </c>
      <c r="I423" s="129" t="s">
        <v>183</v>
      </c>
      <c r="J423" s="41"/>
    </row>
    <row r="424" spans="1:12" s="18" customFormat="1" ht="94.5" outlineLevel="1">
      <c r="A424" s="375"/>
      <c r="B424" s="96" t="s">
        <v>621</v>
      </c>
      <c r="C424" s="24" t="s">
        <v>94</v>
      </c>
      <c r="D424" s="24" t="s">
        <v>167</v>
      </c>
      <c r="E424" s="2" t="s">
        <v>46</v>
      </c>
      <c r="F424" s="5">
        <v>19989.45</v>
      </c>
      <c r="G424" s="6" t="s">
        <v>85</v>
      </c>
      <c r="H424" s="6">
        <v>19989.45</v>
      </c>
      <c r="I424" s="129" t="s">
        <v>224</v>
      </c>
      <c r="J424" s="41"/>
    </row>
    <row r="425" spans="1:12" s="18" customFormat="1" ht="126" outlineLevel="1">
      <c r="A425" s="375"/>
      <c r="B425" s="96" t="s">
        <v>622</v>
      </c>
      <c r="C425" s="24" t="s">
        <v>173</v>
      </c>
      <c r="D425" s="24" t="s">
        <v>174</v>
      </c>
      <c r="E425" s="2" t="s">
        <v>172</v>
      </c>
      <c r="F425" s="5">
        <v>8100</v>
      </c>
      <c r="G425" s="6" t="s">
        <v>85</v>
      </c>
      <c r="H425" s="6">
        <v>8100</v>
      </c>
      <c r="I425" s="129"/>
      <c r="J425" s="41"/>
    </row>
    <row r="426" spans="1:12" s="18" customFormat="1" ht="189" outlineLevel="1">
      <c r="A426" s="375"/>
      <c r="B426" s="96" t="s">
        <v>623</v>
      </c>
      <c r="C426" s="24" t="s">
        <v>883</v>
      </c>
      <c r="D426" s="24" t="s">
        <v>175</v>
      </c>
      <c r="E426" s="2" t="s">
        <v>172</v>
      </c>
      <c r="F426" s="5">
        <v>22300</v>
      </c>
      <c r="G426" s="6" t="s">
        <v>85</v>
      </c>
      <c r="H426" s="6">
        <v>22300</v>
      </c>
      <c r="I426" s="129"/>
      <c r="J426" s="41"/>
    </row>
    <row r="427" spans="1:12" s="18" customFormat="1" ht="126" outlineLevel="1">
      <c r="A427" s="375"/>
      <c r="B427" s="96" t="s">
        <v>624</v>
      </c>
      <c r="C427" s="24" t="s">
        <v>176</v>
      </c>
      <c r="D427" s="24" t="s">
        <v>177</v>
      </c>
      <c r="E427" s="2" t="s">
        <v>172</v>
      </c>
      <c r="F427" s="5">
        <v>29400</v>
      </c>
      <c r="G427" s="6" t="s">
        <v>85</v>
      </c>
      <c r="H427" s="6">
        <v>29400</v>
      </c>
      <c r="I427" s="129"/>
      <c r="J427" s="41"/>
    </row>
    <row r="428" spans="1:12" s="18" customFormat="1" ht="110.25" outlineLevel="1">
      <c r="A428" s="375"/>
      <c r="B428" s="96" t="s">
        <v>625</v>
      </c>
      <c r="C428" s="24" t="s">
        <v>884</v>
      </c>
      <c r="D428" s="24" t="s">
        <v>178</v>
      </c>
      <c r="E428" s="2" t="s">
        <v>172</v>
      </c>
      <c r="F428" s="5">
        <v>65520</v>
      </c>
      <c r="G428" s="6" t="s">
        <v>85</v>
      </c>
      <c r="H428" s="6">
        <v>65520</v>
      </c>
      <c r="I428" s="129" t="s">
        <v>885</v>
      </c>
      <c r="J428" s="41"/>
    </row>
    <row r="429" spans="1:12" s="18" customFormat="1" ht="204.75" outlineLevel="1">
      <c r="A429" s="375"/>
      <c r="B429" s="96" t="s">
        <v>626</v>
      </c>
      <c r="C429" s="24" t="s">
        <v>179</v>
      </c>
      <c r="D429" s="83" t="s">
        <v>180</v>
      </c>
      <c r="E429" s="2" t="s">
        <v>172</v>
      </c>
      <c r="F429" s="5">
        <v>45360</v>
      </c>
      <c r="G429" s="6" t="s">
        <v>85</v>
      </c>
      <c r="H429" s="6">
        <f>F429</f>
        <v>45360</v>
      </c>
      <c r="I429" s="129" t="s">
        <v>885</v>
      </c>
      <c r="J429" s="41"/>
    </row>
    <row r="430" spans="1:12" s="18" customFormat="1" ht="220.5" outlineLevel="1">
      <c r="A430" s="375"/>
      <c r="B430" s="96" t="s">
        <v>627</v>
      </c>
      <c r="C430" s="24" t="s">
        <v>47</v>
      </c>
      <c r="D430" s="24" t="s">
        <v>886</v>
      </c>
      <c r="E430" s="2" t="s">
        <v>46</v>
      </c>
      <c r="F430" s="5">
        <v>8132.4000000000005</v>
      </c>
      <c r="G430" s="6" t="s">
        <v>85</v>
      </c>
      <c r="H430" s="6">
        <v>8132.4000000000005</v>
      </c>
      <c r="I430" s="129" t="s">
        <v>184</v>
      </c>
      <c r="J430" s="41"/>
    </row>
    <row r="431" spans="1:12" s="18" customFormat="1" ht="25.5" customHeight="1" outlineLevel="1">
      <c r="A431" s="400"/>
      <c r="B431" s="110" t="s">
        <v>181</v>
      </c>
      <c r="C431" s="97"/>
      <c r="D431" s="97"/>
      <c r="E431" s="97"/>
      <c r="F431" s="97"/>
      <c r="G431" s="97"/>
      <c r="H431" s="97"/>
      <c r="I431" s="97"/>
      <c r="J431" s="41"/>
    </row>
    <row r="432" spans="1:12" s="18" customFormat="1" ht="25.5" customHeight="1" outlineLevel="1">
      <c r="A432" s="400"/>
      <c r="B432" s="111" t="s">
        <v>182</v>
      </c>
      <c r="C432" s="98"/>
      <c r="D432" s="98"/>
      <c r="E432" s="98"/>
      <c r="F432" s="98"/>
      <c r="G432" s="98"/>
      <c r="H432" s="98"/>
      <c r="I432" s="98"/>
      <c r="J432" s="41"/>
    </row>
    <row r="433" spans="1:10" s="18" customFormat="1" ht="78.75" outlineLevel="1">
      <c r="A433" s="400"/>
      <c r="B433" s="96" t="s">
        <v>628</v>
      </c>
      <c r="C433" s="3" t="s">
        <v>185</v>
      </c>
      <c r="D433" s="3" t="s">
        <v>186</v>
      </c>
      <c r="E433" s="2" t="s">
        <v>45</v>
      </c>
      <c r="F433" s="5">
        <v>6814.69</v>
      </c>
      <c r="G433" s="5" t="s">
        <v>85</v>
      </c>
      <c r="H433" s="6" t="s">
        <v>85</v>
      </c>
      <c r="I433" s="128"/>
      <c r="J433" s="41"/>
    </row>
    <row r="434" spans="1:10" s="18" customFormat="1" ht="141.75" outlineLevel="1">
      <c r="A434" s="400"/>
      <c r="B434" s="96" t="s">
        <v>629</v>
      </c>
      <c r="C434" s="3" t="s">
        <v>187</v>
      </c>
      <c r="D434" s="3" t="s">
        <v>188</v>
      </c>
      <c r="E434" s="2" t="s">
        <v>45</v>
      </c>
      <c r="F434" s="5">
        <v>19957.21</v>
      </c>
      <c r="G434" s="5" t="s">
        <v>85</v>
      </c>
      <c r="H434" s="6" t="s">
        <v>85</v>
      </c>
      <c r="I434" s="128"/>
      <c r="J434" s="41"/>
    </row>
    <row r="435" spans="1:10" s="18" customFormat="1" ht="78.75" outlineLevel="1">
      <c r="A435" s="400"/>
      <c r="B435" s="96" t="s">
        <v>630</v>
      </c>
      <c r="C435" s="3" t="s">
        <v>189</v>
      </c>
      <c r="D435" s="3" t="s">
        <v>186</v>
      </c>
      <c r="E435" s="2" t="s">
        <v>45</v>
      </c>
      <c r="F435" s="5">
        <v>9014.6899999999987</v>
      </c>
      <c r="G435" s="5" t="s">
        <v>85</v>
      </c>
      <c r="H435" s="6" t="s">
        <v>85</v>
      </c>
      <c r="I435" s="128"/>
      <c r="J435" s="41"/>
    </row>
    <row r="436" spans="1:10" s="18" customFormat="1" ht="141.75" outlineLevel="1">
      <c r="A436" s="400"/>
      <c r="B436" s="96" t="s">
        <v>631</v>
      </c>
      <c r="C436" s="3" t="s">
        <v>190</v>
      </c>
      <c r="D436" s="3" t="s">
        <v>188</v>
      </c>
      <c r="E436" s="2" t="s">
        <v>45</v>
      </c>
      <c r="F436" s="5">
        <v>22157.21</v>
      </c>
      <c r="G436" s="5" t="s">
        <v>85</v>
      </c>
      <c r="H436" s="6" t="s">
        <v>85</v>
      </c>
      <c r="I436" s="128"/>
      <c r="J436" s="41"/>
    </row>
    <row r="437" spans="1:10" s="18" customFormat="1" ht="64.5" customHeight="1" outlineLevel="1">
      <c r="A437" s="400"/>
      <c r="B437" s="96" t="s">
        <v>632</v>
      </c>
      <c r="C437" s="3" t="s">
        <v>168</v>
      </c>
      <c r="D437" s="3" t="s">
        <v>191</v>
      </c>
      <c r="E437" s="2" t="s">
        <v>49</v>
      </c>
      <c r="F437" s="5">
        <v>30233.250000000004</v>
      </c>
      <c r="G437" s="5" t="s">
        <v>85</v>
      </c>
      <c r="H437" s="6" t="s">
        <v>85</v>
      </c>
      <c r="I437" s="128"/>
      <c r="J437" s="41"/>
    </row>
    <row r="438" spans="1:10" s="18" customFormat="1" ht="33" customHeight="1" outlineLevel="1">
      <c r="A438" s="400"/>
      <c r="B438" s="111" t="s">
        <v>1226</v>
      </c>
      <c r="C438" s="98"/>
      <c r="D438" s="98"/>
      <c r="E438" s="98"/>
      <c r="F438" s="98"/>
      <c r="G438" s="98"/>
      <c r="H438" s="98"/>
      <c r="I438" s="98"/>
      <c r="J438" s="41"/>
    </row>
    <row r="439" spans="1:10" s="18" customFormat="1" ht="378" outlineLevel="1">
      <c r="A439" s="400"/>
      <c r="B439" s="96" t="s">
        <v>633</v>
      </c>
      <c r="C439" s="3" t="s">
        <v>48</v>
      </c>
      <c r="D439" s="3" t="s">
        <v>192</v>
      </c>
      <c r="E439" s="2" t="s">
        <v>172</v>
      </c>
      <c r="F439" s="5">
        <v>22392.45</v>
      </c>
      <c r="G439" s="5" t="s">
        <v>85</v>
      </c>
      <c r="H439" s="6" t="s">
        <v>85</v>
      </c>
      <c r="I439" s="128"/>
      <c r="J439" s="41"/>
    </row>
    <row r="440" spans="1:10" s="18" customFormat="1" ht="173.25" outlineLevel="1">
      <c r="A440" s="400"/>
      <c r="B440" s="96" t="s">
        <v>634</v>
      </c>
      <c r="C440" s="3" t="s">
        <v>1119</v>
      </c>
      <c r="D440" s="3" t="s">
        <v>193</v>
      </c>
      <c r="E440" s="2" t="s">
        <v>172</v>
      </c>
      <c r="F440" s="5">
        <v>9023.4000000000015</v>
      </c>
      <c r="G440" s="5" t="s">
        <v>85</v>
      </c>
      <c r="H440" s="6" t="s">
        <v>85</v>
      </c>
      <c r="I440" s="128"/>
      <c r="J440" s="41"/>
    </row>
    <row r="441" spans="1:10" s="18" customFormat="1" ht="25.5" customHeight="1" outlineLevel="1">
      <c r="A441" s="400"/>
      <c r="B441" s="111" t="s">
        <v>221</v>
      </c>
      <c r="C441" s="98"/>
      <c r="D441" s="98"/>
      <c r="E441" s="98"/>
      <c r="F441" s="98"/>
      <c r="G441" s="98"/>
      <c r="H441" s="98"/>
      <c r="I441" s="98"/>
      <c r="J441" s="41"/>
    </row>
    <row r="442" spans="1:10" s="18" customFormat="1" ht="63" outlineLevel="1">
      <c r="A442" s="400"/>
      <c r="B442" s="95" t="s">
        <v>635</v>
      </c>
      <c r="C442" s="26" t="s">
        <v>8</v>
      </c>
      <c r="D442" s="26" t="s">
        <v>109</v>
      </c>
      <c r="E442" s="26"/>
      <c r="F442" s="227"/>
      <c r="G442" s="26"/>
      <c r="H442" s="26"/>
      <c r="I442" s="137"/>
      <c r="J442" s="41"/>
    </row>
    <row r="443" spans="1:10" s="18" customFormat="1" ht="31.5" outlineLevel="1">
      <c r="A443" s="400"/>
      <c r="B443" s="96" t="s">
        <v>983</v>
      </c>
      <c r="C443" s="27" t="s">
        <v>9</v>
      </c>
      <c r="D443" s="24"/>
      <c r="E443" s="2" t="s">
        <v>7</v>
      </c>
      <c r="F443" s="25">
        <v>196570</v>
      </c>
      <c r="G443" s="6" t="s">
        <v>85</v>
      </c>
      <c r="H443" s="6">
        <v>33416.9</v>
      </c>
      <c r="I443" s="128"/>
      <c r="J443" s="41"/>
    </row>
    <row r="444" spans="1:10" s="18" customFormat="1" ht="31.5" outlineLevel="1">
      <c r="A444" s="400"/>
      <c r="B444" s="96" t="s">
        <v>984</v>
      </c>
      <c r="C444" s="27" t="s">
        <v>10</v>
      </c>
      <c r="D444" s="3"/>
      <c r="E444" s="2" t="s">
        <v>7</v>
      </c>
      <c r="F444" s="25">
        <v>250090</v>
      </c>
      <c r="G444" s="6" t="s">
        <v>85</v>
      </c>
      <c r="H444" s="6">
        <v>47517.1</v>
      </c>
      <c r="I444" s="128"/>
      <c r="J444" s="41"/>
    </row>
    <row r="445" spans="1:10" s="18" customFormat="1" ht="258.75" customHeight="1" outlineLevel="1">
      <c r="A445" s="400"/>
      <c r="B445" s="96" t="s">
        <v>636</v>
      </c>
      <c r="C445" s="3" t="s">
        <v>222</v>
      </c>
      <c r="D445" s="3" t="s">
        <v>887</v>
      </c>
      <c r="E445" s="2" t="s">
        <v>44</v>
      </c>
      <c r="F445" s="25">
        <v>137391</v>
      </c>
      <c r="G445" s="6" t="s">
        <v>85</v>
      </c>
      <c r="H445" s="6">
        <v>20608.650000000001</v>
      </c>
      <c r="I445" s="128"/>
      <c r="J445" s="41"/>
    </row>
    <row r="446" spans="1:10" s="18" customFormat="1" ht="25.5" customHeight="1" outlineLevel="1">
      <c r="A446" s="400"/>
      <c r="B446" s="111" t="s">
        <v>196</v>
      </c>
      <c r="C446" s="98"/>
      <c r="D446" s="98"/>
      <c r="E446" s="98"/>
      <c r="F446" s="98"/>
      <c r="G446" s="98"/>
      <c r="H446" s="98"/>
      <c r="I446" s="98"/>
      <c r="J446" s="41"/>
    </row>
    <row r="447" spans="1:10" s="18" customFormat="1" ht="78.75" outlineLevel="1">
      <c r="A447" s="400"/>
      <c r="B447" s="95" t="s">
        <v>637</v>
      </c>
      <c r="C447" s="26" t="s">
        <v>198</v>
      </c>
      <c r="D447" s="26" t="s">
        <v>199</v>
      </c>
      <c r="E447" s="9"/>
      <c r="F447" s="28"/>
      <c r="G447" s="28"/>
      <c r="H447" s="28"/>
      <c r="I447" s="28"/>
      <c r="J447" s="640"/>
    </row>
    <row r="448" spans="1:10" s="18" customFormat="1" ht="31.5" outlineLevel="1">
      <c r="A448" s="400"/>
      <c r="B448" s="96" t="s">
        <v>985</v>
      </c>
      <c r="C448" s="24" t="s">
        <v>200</v>
      </c>
      <c r="D448" s="24"/>
      <c r="E448" s="2" t="s">
        <v>7</v>
      </c>
      <c r="F448" s="25">
        <v>199000</v>
      </c>
      <c r="G448" s="5" t="s">
        <v>85</v>
      </c>
      <c r="H448" s="6">
        <v>29850</v>
      </c>
      <c r="I448" s="128"/>
      <c r="J448" s="640"/>
    </row>
    <row r="449" spans="1:10" s="18" customFormat="1" ht="31.5" outlineLevel="1">
      <c r="A449" s="400"/>
      <c r="B449" s="96" t="s">
        <v>986</v>
      </c>
      <c r="C449" s="24" t="s">
        <v>201</v>
      </c>
      <c r="D449" s="24"/>
      <c r="E449" s="2" t="s">
        <v>7</v>
      </c>
      <c r="F449" s="25">
        <v>380000</v>
      </c>
      <c r="G449" s="5" t="s">
        <v>85</v>
      </c>
      <c r="H449" s="6">
        <v>57000</v>
      </c>
      <c r="I449" s="128"/>
      <c r="J449" s="640"/>
    </row>
    <row r="450" spans="1:10" s="18" customFormat="1" ht="31.5" outlineLevel="1">
      <c r="A450" s="400"/>
      <c r="B450" s="96" t="s">
        <v>987</v>
      </c>
      <c r="C450" s="24" t="s">
        <v>202</v>
      </c>
      <c r="D450" s="24"/>
      <c r="E450" s="2" t="s">
        <v>7</v>
      </c>
      <c r="F450" s="25">
        <v>420000</v>
      </c>
      <c r="G450" s="5" t="s">
        <v>85</v>
      </c>
      <c r="H450" s="6">
        <v>63000</v>
      </c>
      <c r="I450" s="128"/>
      <c r="J450" s="640"/>
    </row>
    <row r="451" spans="1:10" s="18" customFormat="1" ht="31.5" outlineLevel="1">
      <c r="A451" s="400"/>
      <c r="B451" s="96" t="s">
        <v>988</v>
      </c>
      <c r="C451" s="24" t="s">
        <v>203</v>
      </c>
      <c r="D451" s="24"/>
      <c r="E451" s="2" t="s">
        <v>7</v>
      </c>
      <c r="F451" s="25">
        <v>460000</v>
      </c>
      <c r="G451" s="5" t="s">
        <v>85</v>
      </c>
      <c r="H451" s="6">
        <v>69000</v>
      </c>
      <c r="I451" s="128"/>
      <c r="J451" s="640"/>
    </row>
    <row r="452" spans="1:10" s="18" customFormat="1" ht="47.25" outlineLevel="1">
      <c r="B452" s="96" t="s">
        <v>638</v>
      </c>
      <c r="C452" s="24" t="s">
        <v>205</v>
      </c>
      <c r="D452" s="24" t="s">
        <v>1192</v>
      </c>
      <c r="E452" s="2" t="s">
        <v>7</v>
      </c>
      <c r="F452" s="25">
        <v>53570</v>
      </c>
      <c r="G452" s="5" t="s">
        <v>85</v>
      </c>
      <c r="H452" s="6">
        <v>6964.1</v>
      </c>
      <c r="I452" s="128"/>
      <c r="J452" s="640"/>
    </row>
    <row r="453" spans="1:10" s="18" customFormat="1" ht="25.5" customHeight="1" outlineLevel="1">
      <c r="A453" s="400"/>
      <c r="B453" s="99" t="s">
        <v>206</v>
      </c>
      <c r="C453" s="100"/>
      <c r="D453" s="100"/>
      <c r="E453" s="100"/>
      <c r="F453" s="100"/>
      <c r="G453" s="100"/>
      <c r="H453" s="100"/>
      <c r="I453" s="100"/>
      <c r="J453" s="41"/>
    </row>
    <row r="454" spans="1:10" s="18" customFormat="1" ht="31.5" outlineLevel="1">
      <c r="A454" s="400"/>
      <c r="B454" s="96" t="s">
        <v>639</v>
      </c>
      <c r="C454" s="24" t="s">
        <v>1191</v>
      </c>
      <c r="D454" s="24"/>
      <c r="E454" s="2" t="s">
        <v>45</v>
      </c>
      <c r="F454" s="29" t="s">
        <v>107</v>
      </c>
      <c r="G454" s="5" t="s">
        <v>85</v>
      </c>
      <c r="H454" s="6" t="s">
        <v>85</v>
      </c>
      <c r="I454" s="128" t="s">
        <v>85</v>
      </c>
      <c r="J454" s="41"/>
    </row>
    <row r="455" spans="1:10" s="18" customFormat="1" ht="47.25" outlineLevel="1">
      <c r="A455" s="400"/>
      <c r="B455" s="96" t="s">
        <v>640</v>
      </c>
      <c r="C455" s="26" t="s">
        <v>209</v>
      </c>
      <c r="D455" s="26" t="s">
        <v>215</v>
      </c>
      <c r="E455" s="9"/>
      <c r="F455" s="28"/>
      <c r="G455" s="28"/>
      <c r="H455" s="28"/>
      <c r="I455" s="130" t="s">
        <v>218</v>
      </c>
      <c r="J455" s="41"/>
    </row>
    <row r="456" spans="1:10" s="18" customFormat="1" outlineLevel="1">
      <c r="A456" s="400"/>
      <c r="B456" s="96" t="s">
        <v>989</v>
      </c>
      <c r="C456" s="24" t="s">
        <v>210</v>
      </c>
      <c r="D456" s="24"/>
      <c r="E456" s="2" t="s">
        <v>216</v>
      </c>
      <c r="F456" s="25">
        <v>15120</v>
      </c>
      <c r="G456" s="5" t="s">
        <v>85</v>
      </c>
      <c r="H456" s="6" t="s">
        <v>85</v>
      </c>
      <c r="I456" s="129"/>
      <c r="J456" s="41"/>
    </row>
    <row r="457" spans="1:10" s="18" customFormat="1" ht="15.75" customHeight="1" outlineLevel="1">
      <c r="A457" s="400"/>
      <c r="B457" s="96" t="s">
        <v>990</v>
      </c>
      <c r="C457" s="24" t="s">
        <v>211</v>
      </c>
      <c r="D457" s="24"/>
      <c r="E457" s="2" t="s">
        <v>216</v>
      </c>
      <c r="F457" s="25">
        <v>20160</v>
      </c>
      <c r="G457" s="5" t="s">
        <v>85</v>
      </c>
      <c r="H457" s="6" t="s">
        <v>85</v>
      </c>
      <c r="I457" s="129"/>
      <c r="J457" s="41"/>
    </row>
    <row r="458" spans="1:10" s="18" customFormat="1" outlineLevel="1">
      <c r="A458" s="400"/>
      <c r="B458" s="96" t="s">
        <v>991</v>
      </c>
      <c r="C458" s="24" t="s">
        <v>212</v>
      </c>
      <c r="D458" s="24"/>
      <c r="E458" s="2" t="s">
        <v>216</v>
      </c>
      <c r="F458" s="25">
        <v>40320</v>
      </c>
      <c r="G458" s="5" t="s">
        <v>85</v>
      </c>
      <c r="H458" s="6" t="s">
        <v>85</v>
      </c>
      <c r="I458" s="129"/>
      <c r="J458" s="41"/>
    </row>
    <row r="459" spans="1:10" s="18" customFormat="1" ht="48" outlineLevel="1" thickBot="1">
      <c r="A459" s="400"/>
      <c r="B459" s="96" t="s">
        <v>641</v>
      </c>
      <c r="C459" s="24" t="s">
        <v>214</v>
      </c>
      <c r="D459" s="24" t="s">
        <v>217</v>
      </c>
      <c r="E459" s="2" t="s">
        <v>216</v>
      </c>
      <c r="F459" s="290">
        <v>3486.13</v>
      </c>
      <c r="G459" s="33" t="s">
        <v>85</v>
      </c>
      <c r="H459" s="122" t="s">
        <v>85</v>
      </c>
      <c r="I459" s="129" t="s">
        <v>982</v>
      </c>
      <c r="J459" s="41"/>
    </row>
    <row r="460" spans="1:10" s="18" customFormat="1" ht="26.25" customHeight="1" thickBot="1">
      <c r="A460" s="400"/>
      <c r="B460" s="685" t="s">
        <v>1210</v>
      </c>
      <c r="C460" s="686"/>
      <c r="D460" s="686"/>
      <c r="E460" s="318"/>
      <c r="F460" s="319"/>
      <c r="G460" s="319"/>
      <c r="H460" s="319"/>
      <c r="I460" s="319"/>
      <c r="J460" s="41"/>
    </row>
    <row r="461" spans="1:10" s="18" customFormat="1" ht="25.5" customHeight="1" outlineLevel="1">
      <c r="A461" s="400"/>
      <c r="B461" s="687" t="s">
        <v>226</v>
      </c>
      <c r="C461" s="688"/>
      <c r="D461" s="688"/>
      <c r="E461" s="676"/>
      <c r="F461" s="676"/>
      <c r="G461" s="676"/>
      <c r="H461" s="101"/>
      <c r="I461" s="101"/>
      <c r="J461" s="41"/>
    </row>
    <row r="462" spans="1:10" s="18" customFormat="1" ht="47.25" outlineLevel="1">
      <c r="A462" s="400"/>
      <c r="B462" s="96" t="s">
        <v>642</v>
      </c>
      <c r="C462" s="3" t="s">
        <v>227</v>
      </c>
      <c r="D462" s="3" t="s">
        <v>228</v>
      </c>
      <c r="E462" s="2" t="s">
        <v>229</v>
      </c>
      <c r="F462" s="33">
        <v>632.5</v>
      </c>
      <c r="G462" s="37" t="s">
        <v>85</v>
      </c>
      <c r="H462" s="35" t="s">
        <v>85</v>
      </c>
      <c r="I462" s="129" t="s">
        <v>907</v>
      </c>
      <c r="J462" s="41"/>
    </row>
    <row r="463" spans="1:10" s="18" customFormat="1" ht="47.25" outlineLevel="1">
      <c r="A463" s="400"/>
      <c r="B463" s="96" t="s">
        <v>643</v>
      </c>
      <c r="C463" s="3" t="s">
        <v>230</v>
      </c>
      <c r="D463" s="3" t="s">
        <v>231</v>
      </c>
      <c r="E463" s="2" t="s">
        <v>232</v>
      </c>
      <c r="F463" s="33">
        <v>3282.8</v>
      </c>
      <c r="G463" s="37" t="s">
        <v>85</v>
      </c>
      <c r="H463" s="35" t="s">
        <v>85</v>
      </c>
      <c r="I463" s="129" t="s">
        <v>907</v>
      </c>
      <c r="J463" s="41"/>
    </row>
    <row r="464" spans="1:10" s="18" customFormat="1" ht="25.5" customHeight="1" outlineLevel="1">
      <c r="A464" s="400"/>
      <c r="B464" s="111" t="s">
        <v>233</v>
      </c>
      <c r="C464" s="363"/>
      <c r="D464" s="363"/>
      <c r="E464" s="363"/>
      <c r="F464" s="363"/>
      <c r="G464" s="363"/>
      <c r="H464" s="363"/>
      <c r="I464" s="363"/>
      <c r="J464" s="41"/>
    </row>
    <row r="465" spans="1:10" s="18" customFormat="1" ht="47.25" outlineLevel="1">
      <c r="A465" s="400"/>
      <c r="B465" s="96" t="s">
        <v>856</v>
      </c>
      <c r="C465" s="3" t="s">
        <v>1070</v>
      </c>
      <c r="D465" s="3" t="s">
        <v>913</v>
      </c>
      <c r="E465" s="2" t="s">
        <v>112</v>
      </c>
      <c r="F465" s="33">
        <v>238.35</v>
      </c>
      <c r="G465" s="36">
        <v>187.95</v>
      </c>
      <c r="H465" s="35" t="s">
        <v>85</v>
      </c>
      <c r="I465" s="129" t="s">
        <v>907</v>
      </c>
      <c r="J465" s="41"/>
    </row>
    <row r="466" spans="1:10" s="18" customFormat="1" ht="47.25" outlineLevel="1">
      <c r="A466" s="400"/>
      <c r="B466" s="96" t="s">
        <v>857</v>
      </c>
      <c r="C466" s="3" t="s">
        <v>234</v>
      </c>
      <c r="D466" s="3" t="s">
        <v>914</v>
      </c>
      <c r="E466" s="2" t="s">
        <v>112</v>
      </c>
      <c r="F466" s="33">
        <v>399.7</v>
      </c>
      <c r="G466" s="36">
        <v>342.76</v>
      </c>
      <c r="H466" s="35" t="s">
        <v>85</v>
      </c>
      <c r="I466" s="129" t="s">
        <v>907</v>
      </c>
      <c r="J466" s="41"/>
    </row>
    <row r="467" spans="1:10" s="18" customFormat="1" ht="43.5" customHeight="1" outlineLevel="1">
      <c r="A467" s="400"/>
      <c r="B467" s="96" t="s">
        <v>858</v>
      </c>
      <c r="C467" s="284" t="s">
        <v>1049</v>
      </c>
      <c r="D467" s="3" t="s">
        <v>914</v>
      </c>
      <c r="E467" s="22" t="s">
        <v>112</v>
      </c>
      <c r="F467" s="33">
        <v>883.51957236162286</v>
      </c>
      <c r="G467" s="122">
        <v>828.59623902828957</v>
      </c>
      <c r="H467" s="35" t="s">
        <v>85</v>
      </c>
      <c r="I467" s="129" t="s">
        <v>907</v>
      </c>
      <c r="J467" s="41"/>
    </row>
    <row r="468" spans="1:10" s="18" customFormat="1" ht="47.25" outlineLevel="1">
      <c r="A468" s="400"/>
      <c r="B468" s="96" t="s">
        <v>859</v>
      </c>
      <c r="C468" s="3" t="s">
        <v>235</v>
      </c>
      <c r="D468" s="3" t="s">
        <v>236</v>
      </c>
      <c r="E468" s="2" t="s">
        <v>112</v>
      </c>
      <c r="F468" s="33">
        <v>22.22</v>
      </c>
      <c r="G468" s="36" t="s">
        <v>85</v>
      </c>
      <c r="H468" s="35" t="s">
        <v>85</v>
      </c>
      <c r="I468" s="129" t="s">
        <v>907</v>
      </c>
      <c r="J468" s="41"/>
    </row>
    <row r="469" spans="1:10" s="18" customFormat="1" ht="47.25" outlineLevel="1">
      <c r="A469" s="400"/>
      <c r="B469" s="96" t="s">
        <v>860</v>
      </c>
      <c r="C469" s="3" t="s">
        <v>237</v>
      </c>
      <c r="D469" s="3" t="s">
        <v>915</v>
      </c>
      <c r="E469" s="2" t="s">
        <v>112</v>
      </c>
      <c r="F469" s="33">
        <v>579.01</v>
      </c>
      <c r="G469" s="36">
        <v>514.47</v>
      </c>
      <c r="H469" s="35" t="s">
        <v>85</v>
      </c>
      <c r="I469" s="129" t="s">
        <v>907</v>
      </c>
      <c r="J469" s="41"/>
    </row>
    <row r="470" spans="1:10" s="18" customFormat="1" ht="47.25" outlineLevel="1">
      <c r="A470" s="400"/>
      <c r="B470" s="96" t="s">
        <v>861</v>
      </c>
      <c r="C470" s="3" t="s">
        <v>238</v>
      </c>
      <c r="D470" s="3" t="s">
        <v>916</v>
      </c>
      <c r="E470" s="2" t="s">
        <v>112</v>
      </c>
      <c r="F470" s="33">
        <v>78.8</v>
      </c>
      <c r="G470" s="36">
        <v>47.76</v>
      </c>
      <c r="H470" s="35" t="s">
        <v>85</v>
      </c>
      <c r="I470" s="129" t="s">
        <v>907</v>
      </c>
      <c r="J470" s="41"/>
    </row>
    <row r="471" spans="1:10" s="18" customFormat="1" ht="47.25" outlineLevel="1">
      <c r="A471" s="400"/>
      <c r="B471" s="96" t="s">
        <v>862</v>
      </c>
      <c r="C471" s="3" t="s">
        <v>239</v>
      </c>
      <c r="D471" s="3" t="s">
        <v>240</v>
      </c>
      <c r="E471" s="2" t="s">
        <v>112</v>
      </c>
      <c r="F471" s="33">
        <v>30.21</v>
      </c>
      <c r="G471" s="36" t="s">
        <v>85</v>
      </c>
      <c r="H471" s="35" t="s">
        <v>85</v>
      </c>
      <c r="I471" s="129" t="s">
        <v>907</v>
      </c>
      <c r="J471" s="41"/>
    </row>
    <row r="472" spans="1:10" s="18" customFormat="1" ht="60.6" customHeight="1" outlineLevel="1">
      <c r="B472" s="96" t="s">
        <v>863</v>
      </c>
      <c r="C472" s="3" t="s">
        <v>241</v>
      </c>
      <c r="D472" s="3" t="s">
        <v>917</v>
      </c>
      <c r="E472" s="2" t="s">
        <v>112</v>
      </c>
      <c r="F472" s="33">
        <v>552.23</v>
      </c>
      <c r="G472" s="36">
        <v>417.44</v>
      </c>
      <c r="H472" s="35" t="s">
        <v>85</v>
      </c>
      <c r="I472" s="129" t="s">
        <v>1017</v>
      </c>
      <c r="J472" s="41"/>
    </row>
    <row r="473" spans="1:10" s="18" customFormat="1" ht="78.75" outlineLevel="1">
      <c r="B473" s="96" t="s">
        <v>1072</v>
      </c>
      <c r="C473" s="3" t="s">
        <v>244</v>
      </c>
      <c r="D473" s="3" t="s">
        <v>243</v>
      </c>
      <c r="E473" s="2" t="s">
        <v>112</v>
      </c>
      <c r="F473" s="33">
        <v>1102.47</v>
      </c>
      <c r="G473" s="36">
        <v>938.03</v>
      </c>
      <c r="H473" s="35" t="s">
        <v>85</v>
      </c>
      <c r="I473" s="129" t="s">
        <v>1017</v>
      </c>
      <c r="J473" s="41"/>
    </row>
    <row r="474" spans="1:10" s="18" customFormat="1" ht="26.25" customHeight="1" outlineLevel="1">
      <c r="A474" s="400"/>
      <c r="B474" s="665" t="s">
        <v>245</v>
      </c>
      <c r="C474" s="666"/>
      <c r="D474" s="666"/>
      <c r="E474" s="102"/>
      <c r="F474" s="103"/>
      <c r="G474" s="103"/>
      <c r="H474" s="104"/>
      <c r="I474" s="104"/>
      <c r="J474" s="41"/>
    </row>
    <row r="475" spans="1:10" s="18" customFormat="1" ht="47.25" outlineLevel="1">
      <c r="A475" s="400"/>
      <c r="B475" s="228" t="s">
        <v>864</v>
      </c>
      <c r="C475" s="31" t="s">
        <v>1227</v>
      </c>
      <c r="D475" s="31" t="s">
        <v>1009</v>
      </c>
      <c r="E475" s="22" t="s">
        <v>112</v>
      </c>
      <c r="F475" s="141">
        <v>61.61</v>
      </c>
      <c r="G475" s="34">
        <v>21.83</v>
      </c>
      <c r="H475" s="35" t="s">
        <v>85</v>
      </c>
      <c r="I475" s="129" t="s">
        <v>907</v>
      </c>
      <c r="J475" s="41"/>
    </row>
    <row r="476" spans="1:10" s="18" customFormat="1" ht="49.5" customHeight="1" outlineLevel="1">
      <c r="A476" s="400"/>
      <c r="B476" s="228" t="s">
        <v>865</v>
      </c>
      <c r="C476" s="31" t="s">
        <v>246</v>
      </c>
      <c r="D476" s="31" t="s">
        <v>240</v>
      </c>
      <c r="E476" s="22" t="s">
        <v>112</v>
      </c>
      <c r="F476" s="141">
        <v>20.77</v>
      </c>
      <c r="G476" s="34" t="s">
        <v>85</v>
      </c>
      <c r="H476" s="35" t="s">
        <v>85</v>
      </c>
      <c r="I476" s="129" t="s">
        <v>907</v>
      </c>
      <c r="J476" s="41"/>
    </row>
    <row r="477" spans="1:10" s="18" customFormat="1" ht="63" outlineLevel="1">
      <c r="A477" s="400"/>
      <c r="B477" s="228" t="s">
        <v>866</v>
      </c>
      <c r="C477" s="31" t="s">
        <v>1005</v>
      </c>
      <c r="D477" s="31" t="s">
        <v>1010</v>
      </c>
      <c r="E477" s="22" t="s">
        <v>112</v>
      </c>
      <c r="F477" s="141">
        <v>97.21</v>
      </c>
      <c r="G477" s="34">
        <v>55.03</v>
      </c>
      <c r="H477" s="35"/>
      <c r="I477" s="129" t="s">
        <v>907</v>
      </c>
      <c r="J477" s="41"/>
    </row>
    <row r="478" spans="1:10" s="18" customFormat="1" ht="63" outlineLevel="1">
      <c r="A478" s="400"/>
      <c r="B478" s="228" t="s">
        <v>867</v>
      </c>
      <c r="C478" s="31" t="s">
        <v>1006</v>
      </c>
      <c r="D478" s="31" t="s">
        <v>1011</v>
      </c>
      <c r="E478" s="22" t="s">
        <v>112</v>
      </c>
      <c r="F478" s="141">
        <v>175.48</v>
      </c>
      <c r="G478" s="34">
        <v>131.51</v>
      </c>
      <c r="H478" s="35" t="s">
        <v>85</v>
      </c>
      <c r="I478" s="129" t="s">
        <v>907</v>
      </c>
      <c r="J478" s="41"/>
    </row>
    <row r="479" spans="1:10" s="18" customFormat="1" ht="63" outlineLevel="1">
      <c r="A479" s="400"/>
      <c r="B479" s="228" t="s">
        <v>868</v>
      </c>
      <c r="C479" s="284" t="s">
        <v>1060</v>
      </c>
      <c r="D479" s="31" t="s">
        <v>1010</v>
      </c>
      <c r="E479" s="22" t="s">
        <v>112</v>
      </c>
      <c r="F479" s="33">
        <v>309.94333333333333</v>
      </c>
      <c r="G479" s="122">
        <v>255.01999999999998</v>
      </c>
      <c r="H479" s="35"/>
      <c r="I479" s="129" t="s">
        <v>907</v>
      </c>
      <c r="J479" s="41"/>
    </row>
    <row r="480" spans="1:10" s="18" customFormat="1" ht="63" outlineLevel="1">
      <c r="A480" s="400"/>
      <c r="B480" s="228" t="s">
        <v>869</v>
      </c>
      <c r="C480" s="284" t="s">
        <v>1061</v>
      </c>
      <c r="D480" s="31" t="s">
        <v>1010</v>
      </c>
      <c r="E480" s="22" t="s">
        <v>112</v>
      </c>
      <c r="F480" s="33">
        <v>478.51000000000005</v>
      </c>
      <c r="G480" s="122">
        <v>407.66</v>
      </c>
      <c r="H480" s="35"/>
      <c r="I480" s="129" t="s">
        <v>907</v>
      </c>
      <c r="J480" s="41"/>
    </row>
    <row r="481" spans="1:10" s="18" customFormat="1" ht="63" outlineLevel="1">
      <c r="A481" s="400"/>
      <c r="B481" s="228" t="s">
        <v>870</v>
      </c>
      <c r="C481" s="284" t="s">
        <v>1062</v>
      </c>
      <c r="D481" s="31" t="s">
        <v>1010</v>
      </c>
      <c r="E481" s="22" t="s">
        <v>112</v>
      </c>
      <c r="F481" s="33">
        <v>936.40666666666664</v>
      </c>
      <c r="G481" s="122">
        <v>851.56</v>
      </c>
      <c r="H481" s="35"/>
      <c r="I481" s="129" t="s">
        <v>907</v>
      </c>
      <c r="J481" s="41"/>
    </row>
    <row r="482" spans="1:10" s="18" customFormat="1" ht="63" outlineLevel="1">
      <c r="A482" s="400"/>
      <c r="B482" s="228" t="s">
        <v>871</v>
      </c>
      <c r="C482" s="284" t="s">
        <v>1063</v>
      </c>
      <c r="D482" s="31" t="s">
        <v>1010</v>
      </c>
      <c r="E482" s="22" t="s">
        <v>112</v>
      </c>
      <c r="F482" s="33">
        <v>1844.2066666666667</v>
      </c>
      <c r="G482" s="122">
        <v>1736.16</v>
      </c>
      <c r="H482" s="35"/>
      <c r="I482" s="129" t="s">
        <v>907</v>
      </c>
      <c r="J482" s="41"/>
    </row>
    <row r="483" spans="1:10" s="18" customFormat="1" ht="63" outlineLevel="1">
      <c r="A483" s="400"/>
      <c r="B483" s="228" t="s">
        <v>872</v>
      </c>
      <c r="C483" s="284" t="s">
        <v>1064</v>
      </c>
      <c r="D483" s="31" t="s">
        <v>1010</v>
      </c>
      <c r="E483" s="22" t="s">
        <v>112</v>
      </c>
      <c r="F483" s="33">
        <v>2353.1333333333332</v>
      </c>
      <c r="G483" s="122">
        <v>2227.52</v>
      </c>
      <c r="H483" s="35"/>
      <c r="I483" s="129" t="s">
        <v>907</v>
      </c>
      <c r="J483" s="41"/>
    </row>
    <row r="484" spans="1:10" s="18" customFormat="1" ht="47.25" outlineLevel="1">
      <c r="A484" s="400"/>
      <c r="B484" s="228" t="s">
        <v>1073</v>
      </c>
      <c r="C484" s="31" t="s">
        <v>247</v>
      </c>
      <c r="D484" s="31" t="s">
        <v>240</v>
      </c>
      <c r="E484" s="22" t="s">
        <v>112</v>
      </c>
      <c r="F484" s="141">
        <v>20.77</v>
      </c>
      <c r="G484" s="34" t="s">
        <v>85</v>
      </c>
      <c r="H484" s="35" t="s">
        <v>85</v>
      </c>
      <c r="I484" s="129" t="s">
        <v>907</v>
      </c>
      <c r="J484" s="41"/>
    </row>
    <row r="485" spans="1:10" s="18" customFormat="1" ht="47.25" outlineLevel="1">
      <c r="A485" s="41"/>
      <c r="B485" s="228" t="s">
        <v>1074</v>
      </c>
      <c r="C485" s="31" t="s">
        <v>248</v>
      </c>
      <c r="D485" s="31" t="s">
        <v>249</v>
      </c>
      <c r="E485" s="22" t="s">
        <v>250</v>
      </c>
      <c r="F485" s="141">
        <v>56.61</v>
      </c>
      <c r="G485" s="34" t="s">
        <v>85</v>
      </c>
      <c r="H485" s="35" t="s">
        <v>85</v>
      </c>
      <c r="I485" s="129" t="s">
        <v>907</v>
      </c>
      <c r="J485" s="41"/>
    </row>
    <row r="486" spans="1:10" s="18" customFormat="1" ht="47.25" outlineLevel="1">
      <c r="A486" s="400"/>
      <c r="B486" s="228" t="s">
        <v>1075</v>
      </c>
      <c r="C486" s="31" t="s">
        <v>1007</v>
      </c>
      <c r="D486" s="31" t="s">
        <v>1004</v>
      </c>
      <c r="E486" s="22" t="s">
        <v>251</v>
      </c>
      <c r="F486" s="141">
        <v>80.2</v>
      </c>
      <c r="G486" s="34">
        <v>21.83</v>
      </c>
      <c r="H486" s="35" t="s">
        <v>85</v>
      </c>
      <c r="I486" s="129" t="s">
        <v>907</v>
      </c>
      <c r="J486" s="41"/>
    </row>
    <row r="487" spans="1:10" s="18" customFormat="1" ht="78.75" outlineLevel="1">
      <c r="A487" s="400"/>
      <c r="B487" s="228" t="s">
        <v>1076</v>
      </c>
      <c r="C487" s="31" t="s">
        <v>1008</v>
      </c>
      <c r="D487" s="31" t="s">
        <v>1012</v>
      </c>
      <c r="E487" s="22" t="s">
        <v>251</v>
      </c>
      <c r="F487" s="141">
        <v>74.510000000000005</v>
      </c>
      <c r="G487" s="34" t="s">
        <v>85</v>
      </c>
      <c r="H487" s="35" t="s">
        <v>85</v>
      </c>
      <c r="I487" s="129" t="s">
        <v>907</v>
      </c>
      <c r="J487" s="41"/>
    </row>
    <row r="488" spans="1:10" s="18" customFormat="1" ht="52.15" customHeight="1" outlineLevel="1">
      <c r="A488" s="400"/>
      <c r="B488" s="228" t="s">
        <v>1077</v>
      </c>
      <c r="C488" s="31" t="s">
        <v>1013</v>
      </c>
      <c r="D488" s="31" t="s">
        <v>1014</v>
      </c>
      <c r="E488" s="22" t="s">
        <v>251</v>
      </c>
      <c r="F488" s="141">
        <v>81.360000000000014</v>
      </c>
      <c r="G488" s="34">
        <v>35.730000000000004</v>
      </c>
      <c r="H488" s="35" t="s">
        <v>85</v>
      </c>
      <c r="I488" s="129" t="s">
        <v>907</v>
      </c>
      <c r="J488" s="41"/>
    </row>
    <row r="489" spans="1:10" s="18" customFormat="1" ht="25.5" customHeight="1" outlineLevel="1">
      <c r="A489" s="400"/>
      <c r="B489" s="665" t="s">
        <v>252</v>
      </c>
      <c r="C489" s="666"/>
      <c r="D489" s="666"/>
      <c r="E489" s="102"/>
      <c r="F489" s="104"/>
      <c r="G489" s="103"/>
      <c r="H489" s="104"/>
      <c r="I489" s="104"/>
      <c r="J489" s="41"/>
    </row>
    <row r="490" spans="1:10" s="18" customFormat="1" ht="63" outlineLevel="1">
      <c r="A490" s="400"/>
      <c r="B490" s="668" t="s">
        <v>873</v>
      </c>
      <c r="C490" s="23" t="s">
        <v>253</v>
      </c>
      <c r="D490" s="21" t="s">
        <v>254</v>
      </c>
      <c r="E490" s="2" t="s">
        <v>1</v>
      </c>
      <c r="F490" s="5">
        <v>410.73</v>
      </c>
      <c r="G490" s="6">
        <v>265.90000000000003</v>
      </c>
      <c r="H490" s="35" t="s">
        <v>85</v>
      </c>
      <c r="I490" s="129" t="s">
        <v>907</v>
      </c>
      <c r="J490" s="41"/>
    </row>
    <row r="491" spans="1:10" s="18" customFormat="1" ht="47.25" outlineLevel="1">
      <c r="A491" s="400"/>
      <c r="B491" s="669"/>
      <c r="C491" s="23" t="s">
        <v>255</v>
      </c>
      <c r="D491" s="21" t="s">
        <v>949</v>
      </c>
      <c r="E491" s="2" t="s">
        <v>1</v>
      </c>
      <c r="F491" s="5">
        <v>516.96</v>
      </c>
      <c r="G491" s="6">
        <v>372.13</v>
      </c>
      <c r="H491" s="35" t="s">
        <v>85</v>
      </c>
      <c r="I491" s="129" t="s">
        <v>907</v>
      </c>
      <c r="J491" s="41"/>
    </row>
    <row r="492" spans="1:10" s="18" customFormat="1" ht="47.25" outlineLevel="1">
      <c r="A492" s="400"/>
      <c r="B492" s="670"/>
      <c r="C492" s="23" t="s">
        <v>256</v>
      </c>
      <c r="D492" s="21" t="s">
        <v>257</v>
      </c>
      <c r="E492" s="2" t="s">
        <v>1</v>
      </c>
      <c r="F492" s="5">
        <v>384.4</v>
      </c>
      <c r="G492" s="6">
        <v>239.57</v>
      </c>
      <c r="H492" s="35" t="s">
        <v>85</v>
      </c>
      <c r="I492" s="129" t="s">
        <v>907</v>
      </c>
      <c r="J492" s="41"/>
    </row>
    <row r="493" spans="1:10" s="18" customFormat="1" ht="22.5" customHeight="1" outlineLevel="1">
      <c r="A493" s="400"/>
      <c r="B493" s="96" t="s">
        <v>874</v>
      </c>
      <c r="C493" s="23" t="s">
        <v>258</v>
      </c>
      <c r="D493" s="21" t="s">
        <v>259</v>
      </c>
      <c r="E493" s="2" t="s">
        <v>1</v>
      </c>
      <c r="F493" s="5">
        <v>9.39</v>
      </c>
      <c r="G493" s="6" t="s">
        <v>85</v>
      </c>
      <c r="H493" s="35" t="s">
        <v>85</v>
      </c>
      <c r="I493" s="265"/>
      <c r="J493" s="41"/>
    </row>
    <row r="494" spans="1:10" s="18" customFormat="1" ht="78.75" outlineLevel="1">
      <c r="A494" s="400"/>
      <c r="B494" s="96" t="s">
        <v>875</v>
      </c>
      <c r="C494" s="23" t="s">
        <v>260</v>
      </c>
      <c r="D494" s="21" t="s">
        <v>261</v>
      </c>
      <c r="E494" s="2" t="s">
        <v>1</v>
      </c>
      <c r="F494" s="5">
        <v>13.96</v>
      </c>
      <c r="G494" s="6">
        <v>8.07</v>
      </c>
      <c r="H494" s="35" t="s">
        <v>85</v>
      </c>
      <c r="I494" s="129" t="s">
        <v>936</v>
      </c>
      <c r="J494" s="41"/>
    </row>
    <row r="495" spans="1:10" s="18" customFormat="1" ht="78.75" outlineLevel="1">
      <c r="A495" s="400"/>
      <c r="B495" s="96" t="s">
        <v>876</v>
      </c>
      <c r="C495" s="23" t="s">
        <v>262</v>
      </c>
      <c r="D495" s="21" t="s">
        <v>263</v>
      </c>
      <c r="E495" s="2" t="s">
        <v>1</v>
      </c>
      <c r="F495" s="5">
        <v>27.05</v>
      </c>
      <c r="G495" s="6">
        <v>21.16</v>
      </c>
      <c r="H495" s="35" t="s">
        <v>85</v>
      </c>
      <c r="I495" s="129" t="s">
        <v>936</v>
      </c>
      <c r="J495" s="41"/>
    </row>
    <row r="496" spans="1:10" s="18" customFormat="1" ht="25.5" customHeight="1" outlineLevel="1">
      <c r="A496" s="400"/>
      <c r="B496" s="665" t="s">
        <v>264</v>
      </c>
      <c r="C496" s="666"/>
      <c r="D496" s="666"/>
      <c r="E496" s="102"/>
      <c r="F496" s="104"/>
      <c r="G496" s="103"/>
      <c r="H496" s="104"/>
      <c r="I496" s="104"/>
      <c r="J496" s="41"/>
    </row>
    <row r="497" spans="1:10" s="18" customFormat="1" ht="47.25" outlineLevel="1">
      <c r="A497" s="400"/>
      <c r="B497" s="96" t="s">
        <v>1078</v>
      </c>
      <c r="C497" s="3" t="s">
        <v>265</v>
      </c>
      <c r="D497" s="3" t="s">
        <v>266</v>
      </c>
      <c r="E497" s="2" t="s">
        <v>1</v>
      </c>
      <c r="F497" s="5">
        <v>376.81</v>
      </c>
      <c r="G497" s="6">
        <v>207.3</v>
      </c>
      <c r="H497" s="84" t="s">
        <v>85</v>
      </c>
      <c r="I497" s="129" t="s">
        <v>907</v>
      </c>
      <c r="J497" s="41"/>
    </row>
    <row r="498" spans="1:10" s="18" customFormat="1" ht="47.25" outlineLevel="1">
      <c r="B498" s="96" t="s">
        <v>1079</v>
      </c>
      <c r="C498" s="3" t="s">
        <v>1050</v>
      </c>
      <c r="D498" s="3" t="s">
        <v>1051</v>
      </c>
      <c r="E498" s="22" t="s">
        <v>1</v>
      </c>
      <c r="F498" s="33">
        <v>728.81999999999994</v>
      </c>
      <c r="G498" s="122">
        <v>559.30999999999995</v>
      </c>
      <c r="H498" s="84" t="s">
        <v>85</v>
      </c>
      <c r="I498" s="129"/>
      <c r="J498" s="41"/>
    </row>
    <row r="499" spans="1:10" s="18" customFormat="1" ht="47.25" outlineLevel="1">
      <c r="B499" s="96" t="s">
        <v>1080</v>
      </c>
      <c r="C499" s="3" t="s">
        <v>1052</v>
      </c>
      <c r="D499" s="3" t="s">
        <v>1053</v>
      </c>
      <c r="E499" s="22" t="s">
        <v>1</v>
      </c>
      <c r="F499" s="33">
        <v>780.62563483735573</v>
      </c>
      <c r="G499" s="122">
        <v>611.11563483735574</v>
      </c>
      <c r="H499" s="84" t="s">
        <v>85</v>
      </c>
      <c r="I499" s="129"/>
      <c r="J499" s="41"/>
    </row>
    <row r="500" spans="1:10" s="18" customFormat="1" ht="43.5" customHeight="1" outlineLevel="1">
      <c r="B500" s="96" t="s">
        <v>645</v>
      </c>
      <c r="C500" s="3" t="s">
        <v>1054</v>
      </c>
      <c r="D500" s="3" t="s">
        <v>1055</v>
      </c>
      <c r="E500" s="22" t="s">
        <v>1</v>
      </c>
      <c r="F500" s="33">
        <v>2481.4507623318386</v>
      </c>
      <c r="G500" s="122">
        <v>2311.9407623318389</v>
      </c>
      <c r="H500" s="84" t="s">
        <v>85</v>
      </c>
      <c r="I500" s="129"/>
      <c r="J500" s="41"/>
    </row>
    <row r="501" spans="1:10" s="18" customFormat="1" ht="43.5" customHeight="1" outlineLevel="1">
      <c r="B501" s="96" t="s">
        <v>646</v>
      </c>
      <c r="C501" s="3" t="s">
        <v>1056</v>
      </c>
      <c r="D501" s="3" t="s">
        <v>1057</v>
      </c>
      <c r="E501" s="22" t="s">
        <v>1</v>
      </c>
      <c r="F501" s="33">
        <v>2986.3138833420917</v>
      </c>
      <c r="G501" s="122">
        <v>2816.8038833420915</v>
      </c>
      <c r="H501" s="84" t="s">
        <v>85</v>
      </c>
      <c r="I501" s="129"/>
      <c r="J501" s="41"/>
    </row>
    <row r="502" spans="1:10" s="18" customFormat="1" ht="49.5" customHeight="1" outlineLevel="1">
      <c r="B502" s="96" t="s">
        <v>647</v>
      </c>
      <c r="C502" s="3" t="s">
        <v>1071</v>
      </c>
      <c r="D502" s="3" t="s">
        <v>267</v>
      </c>
      <c r="E502" s="2" t="s">
        <v>1</v>
      </c>
      <c r="F502" s="5">
        <v>1212.8399999999999</v>
      </c>
      <c r="G502" s="6">
        <v>842.22</v>
      </c>
      <c r="H502" s="84" t="s">
        <v>85</v>
      </c>
      <c r="I502" s="129"/>
      <c r="J502" s="41"/>
    </row>
    <row r="503" spans="1:10" s="18" customFormat="1" ht="39" customHeight="1" outlineLevel="1">
      <c r="B503" s="96" t="s">
        <v>648</v>
      </c>
      <c r="C503" s="3" t="s">
        <v>1058</v>
      </c>
      <c r="D503" s="3" t="s">
        <v>1059</v>
      </c>
      <c r="E503" s="22" t="s">
        <v>1</v>
      </c>
      <c r="F503" s="33">
        <v>4818.1499999999996</v>
      </c>
      <c r="G503" s="122">
        <v>4447.53</v>
      </c>
      <c r="H503" s="84" t="s">
        <v>85</v>
      </c>
      <c r="I503" s="129"/>
      <c r="J503" s="41"/>
    </row>
    <row r="504" spans="1:10" s="18" customFormat="1" ht="60" customHeight="1" outlineLevel="1">
      <c r="A504" s="400"/>
      <c r="B504" s="668" t="s">
        <v>1081</v>
      </c>
      <c r="C504" s="3" t="s">
        <v>268</v>
      </c>
      <c r="D504" s="3" t="s">
        <v>269</v>
      </c>
      <c r="E504" s="2" t="s">
        <v>1</v>
      </c>
      <c r="F504" s="5">
        <v>284.16000000000003</v>
      </c>
      <c r="G504" s="6">
        <v>141.93</v>
      </c>
      <c r="H504" s="35" t="s">
        <v>85</v>
      </c>
      <c r="I504" s="129" t="s">
        <v>907</v>
      </c>
      <c r="J504" s="41"/>
    </row>
    <row r="505" spans="1:10" s="18" customFormat="1" ht="47.25" outlineLevel="1">
      <c r="A505" s="400"/>
      <c r="B505" s="669"/>
      <c r="C505" s="3" t="s">
        <v>270</v>
      </c>
      <c r="D505" s="3" t="s">
        <v>948</v>
      </c>
      <c r="E505" s="2" t="s">
        <v>1</v>
      </c>
      <c r="F505" s="5">
        <v>390.39</v>
      </c>
      <c r="G505" s="6">
        <v>248.16</v>
      </c>
      <c r="H505" s="35" t="s">
        <v>85</v>
      </c>
      <c r="I505" s="129" t="s">
        <v>907</v>
      </c>
      <c r="J505" s="41"/>
    </row>
    <row r="506" spans="1:10" s="18" customFormat="1" ht="47.25" outlineLevel="1">
      <c r="A506" s="400"/>
      <c r="B506" s="670"/>
      <c r="C506" s="3" t="s">
        <v>271</v>
      </c>
      <c r="D506" s="3" t="s">
        <v>272</v>
      </c>
      <c r="E506" s="2" t="s">
        <v>1</v>
      </c>
      <c r="F506" s="5">
        <v>502.26</v>
      </c>
      <c r="G506" s="6">
        <v>360.03</v>
      </c>
      <c r="H506" s="35" t="s">
        <v>85</v>
      </c>
      <c r="I506" s="129" t="s">
        <v>907</v>
      </c>
      <c r="J506" s="41"/>
    </row>
    <row r="507" spans="1:10" s="18" customFormat="1" ht="18.75" customHeight="1" outlineLevel="1">
      <c r="A507" s="400"/>
      <c r="B507" s="96" t="s">
        <v>1082</v>
      </c>
      <c r="C507" s="3" t="s">
        <v>273</v>
      </c>
      <c r="D507" s="3" t="s">
        <v>274</v>
      </c>
      <c r="E507" s="2" t="s">
        <v>1</v>
      </c>
      <c r="F507" s="5">
        <v>9.39</v>
      </c>
      <c r="G507" s="6" t="s">
        <v>85</v>
      </c>
      <c r="H507" s="35" t="s">
        <v>85</v>
      </c>
      <c r="I507" s="265"/>
      <c r="J507" s="41"/>
    </row>
    <row r="508" spans="1:10" s="18" customFormat="1" ht="43.5" customHeight="1" outlineLevel="1">
      <c r="A508" s="400"/>
      <c r="B508" s="96" t="s">
        <v>1083</v>
      </c>
      <c r="C508" s="3" t="s">
        <v>275</v>
      </c>
      <c r="D508" s="3" t="s">
        <v>276</v>
      </c>
      <c r="E508" s="2" t="s">
        <v>1</v>
      </c>
      <c r="F508" s="5">
        <v>245.5</v>
      </c>
      <c r="G508" s="6">
        <v>126.96</v>
      </c>
      <c r="H508" s="35" t="s">
        <v>85</v>
      </c>
      <c r="I508" s="129" t="s">
        <v>907</v>
      </c>
      <c r="J508" s="41"/>
    </row>
    <row r="509" spans="1:10" s="18" customFormat="1" ht="47.25" outlineLevel="1">
      <c r="A509" s="400"/>
      <c r="B509" s="96" t="s">
        <v>1084</v>
      </c>
      <c r="C509" s="3" t="s">
        <v>277</v>
      </c>
      <c r="D509" s="3" t="s">
        <v>278</v>
      </c>
      <c r="E509" s="2" t="s">
        <v>1</v>
      </c>
      <c r="F509" s="5">
        <v>1797.5</v>
      </c>
      <c r="G509" s="6">
        <v>1558.32</v>
      </c>
      <c r="H509" s="35" t="s">
        <v>85</v>
      </c>
      <c r="I509" s="129" t="s">
        <v>907</v>
      </c>
      <c r="J509" s="41"/>
    </row>
    <row r="510" spans="1:10" s="18" customFormat="1" ht="47.25" outlineLevel="1">
      <c r="A510" s="400"/>
      <c r="B510" s="96" t="s">
        <v>1085</v>
      </c>
      <c r="C510" s="3" t="s">
        <v>279</v>
      </c>
      <c r="D510" s="3" t="s">
        <v>280</v>
      </c>
      <c r="E510" s="2" t="s">
        <v>1</v>
      </c>
      <c r="F510" s="5">
        <v>1093.05</v>
      </c>
      <c r="G510" s="6">
        <v>1005.56</v>
      </c>
      <c r="H510" s="35" t="s">
        <v>85</v>
      </c>
      <c r="I510" s="129" t="s">
        <v>907</v>
      </c>
      <c r="J510" s="41"/>
    </row>
    <row r="511" spans="1:10" s="18" customFormat="1" ht="25.5" customHeight="1" outlineLevel="1">
      <c r="A511" s="400"/>
      <c r="B511" s="665" t="s">
        <v>1138</v>
      </c>
      <c r="C511" s="666"/>
      <c r="D511" s="666"/>
      <c r="E511" s="667"/>
      <c r="F511" s="667"/>
      <c r="G511" s="667"/>
      <c r="H511" s="204"/>
      <c r="I511" s="252"/>
      <c r="J511" s="41"/>
    </row>
    <row r="512" spans="1:10" s="18" customFormat="1" ht="78.75" outlineLevel="1">
      <c r="A512" s="400"/>
      <c r="B512" s="96" t="s">
        <v>649</v>
      </c>
      <c r="C512" s="3" t="s">
        <v>281</v>
      </c>
      <c r="D512" s="3" t="s">
        <v>282</v>
      </c>
      <c r="E512" s="2" t="s">
        <v>1</v>
      </c>
      <c r="F512" s="5">
        <v>1637.8600000000001</v>
      </c>
      <c r="G512" s="6">
        <v>1558.95</v>
      </c>
      <c r="H512" s="35" t="s">
        <v>85</v>
      </c>
      <c r="I512" s="129" t="s">
        <v>908</v>
      </c>
      <c r="J512" s="41"/>
    </row>
    <row r="513" spans="1:10" s="18" customFormat="1" ht="78.75" outlineLevel="1">
      <c r="A513" s="400"/>
      <c r="B513" s="96" t="s">
        <v>650</v>
      </c>
      <c r="C513" s="3" t="s">
        <v>283</v>
      </c>
      <c r="D513" s="3" t="s">
        <v>284</v>
      </c>
      <c r="E513" s="2" t="s">
        <v>1</v>
      </c>
      <c r="F513" s="5">
        <v>2752.84</v>
      </c>
      <c r="G513" s="6">
        <v>2673.93</v>
      </c>
      <c r="H513" s="35" t="s">
        <v>85</v>
      </c>
      <c r="I513" s="129" t="s">
        <v>908</v>
      </c>
      <c r="J513" s="41"/>
    </row>
    <row r="514" spans="1:10" s="18" customFormat="1" ht="183" customHeight="1" outlineLevel="1">
      <c r="A514" s="400"/>
      <c r="B514" s="96" t="s">
        <v>644</v>
      </c>
      <c r="C514" s="3" t="s">
        <v>285</v>
      </c>
      <c r="D514" s="3" t="s">
        <v>286</v>
      </c>
      <c r="E514" s="2" t="s">
        <v>287</v>
      </c>
      <c r="F514" s="5">
        <v>1861</v>
      </c>
      <c r="G514" s="6" t="s">
        <v>85</v>
      </c>
      <c r="H514" s="208" t="s">
        <v>85</v>
      </c>
      <c r="I514" s="129" t="s">
        <v>909</v>
      </c>
      <c r="J514" s="41"/>
    </row>
    <row r="515" spans="1:10" s="18" customFormat="1" ht="47.25" outlineLevel="1">
      <c r="A515" s="400"/>
      <c r="B515" s="96" t="s">
        <v>651</v>
      </c>
      <c r="C515" s="3" t="s">
        <v>1087</v>
      </c>
      <c r="D515" s="3" t="s">
        <v>1086</v>
      </c>
      <c r="E515" s="2" t="s">
        <v>288</v>
      </c>
      <c r="F515" s="5">
        <v>11.84</v>
      </c>
      <c r="G515" s="6" t="s">
        <v>85</v>
      </c>
      <c r="H515" s="35" t="s">
        <v>85</v>
      </c>
      <c r="I515" s="129" t="s">
        <v>907</v>
      </c>
      <c r="J515" s="41"/>
    </row>
    <row r="516" spans="1:10" s="18" customFormat="1" ht="47.25" outlineLevel="1">
      <c r="A516" s="400"/>
      <c r="B516" s="96" t="s">
        <v>652</v>
      </c>
      <c r="C516" s="3" t="s">
        <v>289</v>
      </c>
      <c r="D516" s="3" t="s">
        <v>290</v>
      </c>
      <c r="E516" s="2" t="s">
        <v>1</v>
      </c>
      <c r="F516" s="5">
        <v>100.75</v>
      </c>
      <c r="G516" s="6">
        <v>56.96</v>
      </c>
      <c r="H516" s="35" t="s">
        <v>85</v>
      </c>
      <c r="I516" s="129" t="s">
        <v>907</v>
      </c>
      <c r="J516" s="41"/>
    </row>
    <row r="517" spans="1:10" s="18" customFormat="1" ht="43.5" customHeight="1" outlineLevel="1">
      <c r="A517" s="400"/>
      <c r="B517" s="96" t="s">
        <v>653</v>
      </c>
      <c r="C517" s="3" t="s">
        <v>291</v>
      </c>
      <c r="D517" s="3" t="s">
        <v>1146</v>
      </c>
      <c r="E517" s="2" t="s">
        <v>1</v>
      </c>
      <c r="F517" s="5">
        <v>2.38</v>
      </c>
      <c r="G517" s="6">
        <v>0.17</v>
      </c>
      <c r="H517" s="35" t="s">
        <v>85</v>
      </c>
      <c r="I517" s="129" t="s">
        <v>907</v>
      </c>
      <c r="J517" s="41"/>
    </row>
    <row r="518" spans="1:10" s="18" customFormat="1" ht="68.25" customHeight="1" outlineLevel="1">
      <c r="A518" s="400"/>
      <c r="B518" s="96" t="s">
        <v>654</v>
      </c>
      <c r="C518" s="3" t="s">
        <v>1137</v>
      </c>
      <c r="D518" s="3"/>
      <c r="E518" s="2" t="s">
        <v>1</v>
      </c>
      <c r="F518" s="5">
        <v>48</v>
      </c>
      <c r="G518" s="6" t="s">
        <v>85</v>
      </c>
      <c r="H518" s="35" t="s">
        <v>85</v>
      </c>
      <c r="I518" s="129" t="s">
        <v>907</v>
      </c>
      <c r="J518" s="41"/>
    </row>
    <row r="519" spans="1:10" s="18" customFormat="1" ht="25.5" customHeight="1" outlineLevel="1">
      <c r="A519" s="400"/>
      <c r="B519" s="665" t="s">
        <v>292</v>
      </c>
      <c r="C519" s="666"/>
      <c r="D519" s="666"/>
      <c r="E519" s="667"/>
      <c r="F519" s="667"/>
      <c r="G519" s="667"/>
      <c r="H519" s="204"/>
      <c r="I519" s="252"/>
      <c r="J519" s="41"/>
    </row>
    <row r="520" spans="1:10" s="18" customFormat="1" ht="47.25" outlineLevel="1">
      <c r="A520" s="400"/>
      <c r="B520" s="96" t="s">
        <v>655</v>
      </c>
      <c r="C520" s="3" t="s">
        <v>293</v>
      </c>
      <c r="D520" s="3" t="s">
        <v>294</v>
      </c>
      <c r="E520" s="2" t="s">
        <v>295</v>
      </c>
      <c r="F520" s="5">
        <v>152.11000000000001</v>
      </c>
      <c r="G520" s="6" t="s">
        <v>85</v>
      </c>
      <c r="H520" s="35" t="s">
        <v>85</v>
      </c>
      <c r="I520" s="129" t="s">
        <v>907</v>
      </c>
      <c r="J520" s="41"/>
    </row>
    <row r="521" spans="1:10" s="18" customFormat="1" ht="63" outlineLevel="1">
      <c r="A521" s="400"/>
      <c r="B521" s="96" t="s">
        <v>656</v>
      </c>
      <c r="C521" s="3" t="s">
        <v>296</v>
      </c>
      <c r="D521" s="3" t="s">
        <v>888</v>
      </c>
      <c r="E521" s="2" t="s">
        <v>671</v>
      </c>
      <c r="F521" s="5">
        <v>289.33999999999997</v>
      </c>
      <c r="G521" s="6" t="s">
        <v>85</v>
      </c>
      <c r="H521" s="35" t="s">
        <v>85</v>
      </c>
      <c r="I521" s="129" t="s">
        <v>907</v>
      </c>
      <c r="J521" s="41"/>
    </row>
    <row r="522" spans="1:10" s="18" customFormat="1" ht="25.5" customHeight="1" outlineLevel="1">
      <c r="A522" s="400"/>
      <c r="B522" s="665" t="s">
        <v>206</v>
      </c>
      <c r="C522" s="666"/>
      <c r="D522" s="666"/>
      <c r="E522" s="667"/>
      <c r="F522" s="667"/>
      <c r="G522" s="667"/>
      <c r="H522" s="204"/>
      <c r="I522" s="252"/>
      <c r="J522" s="41"/>
    </row>
    <row r="523" spans="1:10" s="18" customFormat="1" ht="47.25" outlineLevel="1">
      <c r="A523" s="400"/>
      <c r="B523" s="96" t="s">
        <v>657</v>
      </c>
      <c r="C523" s="3" t="s">
        <v>1033</v>
      </c>
      <c r="D523" s="3" t="s">
        <v>1035</v>
      </c>
      <c r="E523" s="2" t="s">
        <v>1</v>
      </c>
      <c r="F523" s="5">
        <v>862.3</v>
      </c>
      <c r="G523" s="6" t="s">
        <v>85</v>
      </c>
      <c r="H523" s="35" t="s">
        <v>85</v>
      </c>
      <c r="I523" s="131" t="s">
        <v>1088</v>
      </c>
      <c r="J523" s="41"/>
    </row>
    <row r="524" spans="1:10" s="18" customFormat="1" ht="47.25" outlineLevel="1">
      <c r="A524" s="400"/>
      <c r="B524" s="96" t="s">
        <v>658</v>
      </c>
      <c r="C524" s="3" t="s">
        <v>1034</v>
      </c>
      <c r="D524" s="3" t="s">
        <v>1037</v>
      </c>
      <c r="E524" s="2" t="s">
        <v>1</v>
      </c>
      <c r="F524" s="5">
        <v>2934.84</v>
      </c>
      <c r="G524" s="6" t="s">
        <v>85</v>
      </c>
      <c r="H524" s="35" t="s">
        <v>85</v>
      </c>
      <c r="I524" s="131" t="s">
        <v>1088</v>
      </c>
      <c r="J524" s="41"/>
    </row>
    <row r="525" spans="1:10" s="18" customFormat="1" ht="47.25" outlineLevel="1">
      <c r="A525" s="400"/>
      <c r="B525" s="96" t="s">
        <v>659</v>
      </c>
      <c r="C525" s="3" t="s">
        <v>1032</v>
      </c>
      <c r="D525" s="3" t="s">
        <v>1036</v>
      </c>
      <c r="E525" s="2" t="s">
        <v>1</v>
      </c>
      <c r="F525" s="5">
        <v>434.51</v>
      </c>
      <c r="G525" s="6" t="s">
        <v>85</v>
      </c>
      <c r="H525" s="35" t="s">
        <v>85</v>
      </c>
      <c r="I525" s="131" t="s">
        <v>1088</v>
      </c>
      <c r="J525" s="41"/>
    </row>
    <row r="526" spans="1:10" s="18" customFormat="1" ht="55.15" customHeight="1" outlineLevel="1">
      <c r="B526" s="96" t="s">
        <v>660</v>
      </c>
      <c r="C526" s="3" t="s">
        <v>297</v>
      </c>
      <c r="D526" s="3" t="s">
        <v>298</v>
      </c>
      <c r="E526" s="2" t="s">
        <v>111</v>
      </c>
      <c r="F526" s="5">
        <v>725.97</v>
      </c>
      <c r="G526" s="6">
        <v>641.91</v>
      </c>
      <c r="H526" s="35" t="s">
        <v>85</v>
      </c>
      <c r="I526" s="129" t="s">
        <v>1017</v>
      </c>
      <c r="J526" s="41"/>
    </row>
    <row r="527" spans="1:10" s="18" customFormat="1" ht="40.5" customHeight="1" outlineLevel="1">
      <c r="B527" s="96" t="s">
        <v>661</v>
      </c>
      <c r="C527" s="3" t="s">
        <v>299</v>
      </c>
      <c r="D527" s="3" t="s">
        <v>300</v>
      </c>
      <c r="E527" s="2" t="s">
        <v>111</v>
      </c>
      <c r="F527" s="5">
        <v>3820.61</v>
      </c>
      <c r="G527" s="6">
        <v>2638.89</v>
      </c>
      <c r="H527" s="35" t="s">
        <v>85</v>
      </c>
      <c r="I527" s="129" t="s">
        <v>1017</v>
      </c>
      <c r="J527" s="41"/>
    </row>
    <row r="528" spans="1:10" s="18" customFormat="1" ht="37.9" customHeight="1" outlineLevel="1">
      <c r="B528" s="96" t="s">
        <v>662</v>
      </c>
      <c r="C528" s="3" t="s">
        <v>301</v>
      </c>
      <c r="D528" s="3" t="s">
        <v>302</v>
      </c>
      <c r="E528" s="2" t="s">
        <v>111</v>
      </c>
      <c r="F528" s="5">
        <v>112</v>
      </c>
      <c r="G528" s="6" t="s">
        <v>85</v>
      </c>
      <c r="H528" s="35" t="s">
        <v>85</v>
      </c>
      <c r="I528" s="129" t="s">
        <v>1017</v>
      </c>
      <c r="J528" s="41"/>
    </row>
    <row r="529" spans="1:10" s="18" customFormat="1" ht="37.9" customHeight="1" outlineLevel="1">
      <c r="B529" s="96" t="s">
        <v>663</v>
      </c>
      <c r="C529" s="3" t="s">
        <v>303</v>
      </c>
      <c r="D529" s="3" t="s">
        <v>304</v>
      </c>
      <c r="E529" s="2" t="s">
        <v>111</v>
      </c>
      <c r="F529" s="5">
        <v>239.27</v>
      </c>
      <c r="G529" s="6" t="s">
        <v>85</v>
      </c>
      <c r="H529" s="35" t="s">
        <v>85</v>
      </c>
      <c r="I529" s="129" t="s">
        <v>1017</v>
      </c>
      <c r="J529" s="41"/>
    </row>
    <row r="530" spans="1:10" s="18" customFormat="1" ht="37.9" customHeight="1" outlineLevel="1">
      <c r="B530" s="96" t="s">
        <v>664</v>
      </c>
      <c r="C530" s="3" t="s">
        <v>303</v>
      </c>
      <c r="D530" s="3" t="s">
        <v>305</v>
      </c>
      <c r="E530" s="2" t="s">
        <v>1</v>
      </c>
      <c r="F530" s="5">
        <v>74.260000000000005</v>
      </c>
      <c r="G530" s="6" t="s">
        <v>85</v>
      </c>
      <c r="H530" s="35" t="s">
        <v>85</v>
      </c>
      <c r="I530" s="129" t="s">
        <v>1017</v>
      </c>
      <c r="J530" s="41"/>
    </row>
    <row r="531" spans="1:10" s="18" customFormat="1" ht="37.9" customHeight="1" outlineLevel="1">
      <c r="B531" s="96" t="s">
        <v>802</v>
      </c>
      <c r="C531" s="21" t="s">
        <v>678</v>
      </c>
      <c r="D531" s="21" t="s">
        <v>803</v>
      </c>
      <c r="E531" s="22" t="s">
        <v>111</v>
      </c>
      <c r="F531" s="33">
        <v>860</v>
      </c>
      <c r="G531" s="122"/>
      <c r="H531" s="212">
        <v>79</v>
      </c>
      <c r="I531" s="129" t="s">
        <v>1017</v>
      </c>
      <c r="J531" s="41"/>
    </row>
    <row r="532" spans="1:10" s="18" customFormat="1" ht="47.25" outlineLevel="1">
      <c r="B532" s="96" t="s">
        <v>937</v>
      </c>
      <c r="C532" s="21" t="s">
        <v>950</v>
      </c>
      <c r="D532" s="21" t="s">
        <v>966</v>
      </c>
      <c r="E532" s="22" t="s">
        <v>951</v>
      </c>
      <c r="F532" s="33">
        <v>1.25</v>
      </c>
      <c r="G532" s="122"/>
      <c r="H532" s="212"/>
      <c r="I532" s="129" t="s">
        <v>907</v>
      </c>
      <c r="J532" s="41"/>
    </row>
    <row r="533" spans="1:10" s="18" customFormat="1" ht="25.5" customHeight="1" outlineLevel="1">
      <c r="A533" s="400"/>
      <c r="B533" s="665" t="s">
        <v>307</v>
      </c>
      <c r="C533" s="666"/>
      <c r="D533" s="666"/>
      <c r="E533" s="667"/>
      <c r="F533" s="667"/>
      <c r="G533" s="667"/>
      <c r="H533" s="204"/>
      <c r="I533" s="252"/>
      <c r="J533" s="41"/>
    </row>
    <row r="534" spans="1:10" s="18" customFormat="1" ht="47.25" outlineLevel="1">
      <c r="A534" s="400"/>
      <c r="B534" s="96" t="s">
        <v>1288</v>
      </c>
      <c r="C534" s="3" t="s">
        <v>308</v>
      </c>
      <c r="D534" s="3" t="s">
        <v>309</v>
      </c>
      <c r="E534" s="2" t="s">
        <v>310</v>
      </c>
      <c r="F534" s="33">
        <v>702.96</v>
      </c>
      <c r="G534" s="6">
        <v>56.96</v>
      </c>
      <c r="H534" s="35" t="s">
        <v>85</v>
      </c>
      <c r="I534" s="129" t="s">
        <v>1297</v>
      </c>
      <c r="J534" s="41"/>
    </row>
    <row r="535" spans="1:10" s="18" customFormat="1" ht="47.25" outlineLevel="1">
      <c r="A535" s="400"/>
      <c r="B535" s="96" t="s">
        <v>1289</v>
      </c>
      <c r="C535" s="3" t="s">
        <v>311</v>
      </c>
      <c r="D535" s="3" t="s">
        <v>312</v>
      </c>
      <c r="E535" s="2" t="s">
        <v>313</v>
      </c>
      <c r="F535" s="5">
        <v>212</v>
      </c>
      <c r="G535" s="6" t="s">
        <v>85</v>
      </c>
      <c r="H535" s="35" t="s">
        <v>85</v>
      </c>
      <c r="I535" s="129" t="s">
        <v>1298</v>
      </c>
      <c r="J535" s="41"/>
    </row>
    <row r="536" spans="1:10" s="18" customFormat="1" ht="47.25" outlineLevel="1">
      <c r="A536" s="400"/>
      <c r="B536" s="96" t="s">
        <v>1290</v>
      </c>
      <c r="C536" s="3" t="s">
        <v>314</v>
      </c>
      <c r="D536" s="3" t="s">
        <v>315</v>
      </c>
      <c r="E536" s="2" t="s">
        <v>313</v>
      </c>
      <c r="F536" s="5">
        <v>501.99</v>
      </c>
      <c r="G536" s="6">
        <v>56.96</v>
      </c>
      <c r="H536" s="35" t="s">
        <v>85</v>
      </c>
      <c r="I536" s="139"/>
      <c r="J536" s="41"/>
    </row>
    <row r="537" spans="1:10" s="18" customFormat="1" ht="36.75" customHeight="1" outlineLevel="1">
      <c r="A537" s="400"/>
      <c r="B537" s="96" t="s">
        <v>1291</v>
      </c>
      <c r="C537" s="3" t="s">
        <v>316</v>
      </c>
      <c r="D537" s="3" t="s">
        <v>107</v>
      </c>
      <c r="E537" s="2" t="s">
        <v>313</v>
      </c>
      <c r="F537" s="5">
        <v>222.51</v>
      </c>
      <c r="G537" s="6" t="s">
        <v>85</v>
      </c>
      <c r="H537" s="35" t="s">
        <v>85</v>
      </c>
      <c r="I537" s="139"/>
      <c r="J537" s="41"/>
    </row>
    <row r="538" spans="1:10" s="18" customFormat="1" ht="173.25" outlineLevel="1">
      <c r="A538" s="400"/>
      <c r="B538" s="96" t="s">
        <v>1292</v>
      </c>
      <c r="C538" s="3" t="s">
        <v>317</v>
      </c>
      <c r="D538" s="3" t="s">
        <v>324</v>
      </c>
      <c r="E538" s="2" t="s">
        <v>310</v>
      </c>
      <c r="F538" s="5">
        <v>434.15</v>
      </c>
      <c r="G538" s="6" t="s">
        <v>85</v>
      </c>
      <c r="H538" s="35" t="s">
        <v>85</v>
      </c>
      <c r="I538" s="139"/>
      <c r="J538" s="41"/>
    </row>
    <row r="539" spans="1:10" s="18" customFormat="1" ht="60" customHeight="1" outlineLevel="1">
      <c r="A539" s="400"/>
      <c r="B539" s="96" t="s">
        <v>1293</v>
      </c>
      <c r="C539" s="3" t="s">
        <v>318</v>
      </c>
      <c r="D539" s="3" t="s">
        <v>319</v>
      </c>
      <c r="E539" s="2" t="s">
        <v>313</v>
      </c>
      <c r="F539" s="5">
        <v>3970</v>
      </c>
      <c r="G539" s="6" t="s">
        <v>85</v>
      </c>
      <c r="H539" s="35" t="s">
        <v>85</v>
      </c>
      <c r="I539" s="265"/>
      <c r="J539" s="41"/>
    </row>
    <row r="540" spans="1:10" s="18" customFormat="1" ht="63" outlineLevel="1">
      <c r="A540" s="400"/>
      <c r="B540" s="96" t="s">
        <v>1294</v>
      </c>
      <c r="C540" s="3" t="s">
        <v>320</v>
      </c>
      <c r="D540" s="3" t="s">
        <v>321</v>
      </c>
      <c r="E540" s="2" t="s">
        <v>313</v>
      </c>
      <c r="F540" s="5">
        <v>4747</v>
      </c>
      <c r="G540" s="6" t="s">
        <v>85</v>
      </c>
      <c r="H540" s="35" t="s">
        <v>85</v>
      </c>
      <c r="I540" s="265"/>
      <c r="J540" s="41"/>
    </row>
    <row r="541" spans="1:10" s="18" customFormat="1" ht="39" customHeight="1" outlineLevel="1">
      <c r="A541" s="400"/>
      <c r="B541" s="96" t="s">
        <v>1295</v>
      </c>
      <c r="C541" s="3" t="s">
        <v>322</v>
      </c>
      <c r="D541" s="3" t="s">
        <v>1296</v>
      </c>
      <c r="E541" s="2" t="s">
        <v>313</v>
      </c>
      <c r="F541" s="33">
        <v>248.96</v>
      </c>
      <c r="G541" s="122">
        <v>56.96</v>
      </c>
      <c r="H541" s="35" t="s">
        <v>85</v>
      </c>
      <c r="I541" s="265"/>
      <c r="J541" s="41"/>
    </row>
    <row r="542" spans="1:10" s="18" customFormat="1">
      <c r="B542" s="119"/>
      <c r="C542" s="30"/>
      <c r="D542" s="30"/>
      <c r="E542" s="120"/>
      <c r="F542" s="123"/>
      <c r="G542" s="121"/>
      <c r="H542" s="209"/>
      <c r="I542" s="30"/>
      <c r="J542" s="41"/>
    </row>
    <row r="543" spans="1:10" s="18" customFormat="1">
      <c r="B543" s="119"/>
      <c r="C543" s="30"/>
      <c r="D543" s="30"/>
      <c r="E543" s="120"/>
      <c r="F543" s="123"/>
      <c r="G543" s="121"/>
      <c r="H543" s="209"/>
      <c r="I543" s="30"/>
      <c r="J543" s="41"/>
    </row>
    <row r="544" spans="1:10">
      <c r="C544" s="90" t="s">
        <v>153</v>
      </c>
    </row>
    <row r="545" spans="2:9" ht="25.5" customHeight="1">
      <c r="B545" s="91">
        <v>1</v>
      </c>
      <c r="C545" s="664" t="s">
        <v>1187</v>
      </c>
      <c r="D545" s="664"/>
      <c r="E545" s="664"/>
      <c r="F545" s="664"/>
      <c r="G545" s="664"/>
      <c r="H545" s="664"/>
      <c r="I545" s="664"/>
    </row>
    <row r="546" spans="2:9" ht="25.5" customHeight="1">
      <c r="B546" s="91">
        <v>2</v>
      </c>
      <c r="C546" s="664" t="s">
        <v>1382</v>
      </c>
      <c r="D546" s="664"/>
      <c r="E546" s="664"/>
      <c r="F546" s="664"/>
      <c r="G546" s="664"/>
      <c r="H546" s="664"/>
      <c r="I546" s="664"/>
    </row>
    <row r="547" spans="2:9" ht="25.5" customHeight="1">
      <c r="B547" s="91">
        <v>3</v>
      </c>
      <c r="C547" s="18" t="s">
        <v>1188</v>
      </c>
      <c r="E547" s="18"/>
      <c r="F547" s="89"/>
      <c r="G547" s="18"/>
      <c r="H547" s="41"/>
      <c r="I547" s="18"/>
    </row>
    <row r="548" spans="2:9" ht="25.5" customHeight="1">
      <c r="B548" s="91">
        <v>4</v>
      </c>
      <c r="C548" s="18" t="s">
        <v>1189</v>
      </c>
      <c r="E548" s="18"/>
      <c r="F548" s="89"/>
      <c r="G548" s="18"/>
      <c r="H548" s="41"/>
      <c r="I548" s="18"/>
    </row>
    <row r="549" spans="2:9" ht="25.5" customHeight="1">
      <c r="B549" s="19">
        <v>5</v>
      </c>
      <c r="C549" s="18" t="s">
        <v>1190</v>
      </c>
      <c r="E549" s="18"/>
      <c r="F549" s="89"/>
      <c r="G549" s="18"/>
      <c r="H549" s="41"/>
      <c r="I549" s="18"/>
    </row>
    <row r="550" spans="2:9" ht="25.5" customHeight="1">
      <c r="B550" s="91">
        <v>6</v>
      </c>
      <c r="C550" s="18" t="s">
        <v>1194</v>
      </c>
    </row>
    <row r="555" spans="2:9">
      <c r="C555" s="30"/>
      <c r="D555" s="32"/>
    </row>
    <row r="557" spans="2:9">
      <c r="C557" s="17" t="s">
        <v>665</v>
      </c>
    </row>
  </sheetData>
  <autoFilter ref="A7:I76"/>
  <mergeCells count="82">
    <mergeCell ref="G1:H1"/>
    <mergeCell ref="B1:F1"/>
    <mergeCell ref="H70:I70"/>
    <mergeCell ref="B318:D318"/>
    <mergeCell ref="E318:G318"/>
    <mergeCell ref="H318:I318"/>
    <mergeCell ref="B217:D217"/>
    <mergeCell ref="E217:G217"/>
    <mergeCell ref="H217:I217"/>
    <mergeCell ref="B266:D266"/>
    <mergeCell ref="E266:G266"/>
    <mergeCell ref="H266:I266"/>
    <mergeCell ref="B218:D218"/>
    <mergeCell ref="E218:G218"/>
    <mergeCell ref="H218:I218"/>
    <mergeCell ref="B70:D70"/>
    <mergeCell ref="E70:G70"/>
    <mergeCell ref="H69:I69"/>
    <mergeCell ref="B21:D21"/>
    <mergeCell ref="B27:I27"/>
    <mergeCell ref="E9:I9"/>
    <mergeCell ref="E16:I16"/>
    <mergeCell ref="B20:D20"/>
    <mergeCell ref="E21:I21"/>
    <mergeCell ref="B26:D26"/>
    <mergeCell ref="B69:D69"/>
    <mergeCell ref="E69:G69"/>
    <mergeCell ref="B504:B506"/>
    <mergeCell ref="B265:I265"/>
    <mergeCell ref="E461:G461"/>
    <mergeCell ref="F401:H401"/>
    <mergeCell ref="F402:H402"/>
    <mergeCell ref="F403:H403"/>
    <mergeCell ref="B420:I420"/>
    <mergeCell ref="B421:D421"/>
    <mergeCell ref="B422:D422"/>
    <mergeCell ref="B460:D460"/>
    <mergeCell ref="B461:D461"/>
    <mergeCell ref="B400:D400"/>
    <mergeCell ref="H341:I341"/>
    <mergeCell ref="B267:D267"/>
    <mergeCell ref="B297:D297"/>
    <mergeCell ref="E297:G297"/>
    <mergeCell ref="B496:D496"/>
    <mergeCell ref="F76:H76"/>
    <mergeCell ref="F72:H72"/>
    <mergeCell ref="B216:I216"/>
    <mergeCell ref="H297:I297"/>
    <mergeCell ref="B341:D341"/>
    <mergeCell ref="E341:G341"/>
    <mergeCell ref="K252:K254"/>
    <mergeCell ref="J268:J269"/>
    <mergeCell ref="C545:I545"/>
    <mergeCell ref="C546:I546"/>
    <mergeCell ref="B16:D16"/>
    <mergeCell ref="B533:D533"/>
    <mergeCell ref="E533:G533"/>
    <mergeCell ref="B511:D511"/>
    <mergeCell ref="E511:G511"/>
    <mergeCell ref="B519:D519"/>
    <mergeCell ref="E519:G519"/>
    <mergeCell ref="B522:D522"/>
    <mergeCell ref="E522:G522"/>
    <mergeCell ref="B474:D474"/>
    <mergeCell ref="B489:D489"/>
    <mergeCell ref="B490:B492"/>
    <mergeCell ref="J447:J452"/>
    <mergeCell ref="B3:I3"/>
    <mergeCell ref="C40:D40"/>
    <mergeCell ref="D41:D48"/>
    <mergeCell ref="C49:D49"/>
    <mergeCell ref="D50:D57"/>
    <mergeCell ref="B25:I25"/>
    <mergeCell ref="B9:D9"/>
    <mergeCell ref="D11:D13"/>
    <mergeCell ref="C58:D58"/>
    <mergeCell ref="D59:D66"/>
    <mergeCell ref="B68:I68"/>
    <mergeCell ref="F75:H75"/>
    <mergeCell ref="E400:G400"/>
    <mergeCell ref="H400:I400"/>
    <mergeCell ref="B8:D8"/>
  </mergeCells>
  <printOptions horizontalCentered="1"/>
  <pageMargins left="0.23622047244094491" right="0.23622047244094491" top="0.74803149606299213" bottom="0.74803149606299213" header="0.31496062992125984" footer="0.31496062992125984"/>
  <pageSetup paperSize="9" scale="38" fitToHeight="28"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tabColor rgb="FFFFC000"/>
  </sheetPr>
  <dimension ref="A1:Z325"/>
  <sheetViews>
    <sheetView topLeftCell="A5" zoomScale="70" zoomScaleNormal="70" workbookViewId="0">
      <pane xSplit="4" ySplit="4" topLeftCell="E9" activePane="bottomRight" state="frozen"/>
      <selection activeCell="A5" sqref="A5"/>
      <selection pane="topRight" activeCell="E5" sqref="E5"/>
      <selection pane="bottomLeft" activeCell="A9" sqref="A9"/>
      <selection pane="bottomRight" activeCell="C152" sqref="C152"/>
    </sheetView>
  </sheetViews>
  <sheetFormatPr defaultColWidth="9.140625" defaultRowHeight="15.75" outlineLevelCol="1"/>
  <cols>
    <col min="1" max="1" width="9.140625" style="40" customWidth="1" outlineLevel="1"/>
    <col min="2" max="2" width="9.7109375" style="17" customWidth="1"/>
    <col min="3" max="3" width="45.7109375" style="17" customWidth="1"/>
    <col min="4" max="4" width="84.85546875" style="18" customWidth="1"/>
    <col min="5" max="5" width="12.7109375" style="19" customWidth="1"/>
    <col min="6" max="6" width="20.7109375" style="444" customWidth="1"/>
    <col min="7" max="7" width="18.7109375" style="19" customWidth="1"/>
    <col min="8" max="8" width="20.7109375" style="444" customWidth="1"/>
    <col min="9" max="9" width="18.7109375" style="19" customWidth="1"/>
    <col min="10" max="10" width="20.7109375" style="444" customWidth="1"/>
    <col min="11" max="11" width="18.7109375" style="19" customWidth="1"/>
    <col min="12" max="12" width="20.7109375" style="444" customWidth="1"/>
    <col min="13" max="13" width="18.7109375" style="19" customWidth="1"/>
    <col min="14" max="14" width="20.7109375" style="444" customWidth="1"/>
    <col min="15" max="15" width="18.7109375" style="19" customWidth="1"/>
    <col min="16" max="16" width="20.7109375" style="444" customWidth="1"/>
    <col min="17" max="17" width="18.7109375" style="19" customWidth="1"/>
    <col min="18" max="18" width="20.7109375" style="444" customWidth="1"/>
    <col min="19" max="19" width="18.7109375" style="19" customWidth="1"/>
    <col min="20" max="20" width="37.5703125" style="19" customWidth="1"/>
    <col min="21" max="21" width="35.7109375" style="40" customWidth="1"/>
    <col min="22" max="22" width="30.42578125" style="1" customWidth="1"/>
    <col min="23" max="23" width="14.140625" style="1" customWidth="1"/>
    <col min="24" max="25" width="9.140625" style="1"/>
    <col min="26" max="26" width="12.140625" style="1" customWidth="1"/>
    <col min="27" max="16384" width="9.140625" style="1"/>
  </cols>
  <sheetData>
    <row r="1" spans="1:23" ht="42.6" customHeight="1">
      <c r="B1" s="694" t="s">
        <v>1395</v>
      </c>
      <c r="C1" s="694"/>
      <c r="D1" s="694"/>
      <c r="E1" s="694"/>
      <c r="F1" s="443"/>
      <c r="G1" s="442"/>
      <c r="H1" s="443"/>
      <c r="I1" s="442"/>
      <c r="J1" s="443"/>
      <c r="K1" s="442"/>
      <c r="L1" s="443"/>
      <c r="M1" s="442"/>
      <c r="N1" s="443"/>
      <c r="O1" s="442"/>
      <c r="P1" s="443"/>
      <c r="Q1" s="442"/>
      <c r="R1" s="443"/>
      <c r="S1" s="442"/>
      <c r="T1" s="382"/>
      <c r="U1" s="383"/>
      <c r="V1" s="384"/>
    </row>
    <row r="2" spans="1:23" s="18" customFormat="1">
      <c r="A2" s="41"/>
      <c r="B2" s="17"/>
      <c r="C2" s="17"/>
      <c r="E2" s="19"/>
      <c r="F2" s="444"/>
      <c r="G2" s="19"/>
      <c r="H2" s="444"/>
      <c r="I2" s="19"/>
      <c r="J2" s="444"/>
      <c r="K2" s="19"/>
      <c r="L2" s="444"/>
      <c r="M2" s="19"/>
      <c r="N2" s="444"/>
      <c r="O2" s="19"/>
      <c r="P2" s="444"/>
      <c r="Q2" s="19"/>
      <c r="R2" s="444"/>
      <c r="S2" s="19"/>
      <c r="T2" s="20" t="s">
        <v>1754</v>
      </c>
      <c r="U2" s="41"/>
    </row>
    <row r="3" spans="1:23" ht="23.25" customHeight="1">
      <c r="B3" s="641" t="s">
        <v>1602</v>
      </c>
      <c r="C3" s="641"/>
      <c r="D3" s="641"/>
      <c r="E3" s="641"/>
      <c r="F3" s="641"/>
      <c r="G3" s="641"/>
      <c r="H3" s="641"/>
      <c r="I3" s="641"/>
      <c r="J3" s="641"/>
      <c r="K3" s="641"/>
      <c r="L3" s="641"/>
      <c r="M3" s="641"/>
      <c r="N3" s="641"/>
      <c r="O3" s="641"/>
      <c r="P3" s="641"/>
      <c r="Q3" s="641"/>
      <c r="R3" s="641"/>
      <c r="S3" s="641"/>
      <c r="T3" s="641"/>
      <c r="U3" s="453"/>
    </row>
    <row r="4" spans="1:23" ht="23.25" customHeight="1">
      <c r="B4" s="379"/>
      <c r="C4" s="379"/>
      <c r="D4" s="379"/>
      <c r="E4" s="379"/>
      <c r="F4" s="445"/>
      <c r="G4" s="379"/>
      <c r="H4" s="445"/>
      <c r="I4" s="379"/>
      <c r="J4" s="445"/>
      <c r="K4" s="379"/>
      <c r="L4" s="445"/>
      <c r="M4" s="379"/>
      <c r="N4" s="445"/>
      <c r="O4" s="379"/>
      <c r="P4" s="445"/>
      <c r="Q4" s="379"/>
      <c r="R4" s="445"/>
      <c r="S4" s="379"/>
      <c r="T4" s="379"/>
      <c r="U4" s="453"/>
    </row>
    <row r="5" spans="1:23" ht="51" customHeight="1">
      <c r="B5" s="92"/>
      <c r="C5" s="92"/>
      <c r="D5" s="92"/>
      <c r="E5" s="92"/>
      <c r="F5" s="701" t="s">
        <v>1773</v>
      </c>
      <c r="G5" s="701"/>
      <c r="H5" s="702" t="s">
        <v>2317</v>
      </c>
      <c r="I5" s="702"/>
      <c r="J5" s="701" t="s">
        <v>1774</v>
      </c>
      <c r="K5" s="701"/>
      <c r="L5" s="701" t="s">
        <v>1776</v>
      </c>
      <c r="M5" s="701"/>
      <c r="N5" s="701" t="s">
        <v>1775</v>
      </c>
      <c r="O5" s="701"/>
      <c r="P5" s="701" t="s">
        <v>1777</v>
      </c>
      <c r="Q5" s="701"/>
      <c r="R5" s="701" t="s">
        <v>1778</v>
      </c>
      <c r="S5" s="701"/>
      <c r="T5" s="92"/>
      <c r="U5" s="453"/>
    </row>
    <row r="6" spans="1:23" ht="90" customHeight="1">
      <c r="B6" s="223" t="s">
        <v>88</v>
      </c>
      <c r="C6" s="223" t="s">
        <v>84</v>
      </c>
      <c r="D6" s="223" t="s">
        <v>6</v>
      </c>
      <c r="E6" s="223" t="s">
        <v>0</v>
      </c>
      <c r="F6" s="297" t="s">
        <v>83</v>
      </c>
      <c r="G6" s="297" t="s">
        <v>323</v>
      </c>
      <c r="H6" s="297" t="s">
        <v>83</v>
      </c>
      <c r="I6" s="297" t="s">
        <v>323</v>
      </c>
      <c r="J6" s="297" t="s">
        <v>83</v>
      </c>
      <c r="K6" s="297" t="s">
        <v>323</v>
      </c>
      <c r="L6" s="297" t="s">
        <v>83</v>
      </c>
      <c r="M6" s="297" t="s">
        <v>323</v>
      </c>
      <c r="N6" s="297" t="s">
        <v>83</v>
      </c>
      <c r="O6" s="297" t="s">
        <v>323</v>
      </c>
      <c r="P6" s="297" t="s">
        <v>83</v>
      </c>
      <c r="Q6" s="297" t="s">
        <v>323</v>
      </c>
      <c r="R6" s="297" t="s">
        <v>83</v>
      </c>
      <c r="S6" s="297" t="s">
        <v>323</v>
      </c>
      <c r="T6" s="298" t="s">
        <v>77</v>
      </c>
      <c r="U6" s="453"/>
    </row>
    <row r="7" spans="1:23" ht="33.75" customHeight="1">
      <c r="B7" s="485"/>
      <c r="C7" s="485"/>
      <c r="D7" s="485" t="s">
        <v>1772</v>
      </c>
      <c r="E7" s="485"/>
      <c r="F7" s="695">
        <v>1</v>
      </c>
      <c r="G7" s="696"/>
      <c r="H7" s="695">
        <v>1.1000000000000001</v>
      </c>
      <c r="I7" s="696"/>
      <c r="J7" s="695">
        <v>1.3</v>
      </c>
      <c r="K7" s="696"/>
      <c r="L7" s="695">
        <v>1</v>
      </c>
      <c r="M7" s="696"/>
      <c r="N7" s="695">
        <v>1.1000000000000001</v>
      </c>
      <c r="O7" s="696"/>
      <c r="P7" s="695">
        <v>1.3</v>
      </c>
      <c r="Q7" s="696"/>
      <c r="R7" s="695">
        <v>1</v>
      </c>
      <c r="S7" s="696"/>
      <c r="T7" s="486"/>
      <c r="U7" s="453"/>
    </row>
    <row r="8" spans="1:23" s="481" customFormat="1">
      <c r="A8" s="39"/>
      <c r="B8" s="116">
        <v>1</v>
      </c>
      <c r="C8" s="116">
        <v>2</v>
      </c>
      <c r="D8" s="116">
        <v>3</v>
      </c>
      <c r="E8" s="116">
        <v>4</v>
      </c>
      <c r="F8" s="446">
        <v>5</v>
      </c>
      <c r="G8" s="116">
        <v>6</v>
      </c>
      <c r="H8" s="116">
        <v>7</v>
      </c>
      <c r="I8" s="116">
        <v>8</v>
      </c>
      <c r="J8" s="446">
        <v>9</v>
      </c>
      <c r="K8" s="116">
        <v>10</v>
      </c>
      <c r="L8" s="116">
        <v>11</v>
      </c>
      <c r="M8" s="116">
        <v>12</v>
      </c>
      <c r="N8" s="446">
        <v>13</v>
      </c>
      <c r="O8" s="116">
        <v>14</v>
      </c>
      <c r="P8" s="116">
        <v>15</v>
      </c>
      <c r="Q8" s="116">
        <v>16</v>
      </c>
      <c r="R8" s="446">
        <v>17</v>
      </c>
      <c r="S8" s="116">
        <v>18</v>
      </c>
      <c r="T8" s="116">
        <v>19</v>
      </c>
      <c r="U8" s="116">
        <v>20</v>
      </c>
      <c r="V8" s="446">
        <v>21</v>
      </c>
    </row>
    <row r="9" spans="1:23" s="18" customFormat="1" ht="26.25" hidden="1" customHeight="1">
      <c r="A9" s="41"/>
      <c r="B9" s="697" t="s">
        <v>1206</v>
      </c>
      <c r="C9" s="698"/>
      <c r="D9" s="698"/>
      <c r="E9" s="661"/>
      <c r="F9" s="661"/>
      <c r="G9" s="661"/>
      <c r="H9" s="483"/>
      <c r="I9" s="483"/>
      <c r="J9" s="483"/>
      <c r="K9" s="483"/>
      <c r="L9" s="483"/>
      <c r="M9" s="483"/>
      <c r="N9" s="483"/>
      <c r="O9" s="483"/>
      <c r="P9" s="483"/>
      <c r="Q9" s="483"/>
      <c r="R9" s="483"/>
      <c r="S9" s="483"/>
      <c r="T9" s="478"/>
      <c r="U9" s="454"/>
    </row>
    <row r="10" spans="1:23" s="18" customFormat="1" ht="141.75" hidden="1">
      <c r="A10" s="41" t="s">
        <v>325</v>
      </c>
      <c r="B10" s="93" t="s">
        <v>1254</v>
      </c>
      <c r="C10" s="54" t="s">
        <v>1301</v>
      </c>
      <c r="D10" s="54" t="s">
        <v>1300</v>
      </c>
      <c r="E10" s="55" t="s">
        <v>45</v>
      </c>
      <c r="F10" s="33">
        <v>840</v>
      </c>
      <c r="G10" s="122" t="s">
        <v>85</v>
      </c>
      <c r="H10" s="33" t="e">
        <f>VLOOKUP($A10,#REF!,5,0)</f>
        <v>#REF!</v>
      </c>
      <c r="I10" s="122" t="e">
        <f>VLOOKUP($A10,#REF!,6,0)</f>
        <v>#REF!</v>
      </c>
      <c r="J10" s="33" t="e">
        <f t="shared" ref="J10:J13" si="0">($H10/1.1)*1.3</f>
        <v>#REF!</v>
      </c>
      <c r="K10" s="122" t="e">
        <f t="shared" ref="K10:K13" si="1">($I10/1.1)*1.3</f>
        <v>#REF!</v>
      </c>
      <c r="L10" s="33" t="e">
        <f>$H10/1.1</f>
        <v>#REF!</v>
      </c>
      <c r="M10" s="122" t="e">
        <f>$I10/1.1</f>
        <v>#REF!</v>
      </c>
      <c r="N10" s="33" t="e">
        <f>H10</f>
        <v>#REF!</v>
      </c>
      <c r="O10" s="122" t="e">
        <f>I10</f>
        <v>#REF!</v>
      </c>
      <c r="P10" s="33" t="e">
        <f>($H10/1.1)*1.3</f>
        <v>#REF!</v>
      </c>
      <c r="Q10" s="122" t="e">
        <f>($I10/1.1)*1.3</f>
        <v>#REF!</v>
      </c>
      <c r="R10" s="33" t="e">
        <f>$H10/1.1</f>
        <v>#REF!</v>
      </c>
      <c r="S10" s="122" t="e">
        <f>$I10/1.1</f>
        <v>#REF!</v>
      </c>
      <c r="T10" s="125" t="s">
        <v>1299</v>
      </c>
      <c r="U10" s="454"/>
      <c r="V10" s="474" t="s">
        <v>1769</v>
      </c>
    </row>
    <row r="11" spans="1:23" s="18" customFormat="1" ht="150.75" hidden="1" customHeight="1">
      <c r="A11" s="41" t="s">
        <v>327</v>
      </c>
      <c r="B11" s="93" t="s">
        <v>1255</v>
      </c>
      <c r="C11" s="54" t="s">
        <v>1302</v>
      </c>
      <c r="D11" s="54" t="s">
        <v>1303</v>
      </c>
      <c r="E11" s="55" t="s">
        <v>45</v>
      </c>
      <c r="F11" s="33">
        <v>1680</v>
      </c>
      <c r="G11" s="122" t="s">
        <v>85</v>
      </c>
      <c r="H11" s="33" t="e">
        <f>VLOOKUP($A11,#REF!,5,0)</f>
        <v>#REF!</v>
      </c>
      <c r="I11" s="122" t="e">
        <f>VLOOKUP($A11,#REF!,6,0)</f>
        <v>#REF!</v>
      </c>
      <c r="J11" s="33" t="e">
        <f t="shared" si="0"/>
        <v>#REF!</v>
      </c>
      <c r="K11" s="122" t="e">
        <f t="shared" si="1"/>
        <v>#REF!</v>
      </c>
      <c r="L11" s="33" t="e">
        <f t="shared" ref="L11:L13" si="2">$H11/1.1</f>
        <v>#REF!</v>
      </c>
      <c r="M11" s="122" t="e">
        <f t="shared" ref="M11:M13" si="3">$I11/1.1</f>
        <v>#REF!</v>
      </c>
      <c r="N11" s="33" t="e">
        <f t="shared" ref="N11:N13" si="4">H11</f>
        <v>#REF!</v>
      </c>
      <c r="O11" s="122" t="e">
        <f t="shared" ref="O11:O13" si="5">I11</f>
        <v>#REF!</v>
      </c>
      <c r="P11" s="33" t="e">
        <f t="shared" ref="P11:P13" si="6">($H11/1.1)*1.3</f>
        <v>#REF!</v>
      </c>
      <c r="Q11" s="122" t="e">
        <f t="shared" ref="Q11:Q13" si="7">($I11/1.1)*1.3</f>
        <v>#REF!</v>
      </c>
      <c r="R11" s="33" t="e">
        <f t="shared" ref="R11:R50" si="8">$H11/1.1</f>
        <v>#REF!</v>
      </c>
      <c r="S11" s="122" t="e">
        <f t="shared" ref="S11:S50" si="9">$I11/1.1</f>
        <v>#REF!</v>
      </c>
      <c r="T11" s="125" t="s">
        <v>1299</v>
      </c>
      <c r="U11" s="454"/>
      <c r="V11" s="474" t="s">
        <v>1769</v>
      </c>
    </row>
    <row r="12" spans="1:23" s="18" customFormat="1" ht="147.75" hidden="1" customHeight="1">
      <c r="A12" s="41" t="s">
        <v>328</v>
      </c>
      <c r="B12" s="93" t="s">
        <v>1286</v>
      </c>
      <c r="C12" s="54" t="s">
        <v>1304</v>
      </c>
      <c r="D12" s="54" t="s">
        <v>1305</v>
      </c>
      <c r="E12" s="55" t="s">
        <v>45</v>
      </c>
      <c r="F12" s="33">
        <v>3520</v>
      </c>
      <c r="G12" s="122" t="s">
        <v>85</v>
      </c>
      <c r="H12" s="33" t="e">
        <f>VLOOKUP($A12,#REF!,5,0)</f>
        <v>#REF!</v>
      </c>
      <c r="I12" s="122" t="e">
        <f>VLOOKUP($A12,#REF!,6,0)</f>
        <v>#REF!</v>
      </c>
      <c r="J12" s="33" t="e">
        <f t="shared" si="0"/>
        <v>#REF!</v>
      </c>
      <c r="K12" s="122" t="e">
        <f t="shared" si="1"/>
        <v>#REF!</v>
      </c>
      <c r="L12" s="33" t="e">
        <f t="shared" si="2"/>
        <v>#REF!</v>
      </c>
      <c r="M12" s="122" t="e">
        <f t="shared" si="3"/>
        <v>#REF!</v>
      </c>
      <c r="N12" s="33" t="e">
        <f t="shared" si="4"/>
        <v>#REF!</v>
      </c>
      <c r="O12" s="122" t="e">
        <f t="shared" si="5"/>
        <v>#REF!</v>
      </c>
      <c r="P12" s="33" t="e">
        <f t="shared" si="6"/>
        <v>#REF!</v>
      </c>
      <c r="Q12" s="122" t="e">
        <f t="shared" si="7"/>
        <v>#REF!</v>
      </c>
      <c r="R12" s="33" t="e">
        <f t="shared" si="8"/>
        <v>#REF!</v>
      </c>
      <c r="S12" s="122" t="e">
        <f t="shared" si="9"/>
        <v>#REF!</v>
      </c>
      <c r="T12" s="125" t="s">
        <v>1299</v>
      </c>
      <c r="U12" s="454"/>
      <c r="V12" s="474" t="s">
        <v>1769</v>
      </c>
    </row>
    <row r="13" spans="1:23" s="18" customFormat="1" ht="147.75" hidden="1" customHeight="1">
      <c r="A13" s="41" t="s">
        <v>1862</v>
      </c>
      <c r="B13" s="93" t="s">
        <v>1287</v>
      </c>
      <c r="C13" s="54" t="s">
        <v>1306</v>
      </c>
      <c r="D13" s="54" t="s">
        <v>1307</v>
      </c>
      <c r="E13" s="55" t="s">
        <v>45</v>
      </c>
      <c r="F13" s="33">
        <v>5360</v>
      </c>
      <c r="G13" s="122" t="s">
        <v>85</v>
      </c>
      <c r="H13" s="33" t="e">
        <f>VLOOKUP($A13,#REF!,5,0)</f>
        <v>#REF!</v>
      </c>
      <c r="I13" s="122" t="e">
        <f>VLOOKUP($A13,#REF!,6,0)</f>
        <v>#REF!</v>
      </c>
      <c r="J13" s="33" t="e">
        <f t="shared" si="0"/>
        <v>#REF!</v>
      </c>
      <c r="K13" s="122" t="e">
        <f t="shared" si="1"/>
        <v>#REF!</v>
      </c>
      <c r="L13" s="33" t="e">
        <f t="shared" si="2"/>
        <v>#REF!</v>
      </c>
      <c r="M13" s="122" t="e">
        <f t="shared" si="3"/>
        <v>#REF!</v>
      </c>
      <c r="N13" s="33" t="e">
        <f t="shared" si="4"/>
        <v>#REF!</v>
      </c>
      <c r="O13" s="122" t="e">
        <f t="shared" si="5"/>
        <v>#REF!</v>
      </c>
      <c r="P13" s="33" t="e">
        <f t="shared" si="6"/>
        <v>#REF!</v>
      </c>
      <c r="Q13" s="122" t="e">
        <f t="shared" si="7"/>
        <v>#REF!</v>
      </c>
      <c r="R13" s="33" t="e">
        <f t="shared" si="8"/>
        <v>#REF!</v>
      </c>
      <c r="S13" s="122" t="e">
        <f t="shared" si="9"/>
        <v>#REF!</v>
      </c>
      <c r="T13" s="125" t="s">
        <v>1299</v>
      </c>
      <c r="U13" s="454"/>
      <c r="V13" s="474" t="s">
        <v>1769</v>
      </c>
    </row>
    <row r="14" spans="1:23" s="18" customFormat="1" ht="258.75" hidden="1" customHeight="1">
      <c r="A14" s="487" t="s">
        <v>329</v>
      </c>
      <c r="B14" s="60" t="s">
        <v>19</v>
      </c>
      <c r="C14" s="114" t="s">
        <v>1322</v>
      </c>
      <c r="D14" s="8" t="s">
        <v>1732</v>
      </c>
      <c r="E14" s="9"/>
      <c r="F14" s="224"/>
      <c r="G14" s="61"/>
      <c r="H14" s="224"/>
      <c r="I14" s="61"/>
      <c r="J14" s="224"/>
      <c r="K14" s="61"/>
      <c r="L14" s="224"/>
      <c r="M14" s="61"/>
      <c r="N14" s="224"/>
      <c r="O14" s="61"/>
      <c r="P14" s="224"/>
      <c r="Q14" s="61"/>
      <c r="R14" s="224"/>
      <c r="S14" s="61"/>
      <c r="T14" s="140" t="s">
        <v>1345</v>
      </c>
      <c r="U14" s="459"/>
      <c r="V14" s="475" t="s">
        <v>1770</v>
      </c>
    </row>
    <row r="15" spans="1:23" s="18" customFormat="1" ht="31.15" hidden="1" customHeight="1">
      <c r="A15" s="487" t="s">
        <v>330</v>
      </c>
      <c r="B15" s="53" t="s">
        <v>401</v>
      </c>
      <c r="C15" s="7" t="s">
        <v>118</v>
      </c>
      <c r="D15" s="3"/>
      <c r="E15" s="2" t="s">
        <v>1105</v>
      </c>
      <c r="F15" s="5">
        <v>161482.25361000004</v>
      </c>
      <c r="G15" s="6">
        <v>55531.25361</v>
      </c>
      <c r="H15" s="5" t="e">
        <f>VLOOKUP($A15,#REF!,5,0)</f>
        <v>#REF!</v>
      </c>
      <c r="I15" s="6" t="e">
        <f>VLOOKUP($A15,#REF!,6,0)</f>
        <v>#REF!</v>
      </c>
      <c r="J15" s="5" t="e">
        <f t="shared" ref="J15:J21" si="10">($H15/1.1)*1.3</f>
        <v>#REF!</v>
      </c>
      <c r="K15" s="6" t="e">
        <f t="shared" ref="K15:K21" si="11">($I15/1.1)*1.3</f>
        <v>#REF!</v>
      </c>
      <c r="L15" s="5" t="e">
        <f t="shared" ref="L15:L21" si="12">$H15/1.1</f>
        <v>#REF!</v>
      </c>
      <c r="M15" s="6" t="e">
        <f t="shared" ref="M15:M21" si="13">$I15/1.1</f>
        <v>#REF!</v>
      </c>
      <c r="N15" s="5" t="e">
        <f t="shared" ref="N15:N21" si="14">H15</f>
        <v>#REF!</v>
      </c>
      <c r="O15" s="6" t="e">
        <f t="shared" ref="O15:O21" si="15">I15</f>
        <v>#REF!</v>
      </c>
      <c r="P15" s="5" t="e">
        <f t="shared" ref="P15:P21" si="16">($H15/1.1)*1.3</f>
        <v>#REF!</v>
      </c>
      <c r="Q15" s="6" t="e">
        <f t="shared" ref="Q15:Q21" si="17">($I15/1.1)*1.3</f>
        <v>#REF!</v>
      </c>
      <c r="R15" s="5" t="e">
        <f t="shared" si="8"/>
        <v>#REF!</v>
      </c>
      <c r="S15" s="6" t="e">
        <f t="shared" si="9"/>
        <v>#REF!</v>
      </c>
      <c r="T15" s="128" t="s">
        <v>85</v>
      </c>
      <c r="U15" s="454"/>
      <c r="V15" s="474" t="s">
        <v>1766</v>
      </c>
      <c r="W15" s="121"/>
    </row>
    <row r="16" spans="1:23" s="18" customFormat="1" ht="31.15" hidden="1" customHeight="1">
      <c r="A16" s="487" t="s">
        <v>1863</v>
      </c>
      <c r="B16" s="53" t="s">
        <v>402</v>
      </c>
      <c r="C16" s="7" t="s">
        <v>122</v>
      </c>
      <c r="D16" s="3"/>
      <c r="E16" s="2" t="s">
        <v>1105</v>
      </c>
      <c r="F16" s="5">
        <v>171696.15183000002</v>
      </c>
      <c r="G16" s="6">
        <v>62685.151830000003</v>
      </c>
      <c r="H16" s="5" t="e">
        <f>VLOOKUP($A16,#REF!,5,0)</f>
        <v>#REF!</v>
      </c>
      <c r="I16" s="6" t="e">
        <f>VLOOKUP($A16,#REF!,6,0)</f>
        <v>#REF!</v>
      </c>
      <c r="J16" s="5" t="e">
        <f t="shared" si="10"/>
        <v>#REF!</v>
      </c>
      <c r="K16" s="6" t="e">
        <f t="shared" si="11"/>
        <v>#REF!</v>
      </c>
      <c r="L16" s="5" t="e">
        <f t="shared" si="12"/>
        <v>#REF!</v>
      </c>
      <c r="M16" s="6" t="e">
        <f t="shared" si="13"/>
        <v>#REF!</v>
      </c>
      <c r="N16" s="5" t="e">
        <f t="shared" si="14"/>
        <v>#REF!</v>
      </c>
      <c r="O16" s="6" t="e">
        <f t="shared" si="15"/>
        <v>#REF!</v>
      </c>
      <c r="P16" s="5" t="e">
        <f t="shared" si="16"/>
        <v>#REF!</v>
      </c>
      <c r="Q16" s="6" t="e">
        <f t="shared" si="17"/>
        <v>#REF!</v>
      </c>
      <c r="R16" s="5" t="e">
        <f t="shared" si="8"/>
        <v>#REF!</v>
      </c>
      <c r="S16" s="6" t="e">
        <f t="shared" si="9"/>
        <v>#REF!</v>
      </c>
      <c r="T16" s="128" t="s">
        <v>85</v>
      </c>
      <c r="U16" s="454"/>
      <c r="V16" s="474" t="s">
        <v>1766</v>
      </c>
      <c r="W16" s="121"/>
    </row>
    <row r="17" spans="1:23" s="18" customFormat="1" ht="31.15" hidden="1" customHeight="1">
      <c r="A17" s="487" t="s">
        <v>1864</v>
      </c>
      <c r="B17" s="53" t="s">
        <v>403</v>
      </c>
      <c r="C17" s="7" t="s">
        <v>123</v>
      </c>
      <c r="D17" s="3"/>
      <c r="E17" s="2" t="s">
        <v>1105</v>
      </c>
      <c r="F17" s="5">
        <v>179305.54914783998</v>
      </c>
      <c r="G17" s="6">
        <v>68398.390347839988</v>
      </c>
      <c r="H17" s="5" t="e">
        <f>VLOOKUP($A17,#REF!,5,0)</f>
        <v>#REF!</v>
      </c>
      <c r="I17" s="6" t="e">
        <f>VLOOKUP($A17,#REF!,6,0)</f>
        <v>#REF!</v>
      </c>
      <c r="J17" s="5" t="e">
        <f t="shared" si="10"/>
        <v>#REF!</v>
      </c>
      <c r="K17" s="6" t="e">
        <f t="shared" si="11"/>
        <v>#REF!</v>
      </c>
      <c r="L17" s="5" t="e">
        <f t="shared" si="12"/>
        <v>#REF!</v>
      </c>
      <c r="M17" s="6" t="e">
        <f t="shared" si="13"/>
        <v>#REF!</v>
      </c>
      <c r="N17" s="5" t="e">
        <f t="shared" si="14"/>
        <v>#REF!</v>
      </c>
      <c r="O17" s="6" t="e">
        <f t="shared" si="15"/>
        <v>#REF!</v>
      </c>
      <c r="P17" s="5" t="e">
        <f t="shared" si="16"/>
        <v>#REF!</v>
      </c>
      <c r="Q17" s="6" t="e">
        <f t="shared" si="17"/>
        <v>#REF!</v>
      </c>
      <c r="R17" s="5" t="e">
        <f t="shared" si="8"/>
        <v>#REF!</v>
      </c>
      <c r="S17" s="6" t="e">
        <f t="shared" si="9"/>
        <v>#REF!</v>
      </c>
      <c r="T17" s="128" t="s">
        <v>85</v>
      </c>
      <c r="U17" s="454"/>
      <c r="V17" s="474" t="s">
        <v>1766</v>
      </c>
      <c r="W17" s="121"/>
    </row>
    <row r="18" spans="1:23" s="18" customFormat="1" ht="31.15" hidden="1" customHeight="1">
      <c r="A18" s="487" t="s">
        <v>1865</v>
      </c>
      <c r="B18" s="53" t="s">
        <v>404</v>
      </c>
      <c r="C18" s="7" t="s">
        <v>124</v>
      </c>
      <c r="D18" s="3"/>
      <c r="E18" s="2" t="s">
        <v>1105</v>
      </c>
      <c r="F18" s="5">
        <v>189847.72090593001</v>
      </c>
      <c r="G18" s="6">
        <v>77653.366755929994</v>
      </c>
      <c r="H18" s="5" t="e">
        <f>VLOOKUP($A18,#REF!,5,0)</f>
        <v>#REF!</v>
      </c>
      <c r="I18" s="6" t="e">
        <f>VLOOKUP($A18,#REF!,6,0)</f>
        <v>#REF!</v>
      </c>
      <c r="J18" s="5" t="e">
        <f t="shared" si="10"/>
        <v>#REF!</v>
      </c>
      <c r="K18" s="6" t="e">
        <f t="shared" si="11"/>
        <v>#REF!</v>
      </c>
      <c r="L18" s="5" t="e">
        <f t="shared" si="12"/>
        <v>#REF!</v>
      </c>
      <c r="M18" s="6" t="e">
        <f t="shared" si="13"/>
        <v>#REF!</v>
      </c>
      <c r="N18" s="5" t="e">
        <f t="shared" si="14"/>
        <v>#REF!</v>
      </c>
      <c r="O18" s="6" t="e">
        <f t="shared" si="15"/>
        <v>#REF!</v>
      </c>
      <c r="P18" s="5" t="e">
        <f t="shared" si="16"/>
        <v>#REF!</v>
      </c>
      <c r="Q18" s="6" t="e">
        <f t="shared" si="17"/>
        <v>#REF!</v>
      </c>
      <c r="R18" s="5" t="e">
        <f t="shared" si="8"/>
        <v>#REF!</v>
      </c>
      <c r="S18" s="6" t="e">
        <f t="shared" si="9"/>
        <v>#REF!</v>
      </c>
      <c r="T18" s="128" t="s">
        <v>85</v>
      </c>
      <c r="U18" s="454"/>
      <c r="V18" s="474" t="s">
        <v>1766</v>
      </c>
      <c r="W18" s="121"/>
    </row>
    <row r="19" spans="1:23" s="18" customFormat="1" ht="31.15" hidden="1" customHeight="1">
      <c r="A19" s="487" t="s">
        <v>1866</v>
      </c>
      <c r="B19" s="53" t="s">
        <v>405</v>
      </c>
      <c r="C19" s="7" t="s">
        <v>125</v>
      </c>
      <c r="D19" s="3"/>
      <c r="E19" s="2" t="s">
        <v>1105</v>
      </c>
      <c r="F19" s="5">
        <v>208697.22278899999</v>
      </c>
      <c r="G19" s="6">
        <v>90724.307288999989</v>
      </c>
      <c r="H19" s="5" t="e">
        <f>VLOOKUP($A19,#REF!,5,0)</f>
        <v>#REF!</v>
      </c>
      <c r="I19" s="6" t="e">
        <f>VLOOKUP($A19,#REF!,6,0)</f>
        <v>#REF!</v>
      </c>
      <c r="J19" s="5" t="e">
        <f t="shared" si="10"/>
        <v>#REF!</v>
      </c>
      <c r="K19" s="6" t="e">
        <f t="shared" si="11"/>
        <v>#REF!</v>
      </c>
      <c r="L19" s="5" t="e">
        <f t="shared" si="12"/>
        <v>#REF!</v>
      </c>
      <c r="M19" s="6" t="e">
        <f t="shared" si="13"/>
        <v>#REF!</v>
      </c>
      <c r="N19" s="5" t="e">
        <f t="shared" si="14"/>
        <v>#REF!</v>
      </c>
      <c r="O19" s="6" t="e">
        <f t="shared" si="15"/>
        <v>#REF!</v>
      </c>
      <c r="P19" s="5" t="e">
        <f t="shared" si="16"/>
        <v>#REF!</v>
      </c>
      <c r="Q19" s="6" t="e">
        <f t="shared" si="17"/>
        <v>#REF!</v>
      </c>
      <c r="R19" s="5" t="e">
        <f t="shared" si="8"/>
        <v>#REF!</v>
      </c>
      <c r="S19" s="6" t="e">
        <f t="shared" si="9"/>
        <v>#REF!</v>
      </c>
      <c r="T19" s="128" t="s">
        <v>85</v>
      </c>
      <c r="U19" s="454"/>
      <c r="V19" s="474" t="s">
        <v>1766</v>
      </c>
      <c r="W19" s="121"/>
    </row>
    <row r="20" spans="1:23" s="18" customFormat="1" ht="31.15" hidden="1" customHeight="1">
      <c r="A20" s="487" t="s">
        <v>1867</v>
      </c>
      <c r="B20" s="53" t="s">
        <v>406</v>
      </c>
      <c r="C20" s="7" t="s">
        <v>126</v>
      </c>
      <c r="D20" s="3"/>
      <c r="E20" s="2" t="s">
        <v>1105</v>
      </c>
      <c r="F20" s="5">
        <v>273060.91567920003</v>
      </c>
      <c r="G20" s="6">
        <v>135199.3109292</v>
      </c>
      <c r="H20" s="5" t="e">
        <f>VLOOKUP($A20,#REF!,5,0)</f>
        <v>#REF!</v>
      </c>
      <c r="I20" s="6" t="e">
        <f>VLOOKUP($A20,#REF!,6,0)</f>
        <v>#REF!</v>
      </c>
      <c r="J20" s="5" t="e">
        <f t="shared" si="10"/>
        <v>#REF!</v>
      </c>
      <c r="K20" s="6" t="e">
        <f t="shared" si="11"/>
        <v>#REF!</v>
      </c>
      <c r="L20" s="5" t="e">
        <f t="shared" si="12"/>
        <v>#REF!</v>
      </c>
      <c r="M20" s="6" t="e">
        <f t="shared" si="13"/>
        <v>#REF!</v>
      </c>
      <c r="N20" s="5" t="e">
        <f t="shared" si="14"/>
        <v>#REF!</v>
      </c>
      <c r="O20" s="6" t="e">
        <f t="shared" si="15"/>
        <v>#REF!</v>
      </c>
      <c r="P20" s="5" t="e">
        <f t="shared" si="16"/>
        <v>#REF!</v>
      </c>
      <c r="Q20" s="6" t="e">
        <f t="shared" si="17"/>
        <v>#REF!</v>
      </c>
      <c r="R20" s="5" t="e">
        <f t="shared" si="8"/>
        <v>#REF!</v>
      </c>
      <c r="S20" s="6" t="e">
        <f t="shared" si="9"/>
        <v>#REF!</v>
      </c>
      <c r="T20" s="128" t="s">
        <v>85</v>
      </c>
      <c r="U20" s="454"/>
      <c r="V20" s="474" t="s">
        <v>1766</v>
      </c>
      <c r="W20" s="121"/>
    </row>
    <row r="21" spans="1:23" s="18" customFormat="1" ht="31.15" hidden="1" customHeight="1">
      <c r="A21" s="487" t="s">
        <v>1868</v>
      </c>
      <c r="B21" s="53" t="s">
        <v>407</v>
      </c>
      <c r="C21" s="7" t="s">
        <v>160</v>
      </c>
      <c r="D21" s="3"/>
      <c r="E21" s="2" t="s">
        <v>1105</v>
      </c>
      <c r="F21" s="5">
        <v>338649.65672877</v>
      </c>
      <c r="G21" s="6">
        <v>175860.15827877002</v>
      </c>
      <c r="H21" s="5" t="e">
        <f>VLOOKUP($A21,#REF!,5,0)</f>
        <v>#REF!</v>
      </c>
      <c r="I21" s="6" t="e">
        <f>VLOOKUP($A21,#REF!,6,0)</f>
        <v>#REF!</v>
      </c>
      <c r="J21" s="5" t="e">
        <f t="shared" si="10"/>
        <v>#REF!</v>
      </c>
      <c r="K21" s="6" t="e">
        <f t="shared" si="11"/>
        <v>#REF!</v>
      </c>
      <c r="L21" s="5" t="e">
        <f t="shared" si="12"/>
        <v>#REF!</v>
      </c>
      <c r="M21" s="6" t="e">
        <f t="shared" si="13"/>
        <v>#REF!</v>
      </c>
      <c r="N21" s="5" t="e">
        <f t="shared" si="14"/>
        <v>#REF!</v>
      </c>
      <c r="O21" s="6" t="e">
        <f t="shared" si="15"/>
        <v>#REF!</v>
      </c>
      <c r="P21" s="5" t="e">
        <f t="shared" si="16"/>
        <v>#REF!</v>
      </c>
      <c r="Q21" s="6" t="e">
        <f t="shared" si="17"/>
        <v>#REF!</v>
      </c>
      <c r="R21" s="5" t="e">
        <f t="shared" si="8"/>
        <v>#REF!</v>
      </c>
      <c r="S21" s="6" t="e">
        <f t="shared" si="9"/>
        <v>#REF!</v>
      </c>
      <c r="T21" s="128" t="s">
        <v>85</v>
      </c>
      <c r="U21" s="454"/>
      <c r="V21" s="474" t="s">
        <v>1766</v>
      </c>
      <c r="W21" s="121"/>
    </row>
    <row r="22" spans="1:23" s="18" customFormat="1" ht="288" hidden="1" customHeight="1">
      <c r="A22" s="488" t="s">
        <v>331</v>
      </c>
      <c r="B22" s="60" t="s">
        <v>20</v>
      </c>
      <c r="C22" s="114" t="s">
        <v>1321</v>
      </c>
      <c r="D22" s="8" t="s">
        <v>1739</v>
      </c>
      <c r="E22" s="9"/>
      <c r="F22" s="11"/>
      <c r="G22" s="11"/>
      <c r="H22" s="11"/>
      <c r="I22" s="11"/>
      <c r="J22" s="11"/>
      <c r="K22" s="11"/>
      <c r="L22" s="11"/>
      <c r="M22" s="11"/>
      <c r="N22" s="11"/>
      <c r="O22" s="11"/>
      <c r="P22" s="11"/>
      <c r="Q22" s="11"/>
      <c r="R22" s="11"/>
      <c r="S22" s="11"/>
      <c r="T22" s="140" t="s">
        <v>1343</v>
      </c>
      <c r="U22" s="459"/>
      <c r="V22" s="475" t="s">
        <v>1770</v>
      </c>
    </row>
    <row r="23" spans="1:23" s="18" customFormat="1" ht="31.15" hidden="1" customHeight="1">
      <c r="A23" s="488" t="s">
        <v>332</v>
      </c>
      <c r="B23" s="53" t="s">
        <v>408</v>
      </c>
      <c r="C23" s="7" t="s">
        <v>118</v>
      </c>
      <c r="D23" s="13"/>
      <c r="E23" s="2" t="s">
        <v>1105</v>
      </c>
      <c r="F23" s="5">
        <v>433796.08896284987</v>
      </c>
      <c r="G23" s="6">
        <v>101742.87936285</v>
      </c>
      <c r="H23" s="5" t="e">
        <f>VLOOKUP($A23,#REF!,5,0)</f>
        <v>#REF!</v>
      </c>
      <c r="I23" s="6" t="e">
        <f>VLOOKUP($A23,#REF!,6,0)</f>
        <v>#REF!</v>
      </c>
      <c r="J23" s="5" t="e">
        <f t="shared" ref="J23:J29" si="18">($H23/1.1)*1.3</f>
        <v>#REF!</v>
      </c>
      <c r="K23" s="6" t="e">
        <f t="shared" ref="K23:K29" si="19">($I23/1.1)*1.3</f>
        <v>#REF!</v>
      </c>
      <c r="L23" s="5" t="e">
        <f t="shared" ref="L23:L29" si="20">$H23/1.1</f>
        <v>#REF!</v>
      </c>
      <c r="M23" s="6" t="e">
        <f t="shared" ref="M23:M29" si="21">$I23/1.1</f>
        <v>#REF!</v>
      </c>
      <c r="N23" s="5" t="e">
        <f t="shared" ref="N23:N29" si="22">H23</f>
        <v>#REF!</v>
      </c>
      <c r="O23" s="6" t="e">
        <f t="shared" ref="O23:O29" si="23">I23</f>
        <v>#REF!</v>
      </c>
      <c r="P23" s="5" t="e">
        <f t="shared" ref="P23:P29" si="24">($H23/1.1)*1.3</f>
        <v>#REF!</v>
      </c>
      <c r="Q23" s="6" t="e">
        <f t="shared" ref="Q23:Q29" si="25">($I23/1.1)*1.3</f>
        <v>#REF!</v>
      </c>
      <c r="R23" s="5" t="e">
        <f t="shared" si="8"/>
        <v>#REF!</v>
      </c>
      <c r="S23" s="6" t="e">
        <f t="shared" si="9"/>
        <v>#REF!</v>
      </c>
      <c r="T23" s="128" t="s">
        <v>85</v>
      </c>
      <c r="U23" s="454"/>
      <c r="V23" s="474" t="s">
        <v>1766</v>
      </c>
      <c r="W23" s="121"/>
    </row>
    <row r="24" spans="1:23" s="18" customFormat="1" ht="31.15" hidden="1" customHeight="1">
      <c r="A24" s="488" t="s">
        <v>333</v>
      </c>
      <c r="B24" s="53" t="s">
        <v>409</v>
      </c>
      <c r="C24" s="7" t="s">
        <v>122</v>
      </c>
      <c r="D24" s="13"/>
      <c r="E24" s="2" t="s">
        <v>1105</v>
      </c>
      <c r="F24" s="5">
        <v>452403.89857135498</v>
      </c>
      <c r="G24" s="6">
        <v>120421.26733135499</v>
      </c>
      <c r="H24" s="5" t="e">
        <f>VLOOKUP($A24,#REF!,5,0)</f>
        <v>#REF!</v>
      </c>
      <c r="I24" s="6" t="e">
        <f>VLOOKUP($A24,#REF!,6,0)</f>
        <v>#REF!</v>
      </c>
      <c r="J24" s="5" t="e">
        <f t="shared" si="18"/>
        <v>#REF!</v>
      </c>
      <c r="K24" s="6" t="e">
        <f t="shared" si="19"/>
        <v>#REF!</v>
      </c>
      <c r="L24" s="5" t="e">
        <f t="shared" si="20"/>
        <v>#REF!</v>
      </c>
      <c r="M24" s="6" t="e">
        <f t="shared" si="21"/>
        <v>#REF!</v>
      </c>
      <c r="N24" s="5" t="e">
        <f t="shared" si="22"/>
        <v>#REF!</v>
      </c>
      <c r="O24" s="6" t="e">
        <f t="shared" si="23"/>
        <v>#REF!</v>
      </c>
      <c r="P24" s="5" t="e">
        <f t="shared" si="24"/>
        <v>#REF!</v>
      </c>
      <c r="Q24" s="6" t="e">
        <f t="shared" si="25"/>
        <v>#REF!</v>
      </c>
      <c r="R24" s="5" t="e">
        <f t="shared" si="8"/>
        <v>#REF!</v>
      </c>
      <c r="S24" s="6" t="e">
        <f t="shared" si="9"/>
        <v>#REF!</v>
      </c>
      <c r="T24" s="128" t="s">
        <v>85</v>
      </c>
      <c r="U24" s="454"/>
      <c r="V24" s="474" t="s">
        <v>1766</v>
      </c>
      <c r="W24" s="121"/>
    </row>
    <row r="25" spans="1:23" s="18" customFormat="1" ht="31.15" hidden="1" customHeight="1">
      <c r="A25" s="488" t="s">
        <v>1869</v>
      </c>
      <c r="B25" s="53" t="s">
        <v>410</v>
      </c>
      <c r="C25" s="7" t="s">
        <v>123</v>
      </c>
      <c r="D25" s="13"/>
      <c r="E25" s="2" t="s">
        <v>1105</v>
      </c>
      <c r="F25" s="5">
        <v>461814.78261112509</v>
      </c>
      <c r="G25" s="6">
        <v>128609.40861112501</v>
      </c>
      <c r="H25" s="5" t="e">
        <f>VLOOKUP($A25,#REF!,5,0)</f>
        <v>#REF!</v>
      </c>
      <c r="I25" s="6" t="e">
        <f>VLOOKUP($A25,#REF!,6,0)</f>
        <v>#REF!</v>
      </c>
      <c r="J25" s="5" t="e">
        <f t="shared" si="18"/>
        <v>#REF!</v>
      </c>
      <c r="K25" s="6" t="e">
        <f t="shared" si="19"/>
        <v>#REF!</v>
      </c>
      <c r="L25" s="5" t="e">
        <f t="shared" si="20"/>
        <v>#REF!</v>
      </c>
      <c r="M25" s="6" t="e">
        <f t="shared" si="21"/>
        <v>#REF!</v>
      </c>
      <c r="N25" s="5" t="e">
        <f t="shared" si="22"/>
        <v>#REF!</v>
      </c>
      <c r="O25" s="6" t="e">
        <f t="shared" si="23"/>
        <v>#REF!</v>
      </c>
      <c r="P25" s="5" t="e">
        <f t="shared" si="24"/>
        <v>#REF!</v>
      </c>
      <c r="Q25" s="6" t="e">
        <f t="shared" si="25"/>
        <v>#REF!</v>
      </c>
      <c r="R25" s="5" t="e">
        <f t="shared" si="8"/>
        <v>#REF!</v>
      </c>
      <c r="S25" s="6" t="e">
        <f t="shared" si="9"/>
        <v>#REF!</v>
      </c>
      <c r="T25" s="128" t="s">
        <v>85</v>
      </c>
      <c r="U25" s="454"/>
      <c r="V25" s="474" t="s">
        <v>1766</v>
      </c>
      <c r="W25" s="121"/>
    </row>
    <row r="26" spans="1:23" s="18" customFormat="1" ht="31.15" hidden="1" customHeight="1">
      <c r="A26" s="488" t="s">
        <v>1870</v>
      </c>
      <c r="B26" s="53" t="s">
        <v>411</v>
      </c>
      <c r="C26" s="7" t="s">
        <v>124</v>
      </c>
      <c r="D26" s="13"/>
      <c r="E26" s="2" t="s">
        <v>1105</v>
      </c>
      <c r="F26" s="5">
        <v>473335.62886885001</v>
      </c>
      <c r="G26" s="6">
        <v>138579.41006885</v>
      </c>
      <c r="H26" s="5" t="e">
        <f>VLOOKUP($A26,#REF!,5,0)</f>
        <v>#REF!</v>
      </c>
      <c r="I26" s="6" t="e">
        <f>VLOOKUP($A26,#REF!,6,0)</f>
        <v>#REF!</v>
      </c>
      <c r="J26" s="5" t="e">
        <f t="shared" si="18"/>
        <v>#REF!</v>
      </c>
      <c r="K26" s="6" t="e">
        <f t="shared" si="19"/>
        <v>#REF!</v>
      </c>
      <c r="L26" s="5" t="e">
        <f t="shared" si="20"/>
        <v>#REF!</v>
      </c>
      <c r="M26" s="6" t="e">
        <f t="shared" si="21"/>
        <v>#REF!</v>
      </c>
      <c r="N26" s="5" t="e">
        <f t="shared" si="22"/>
        <v>#REF!</v>
      </c>
      <c r="O26" s="6" t="e">
        <f t="shared" si="23"/>
        <v>#REF!</v>
      </c>
      <c r="P26" s="5" t="e">
        <f t="shared" si="24"/>
        <v>#REF!</v>
      </c>
      <c r="Q26" s="6" t="e">
        <f t="shared" si="25"/>
        <v>#REF!</v>
      </c>
      <c r="R26" s="5" t="e">
        <f t="shared" si="8"/>
        <v>#REF!</v>
      </c>
      <c r="S26" s="6" t="e">
        <f t="shared" si="9"/>
        <v>#REF!</v>
      </c>
      <c r="T26" s="128" t="s">
        <v>85</v>
      </c>
      <c r="U26" s="454"/>
      <c r="V26" s="474" t="s">
        <v>1766</v>
      </c>
      <c r="W26" s="121"/>
    </row>
    <row r="27" spans="1:23" s="18" customFormat="1" ht="31.15" hidden="1" customHeight="1">
      <c r="A27" s="488" t="s">
        <v>1871</v>
      </c>
      <c r="B27" s="53" t="s">
        <v>412</v>
      </c>
      <c r="C27" s="7" t="s">
        <v>125</v>
      </c>
      <c r="D27" s="13"/>
      <c r="E27" s="2" t="s">
        <v>1105</v>
      </c>
      <c r="F27" s="5">
        <v>496554.9609261101</v>
      </c>
      <c r="G27" s="6">
        <v>157678.79244611002</v>
      </c>
      <c r="H27" s="5" t="e">
        <f>VLOOKUP($A27,#REF!,5,0)</f>
        <v>#REF!</v>
      </c>
      <c r="I27" s="6" t="e">
        <f>VLOOKUP($A27,#REF!,6,0)</f>
        <v>#REF!</v>
      </c>
      <c r="J27" s="5" t="e">
        <f t="shared" si="18"/>
        <v>#REF!</v>
      </c>
      <c r="K27" s="6" t="e">
        <f t="shared" si="19"/>
        <v>#REF!</v>
      </c>
      <c r="L27" s="5" t="e">
        <f t="shared" si="20"/>
        <v>#REF!</v>
      </c>
      <c r="M27" s="6" t="e">
        <f t="shared" si="21"/>
        <v>#REF!</v>
      </c>
      <c r="N27" s="5" t="e">
        <f t="shared" si="22"/>
        <v>#REF!</v>
      </c>
      <c r="O27" s="6" t="e">
        <f t="shared" si="23"/>
        <v>#REF!</v>
      </c>
      <c r="P27" s="5" t="e">
        <f t="shared" si="24"/>
        <v>#REF!</v>
      </c>
      <c r="Q27" s="6" t="e">
        <f t="shared" si="25"/>
        <v>#REF!</v>
      </c>
      <c r="R27" s="5" t="e">
        <f t="shared" si="8"/>
        <v>#REF!</v>
      </c>
      <c r="S27" s="6" t="e">
        <f t="shared" si="9"/>
        <v>#REF!</v>
      </c>
      <c r="T27" s="128" t="s">
        <v>85</v>
      </c>
      <c r="U27" s="454"/>
      <c r="V27" s="474" t="s">
        <v>1766</v>
      </c>
      <c r="W27" s="121"/>
    </row>
    <row r="28" spans="1:23" s="18" customFormat="1" ht="31.15" hidden="1" customHeight="1">
      <c r="A28" s="488" t="s">
        <v>1872</v>
      </c>
      <c r="B28" s="53" t="s">
        <v>413</v>
      </c>
      <c r="C28" s="7" t="s">
        <v>126</v>
      </c>
      <c r="D28" s="3"/>
      <c r="E28" s="2" t="s">
        <v>1105</v>
      </c>
      <c r="F28" s="5">
        <v>549386.73095315241</v>
      </c>
      <c r="G28" s="6">
        <v>192833.26673315253</v>
      </c>
      <c r="H28" s="5" t="e">
        <f>VLOOKUP($A28,#REF!,5,0)</f>
        <v>#REF!</v>
      </c>
      <c r="I28" s="6" t="e">
        <f>VLOOKUP($A28,#REF!,6,0)</f>
        <v>#REF!</v>
      </c>
      <c r="J28" s="5" t="e">
        <f t="shared" si="18"/>
        <v>#REF!</v>
      </c>
      <c r="K28" s="6" t="e">
        <f t="shared" si="19"/>
        <v>#REF!</v>
      </c>
      <c r="L28" s="5" t="e">
        <f t="shared" si="20"/>
        <v>#REF!</v>
      </c>
      <c r="M28" s="6" t="e">
        <f t="shared" si="21"/>
        <v>#REF!</v>
      </c>
      <c r="N28" s="5" t="e">
        <f t="shared" si="22"/>
        <v>#REF!</v>
      </c>
      <c r="O28" s="6" t="e">
        <f t="shared" si="23"/>
        <v>#REF!</v>
      </c>
      <c r="P28" s="5" t="e">
        <f t="shared" si="24"/>
        <v>#REF!</v>
      </c>
      <c r="Q28" s="6" t="e">
        <f t="shared" si="25"/>
        <v>#REF!</v>
      </c>
      <c r="R28" s="5" t="e">
        <f t="shared" si="8"/>
        <v>#REF!</v>
      </c>
      <c r="S28" s="6" t="e">
        <f t="shared" si="9"/>
        <v>#REF!</v>
      </c>
      <c r="T28" s="128" t="s">
        <v>85</v>
      </c>
      <c r="U28" s="454"/>
      <c r="V28" s="474" t="s">
        <v>1766</v>
      </c>
      <c r="W28" s="121"/>
    </row>
    <row r="29" spans="1:23" s="18" customFormat="1" ht="31.15" hidden="1" customHeight="1">
      <c r="A29" s="488" t="s">
        <v>1873</v>
      </c>
      <c r="B29" s="53" t="s">
        <v>414</v>
      </c>
      <c r="C29" s="7" t="s">
        <v>160</v>
      </c>
      <c r="D29" s="3"/>
      <c r="E29" s="2" t="s">
        <v>1105</v>
      </c>
      <c r="F29" s="5">
        <v>611494.07531170396</v>
      </c>
      <c r="G29" s="6">
        <v>237049.67255970405</v>
      </c>
      <c r="H29" s="5" t="e">
        <f>VLOOKUP($A29,#REF!,5,0)</f>
        <v>#REF!</v>
      </c>
      <c r="I29" s="6" t="e">
        <f>VLOOKUP($A29,#REF!,6,0)</f>
        <v>#REF!</v>
      </c>
      <c r="J29" s="5" t="e">
        <f t="shared" si="18"/>
        <v>#REF!</v>
      </c>
      <c r="K29" s="6" t="e">
        <f t="shared" si="19"/>
        <v>#REF!</v>
      </c>
      <c r="L29" s="5" t="e">
        <f t="shared" si="20"/>
        <v>#REF!</v>
      </c>
      <c r="M29" s="6" t="e">
        <f t="shared" si="21"/>
        <v>#REF!</v>
      </c>
      <c r="N29" s="5" t="e">
        <f t="shared" si="22"/>
        <v>#REF!</v>
      </c>
      <c r="O29" s="6" t="e">
        <f t="shared" si="23"/>
        <v>#REF!</v>
      </c>
      <c r="P29" s="5" t="e">
        <f t="shared" si="24"/>
        <v>#REF!</v>
      </c>
      <c r="Q29" s="6" t="e">
        <f t="shared" si="25"/>
        <v>#REF!</v>
      </c>
      <c r="R29" s="5" t="e">
        <f t="shared" si="8"/>
        <v>#REF!</v>
      </c>
      <c r="S29" s="6" t="e">
        <f t="shared" si="9"/>
        <v>#REF!</v>
      </c>
      <c r="T29" s="128" t="s">
        <v>85</v>
      </c>
      <c r="U29" s="454"/>
      <c r="V29" s="474" t="s">
        <v>1766</v>
      </c>
      <c r="W29" s="121"/>
    </row>
    <row r="30" spans="1:23" s="18" customFormat="1" ht="235.5" hidden="1" customHeight="1">
      <c r="A30" s="488" t="s">
        <v>1424</v>
      </c>
      <c r="B30" s="60" t="s">
        <v>27</v>
      </c>
      <c r="C30" s="114" t="s">
        <v>22</v>
      </c>
      <c r="D30" s="8" t="s">
        <v>1733</v>
      </c>
      <c r="E30" s="9"/>
      <c r="F30" s="11"/>
      <c r="G30" s="11"/>
      <c r="H30" s="11"/>
      <c r="I30" s="11"/>
      <c r="J30" s="11"/>
      <c r="K30" s="11"/>
      <c r="L30" s="11"/>
      <c r="M30" s="11"/>
      <c r="N30" s="11"/>
      <c r="O30" s="11"/>
      <c r="P30" s="11"/>
      <c r="Q30" s="11"/>
      <c r="R30" s="11"/>
      <c r="S30" s="11"/>
      <c r="T30" s="140" t="s">
        <v>1343</v>
      </c>
      <c r="U30" s="459"/>
      <c r="V30" s="475" t="s">
        <v>1770</v>
      </c>
    </row>
    <row r="31" spans="1:23" s="18" customFormat="1" ht="31.15" hidden="1" customHeight="1">
      <c r="A31" s="488" t="s">
        <v>1874</v>
      </c>
      <c r="B31" s="53" t="s">
        <v>31</v>
      </c>
      <c r="C31" s="7" t="s">
        <v>118</v>
      </c>
      <c r="D31" s="3"/>
      <c r="E31" s="2" t="s">
        <v>1105</v>
      </c>
      <c r="F31" s="5">
        <v>211391.90670999998</v>
      </c>
      <c r="G31" s="6">
        <v>73948.906709999996</v>
      </c>
      <c r="H31" s="5" t="e">
        <f>VLOOKUP($A31,#REF!,5,0)</f>
        <v>#REF!</v>
      </c>
      <c r="I31" s="6" t="e">
        <f>VLOOKUP($A31,#REF!,6,0)</f>
        <v>#REF!</v>
      </c>
      <c r="J31" s="5" t="e">
        <f t="shared" ref="J31:J37" si="26">($H31/1.1)*1.3</f>
        <v>#REF!</v>
      </c>
      <c r="K31" s="6" t="e">
        <f t="shared" ref="K31:K37" si="27">($I31/1.1)*1.3</f>
        <v>#REF!</v>
      </c>
      <c r="L31" s="5" t="e">
        <f t="shared" ref="L31:L37" si="28">$H31/1.1</f>
        <v>#REF!</v>
      </c>
      <c r="M31" s="6" t="e">
        <f t="shared" ref="M31:M37" si="29">$I31/1.1</f>
        <v>#REF!</v>
      </c>
      <c r="N31" s="5" t="e">
        <f t="shared" ref="N31:N37" si="30">H31</f>
        <v>#REF!</v>
      </c>
      <c r="O31" s="6" t="e">
        <f t="shared" ref="O31:O37" si="31">I31</f>
        <v>#REF!</v>
      </c>
      <c r="P31" s="5" t="e">
        <f t="shared" ref="P31:P37" si="32">($H31/1.1)*1.3</f>
        <v>#REF!</v>
      </c>
      <c r="Q31" s="6" t="e">
        <f t="shared" ref="Q31:Q37" si="33">($I31/1.1)*1.3</f>
        <v>#REF!</v>
      </c>
      <c r="R31" s="5" t="e">
        <f t="shared" si="8"/>
        <v>#REF!</v>
      </c>
      <c r="S31" s="6" t="e">
        <f t="shared" si="9"/>
        <v>#REF!</v>
      </c>
      <c r="T31" s="128" t="s">
        <v>85</v>
      </c>
      <c r="U31" s="454"/>
      <c r="V31" s="474" t="s">
        <v>1766</v>
      </c>
      <c r="W31" s="121"/>
    </row>
    <row r="32" spans="1:23" s="18" customFormat="1" ht="31.15" hidden="1" customHeight="1">
      <c r="A32" s="488" t="s">
        <v>1875</v>
      </c>
      <c r="B32" s="53" t="s">
        <v>32</v>
      </c>
      <c r="C32" s="7" t="s">
        <v>122</v>
      </c>
      <c r="D32" s="14"/>
      <c r="E32" s="2" t="s">
        <v>1105</v>
      </c>
      <c r="F32" s="5">
        <v>223730.02356999993</v>
      </c>
      <c r="G32" s="6">
        <v>80128.023569999976</v>
      </c>
      <c r="H32" s="5" t="e">
        <f>VLOOKUP($A32,#REF!,5,0)</f>
        <v>#REF!</v>
      </c>
      <c r="I32" s="6" t="e">
        <f>VLOOKUP($A32,#REF!,6,0)</f>
        <v>#REF!</v>
      </c>
      <c r="J32" s="5" t="e">
        <f t="shared" si="26"/>
        <v>#REF!</v>
      </c>
      <c r="K32" s="6" t="e">
        <f t="shared" si="27"/>
        <v>#REF!</v>
      </c>
      <c r="L32" s="5" t="e">
        <f t="shared" si="28"/>
        <v>#REF!</v>
      </c>
      <c r="M32" s="6" t="e">
        <f t="shared" si="29"/>
        <v>#REF!</v>
      </c>
      <c r="N32" s="5" t="e">
        <f t="shared" si="30"/>
        <v>#REF!</v>
      </c>
      <c r="O32" s="6" t="e">
        <f t="shared" si="31"/>
        <v>#REF!</v>
      </c>
      <c r="P32" s="5" t="e">
        <f t="shared" si="32"/>
        <v>#REF!</v>
      </c>
      <c r="Q32" s="6" t="e">
        <f t="shared" si="33"/>
        <v>#REF!</v>
      </c>
      <c r="R32" s="5" t="e">
        <f t="shared" si="8"/>
        <v>#REF!</v>
      </c>
      <c r="S32" s="6" t="e">
        <f t="shared" si="9"/>
        <v>#REF!</v>
      </c>
      <c r="T32" s="128" t="s">
        <v>85</v>
      </c>
      <c r="U32" s="454"/>
      <c r="V32" s="474" t="s">
        <v>1766</v>
      </c>
      <c r="W32" s="121"/>
    </row>
    <row r="33" spans="1:23" s="18" customFormat="1" ht="31.15" hidden="1" customHeight="1">
      <c r="A33" s="488" t="s">
        <v>1876</v>
      </c>
      <c r="B33" s="53" t="s">
        <v>533</v>
      </c>
      <c r="C33" s="7" t="s">
        <v>123</v>
      </c>
      <c r="D33" s="13"/>
      <c r="E33" s="2" t="s">
        <v>1105</v>
      </c>
      <c r="F33" s="5">
        <v>234461.16117535994</v>
      </c>
      <c r="G33" s="6">
        <v>86519.179015360001</v>
      </c>
      <c r="H33" s="5" t="e">
        <f>VLOOKUP($A33,#REF!,5,0)</f>
        <v>#REF!</v>
      </c>
      <c r="I33" s="6" t="e">
        <f>VLOOKUP($A33,#REF!,6,0)</f>
        <v>#REF!</v>
      </c>
      <c r="J33" s="5" t="e">
        <f t="shared" si="26"/>
        <v>#REF!</v>
      </c>
      <c r="K33" s="6" t="e">
        <f t="shared" si="27"/>
        <v>#REF!</v>
      </c>
      <c r="L33" s="5" t="e">
        <f t="shared" si="28"/>
        <v>#REF!</v>
      </c>
      <c r="M33" s="6" t="e">
        <f t="shared" si="29"/>
        <v>#REF!</v>
      </c>
      <c r="N33" s="5" t="e">
        <f t="shared" si="30"/>
        <v>#REF!</v>
      </c>
      <c r="O33" s="6" t="e">
        <f t="shared" si="31"/>
        <v>#REF!</v>
      </c>
      <c r="P33" s="5" t="e">
        <f t="shared" si="32"/>
        <v>#REF!</v>
      </c>
      <c r="Q33" s="6" t="e">
        <f t="shared" si="33"/>
        <v>#REF!</v>
      </c>
      <c r="R33" s="5" t="e">
        <f t="shared" si="8"/>
        <v>#REF!</v>
      </c>
      <c r="S33" s="6" t="e">
        <f t="shared" si="9"/>
        <v>#REF!</v>
      </c>
      <c r="T33" s="128" t="s">
        <v>85</v>
      </c>
      <c r="U33" s="454"/>
      <c r="V33" s="474" t="s">
        <v>1766</v>
      </c>
      <c r="W33" s="121"/>
    </row>
    <row r="34" spans="1:23" s="18" customFormat="1" ht="31.15" hidden="1" customHeight="1">
      <c r="A34" s="488" t="s">
        <v>1877</v>
      </c>
      <c r="B34" s="53" t="s">
        <v>534</v>
      </c>
      <c r="C34" s="7" t="s">
        <v>124</v>
      </c>
      <c r="D34" s="14"/>
      <c r="E34" s="2" t="s">
        <v>1105</v>
      </c>
      <c r="F34" s="5">
        <v>244176.68140377998</v>
      </c>
      <c r="G34" s="6">
        <v>92554.231773779989</v>
      </c>
      <c r="H34" s="5" t="e">
        <f>VLOOKUP($A34,#REF!,5,0)</f>
        <v>#REF!</v>
      </c>
      <c r="I34" s="6" t="e">
        <f>VLOOKUP($A34,#REF!,6,0)</f>
        <v>#REF!</v>
      </c>
      <c r="J34" s="5" t="e">
        <f t="shared" si="26"/>
        <v>#REF!</v>
      </c>
      <c r="K34" s="6" t="e">
        <f t="shared" si="27"/>
        <v>#REF!</v>
      </c>
      <c r="L34" s="5" t="e">
        <f t="shared" si="28"/>
        <v>#REF!</v>
      </c>
      <c r="M34" s="6" t="e">
        <f t="shared" si="29"/>
        <v>#REF!</v>
      </c>
      <c r="N34" s="5" t="e">
        <f t="shared" si="30"/>
        <v>#REF!</v>
      </c>
      <c r="O34" s="6" t="e">
        <f t="shared" si="31"/>
        <v>#REF!</v>
      </c>
      <c r="P34" s="5" t="e">
        <f t="shared" si="32"/>
        <v>#REF!</v>
      </c>
      <c r="Q34" s="6" t="e">
        <f t="shared" si="33"/>
        <v>#REF!</v>
      </c>
      <c r="R34" s="5" t="e">
        <f t="shared" si="8"/>
        <v>#REF!</v>
      </c>
      <c r="S34" s="6" t="e">
        <f t="shared" si="9"/>
        <v>#REF!</v>
      </c>
      <c r="T34" s="128" t="s">
        <v>85</v>
      </c>
      <c r="U34" s="454"/>
      <c r="V34" s="474" t="s">
        <v>1766</v>
      </c>
      <c r="W34" s="121"/>
    </row>
    <row r="35" spans="1:23" s="18" customFormat="1" ht="31.15" hidden="1" customHeight="1">
      <c r="A35" s="488" t="s">
        <v>1878</v>
      </c>
      <c r="B35" s="53" t="s">
        <v>531</v>
      </c>
      <c r="C35" s="7" t="s">
        <v>125</v>
      </c>
      <c r="D35" s="15"/>
      <c r="E35" s="2" t="s">
        <v>1105</v>
      </c>
      <c r="F35" s="5">
        <v>261193.95573650001</v>
      </c>
      <c r="G35" s="6">
        <v>103003.58263649998</v>
      </c>
      <c r="H35" s="5" t="e">
        <f>VLOOKUP($A35,#REF!,5,0)</f>
        <v>#REF!</v>
      </c>
      <c r="I35" s="6" t="e">
        <f>VLOOKUP($A35,#REF!,6,0)</f>
        <v>#REF!</v>
      </c>
      <c r="J35" s="5" t="e">
        <f t="shared" si="26"/>
        <v>#REF!</v>
      </c>
      <c r="K35" s="6" t="e">
        <f t="shared" si="27"/>
        <v>#REF!</v>
      </c>
      <c r="L35" s="5" t="e">
        <f t="shared" si="28"/>
        <v>#REF!</v>
      </c>
      <c r="M35" s="6" t="e">
        <f t="shared" si="29"/>
        <v>#REF!</v>
      </c>
      <c r="N35" s="5" t="e">
        <f t="shared" si="30"/>
        <v>#REF!</v>
      </c>
      <c r="O35" s="6" t="e">
        <f t="shared" si="31"/>
        <v>#REF!</v>
      </c>
      <c r="P35" s="5" t="e">
        <f t="shared" si="32"/>
        <v>#REF!</v>
      </c>
      <c r="Q35" s="6" t="e">
        <f t="shared" si="33"/>
        <v>#REF!</v>
      </c>
      <c r="R35" s="5" t="e">
        <f t="shared" si="8"/>
        <v>#REF!</v>
      </c>
      <c r="S35" s="6" t="e">
        <f t="shared" si="9"/>
        <v>#REF!</v>
      </c>
      <c r="T35" s="128" t="s">
        <v>85</v>
      </c>
      <c r="U35" s="454"/>
      <c r="V35" s="474" t="s">
        <v>1766</v>
      </c>
      <c r="W35" s="121"/>
    </row>
    <row r="36" spans="1:23" s="18" customFormat="1" ht="31.15" hidden="1" customHeight="1">
      <c r="A36" s="487" t="s">
        <v>1879</v>
      </c>
      <c r="B36" s="53" t="s">
        <v>535</v>
      </c>
      <c r="C36" s="7" t="s">
        <v>126</v>
      </c>
      <c r="D36" s="15"/>
      <c r="E36" s="2" t="s">
        <v>1105</v>
      </c>
      <c r="F36" s="5">
        <v>322066.31320485001</v>
      </c>
      <c r="G36" s="6">
        <v>142105.04625485002</v>
      </c>
      <c r="H36" s="5" t="e">
        <f>VLOOKUP($A36,#REF!,5,0)</f>
        <v>#REF!</v>
      </c>
      <c r="I36" s="6" t="e">
        <f>VLOOKUP($A36,#REF!,6,0)</f>
        <v>#REF!</v>
      </c>
      <c r="J36" s="5" t="e">
        <f t="shared" si="26"/>
        <v>#REF!</v>
      </c>
      <c r="K36" s="6" t="e">
        <f t="shared" si="27"/>
        <v>#REF!</v>
      </c>
      <c r="L36" s="5" t="e">
        <f t="shared" si="28"/>
        <v>#REF!</v>
      </c>
      <c r="M36" s="6" t="e">
        <f t="shared" si="29"/>
        <v>#REF!</v>
      </c>
      <c r="N36" s="5" t="e">
        <f t="shared" si="30"/>
        <v>#REF!</v>
      </c>
      <c r="O36" s="6" t="e">
        <f t="shared" si="31"/>
        <v>#REF!</v>
      </c>
      <c r="P36" s="5" t="e">
        <f t="shared" si="32"/>
        <v>#REF!</v>
      </c>
      <c r="Q36" s="6" t="e">
        <f t="shared" si="33"/>
        <v>#REF!</v>
      </c>
      <c r="R36" s="5" t="e">
        <f t="shared" si="8"/>
        <v>#REF!</v>
      </c>
      <c r="S36" s="6" t="e">
        <f t="shared" si="9"/>
        <v>#REF!</v>
      </c>
      <c r="T36" s="128" t="s">
        <v>85</v>
      </c>
      <c r="U36" s="454"/>
      <c r="V36" s="474" t="s">
        <v>1766</v>
      </c>
      <c r="W36" s="121"/>
    </row>
    <row r="37" spans="1:23" s="18" customFormat="1" ht="31.15" hidden="1" customHeight="1">
      <c r="A37" s="488" t="s">
        <v>1880</v>
      </c>
      <c r="B37" s="53" t="s">
        <v>536</v>
      </c>
      <c r="C37" s="7" t="s">
        <v>160</v>
      </c>
      <c r="D37" s="15"/>
      <c r="E37" s="2" t="s">
        <v>1105</v>
      </c>
      <c r="F37" s="5">
        <v>379076.5241682101</v>
      </c>
      <c r="G37" s="6">
        <v>181155.60367821</v>
      </c>
      <c r="H37" s="5" t="e">
        <f>VLOOKUP($A37,#REF!,5,0)</f>
        <v>#REF!</v>
      </c>
      <c r="I37" s="6" t="e">
        <f>VLOOKUP($A37,#REF!,6,0)</f>
        <v>#REF!</v>
      </c>
      <c r="J37" s="5" t="e">
        <f t="shared" si="26"/>
        <v>#REF!</v>
      </c>
      <c r="K37" s="6" t="e">
        <f t="shared" si="27"/>
        <v>#REF!</v>
      </c>
      <c r="L37" s="5" t="e">
        <f t="shared" si="28"/>
        <v>#REF!</v>
      </c>
      <c r="M37" s="6" t="e">
        <f t="shared" si="29"/>
        <v>#REF!</v>
      </c>
      <c r="N37" s="5" t="e">
        <f t="shared" si="30"/>
        <v>#REF!</v>
      </c>
      <c r="O37" s="6" t="e">
        <f t="shared" si="31"/>
        <v>#REF!</v>
      </c>
      <c r="P37" s="5" t="e">
        <f t="shared" si="32"/>
        <v>#REF!</v>
      </c>
      <c r="Q37" s="6" t="e">
        <f t="shared" si="33"/>
        <v>#REF!</v>
      </c>
      <c r="R37" s="5" t="e">
        <f t="shared" si="8"/>
        <v>#REF!</v>
      </c>
      <c r="S37" s="6" t="e">
        <f t="shared" si="9"/>
        <v>#REF!</v>
      </c>
      <c r="T37" s="128" t="s">
        <v>85</v>
      </c>
      <c r="U37" s="454"/>
      <c r="V37" s="474" t="s">
        <v>1766</v>
      </c>
      <c r="W37" s="121"/>
    </row>
    <row r="38" spans="1:23" s="18" customFormat="1" ht="46.9" hidden="1" customHeight="1">
      <c r="A38" s="488" t="s">
        <v>1425</v>
      </c>
      <c r="B38" s="60" t="s">
        <v>33</v>
      </c>
      <c r="C38" s="114" t="s">
        <v>141</v>
      </c>
      <c r="D38" s="8" t="s">
        <v>1639</v>
      </c>
      <c r="E38" s="9"/>
      <c r="F38" s="11"/>
      <c r="G38" s="11"/>
      <c r="H38" s="11"/>
      <c r="I38" s="11"/>
      <c r="J38" s="11"/>
      <c r="K38" s="11"/>
      <c r="L38" s="11"/>
      <c r="M38" s="11"/>
      <c r="N38" s="11"/>
      <c r="O38" s="11"/>
      <c r="P38" s="11"/>
      <c r="Q38" s="11"/>
      <c r="R38" s="11"/>
      <c r="S38" s="11"/>
      <c r="T38" s="12"/>
      <c r="U38" s="454"/>
      <c r="V38" s="475" t="s">
        <v>1770</v>
      </c>
    </row>
    <row r="39" spans="1:23" s="18" customFormat="1" ht="46.9" hidden="1" customHeight="1">
      <c r="A39" s="488" t="s">
        <v>1881</v>
      </c>
      <c r="B39" s="53" t="s">
        <v>575</v>
      </c>
      <c r="C39" s="3" t="s">
        <v>142</v>
      </c>
      <c r="D39" s="3"/>
      <c r="E39" s="2" t="s">
        <v>58</v>
      </c>
      <c r="F39" s="5">
        <v>2074.67</v>
      </c>
      <c r="G39" s="5" t="s">
        <v>85</v>
      </c>
      <c r="H39" s="5" t="e">
        <f>VLOOKUP($A39,#REF!,5,0)</f>
        <v>#REF!</v>
      </c>
      <c r="I39" s="5" t="e">
        <f>VLOOKUP($A39,#REF!,6,0)</f>
        <v>#REF!</v>
      </c>
      <c r="J39" s="5" t="e">
        <f t="shared" ref="J39:J44" si="34">($H39/1.1)*1.3</f>
        <v>#REF!</v>
      </c>
      <c r="K39" s="5" t="e">
        <f t="shared" ref="K39:K44" si="35">($I39/1.1)*1.3</f>
        <v>#REF!</v>
      </c>
      <c r="L39" s="5" t="e">
        <f t="shared" ref="L39:L44" si="36">$H39/1.1</f>
        <v>#REF!</v>
      </c>
      <c r="M39" s="5" t="e">
        <f t="shared" ref="M39:M44" si="37">$I39/1.1</f>
        <v>#REF!</v>
      </c>
      <c r="N39" s="5" t="e">
        <f t="shared" ref="N39:N44" si="38">H39</f>
        <v>#REF!</v>
      </c>
      <c r="O39" s="5" t="e">
        <f t="shared" ref="O39:O44" si="39">I39</f>
        <v>#REF!</v>
      </c>
      <c r="P39" s="5" t="e">
        <f t="shared" ref="P39:P44" si="40">($H39/1.1)*1.3</f>
        <v>#REF!</v>
      </c>
      <c r="Q39" s="5" t="e">
        <f t="shared" ref="Q39:Q44" si="41">($I39/1.1)*1.3</f>
        <v>#REF!</v>
      </c>
      <c r="R39" s="5" t="e">
        <f t="shared" si="8"/>
        <v>#REF!</v>
      </c>
      <c r="S39" s="5" t="e">
        <f t="shared" si="9"/>
        <v>#REF!</v>
      </c>
      <c r="T39" s="129" t="s">
        <v>927</v>
      </c>
      <c r="U39" s="454"/>
      <c r="V39" s="474" t="s">
        <v>1769</v>
      </c>
    </row>
    <row r="40" spans="1:23" s="18" customFormat="1" ht="46.9" hidden="1" customHeight="1">
      <c r="A40" s="488" t="s">
        <v>1882</v>
      </c>
      <c r="B40" s="53" t="s">
        <v>576</v>
      </c>
      <c r="C40" s="3" t="s">
        <v>143</v>
      </c>
      <c r="D40" s="3"/>
      <c r="E40" s="2" t="s">
        <v>58</v>
      </c>
      <c r="F40" s="5">
        <v>2342.19</v>
      </c>
      <c r="G40" s="5" t="s">
        <v>85</v>
      </c>
      <c r="H40" s="5" t="e">
        <f>VLOOKUP($A40,#REF!,5,0)</f>
        <v>#REF!</v>
      </c>
      <c r="I40" s="5" t="e">
        <f>VLOOKUP($A40,#REF!,6,0)</f>
        <v>#REF!</v>
      </c>
      <c r="J40" s="5" t="e">
        <f t="shared" si="34"/>
        <v>#REF!</v>
      </c>
      <c r="K40" s="5" t="e">
        <f t="shared" si="35"/>
        <v>#REF!</v>
      </c>
      <c r="L40" s="5" t="e">
        <f t="shared" si="36"/>
        <v>#REF!</v>
      </c>
      <c r="M40" s="5" t="e">
        <f t="shared" si="37"/>
        <v>#REF!</v>
      </c>
      <c r="N40" s="5" t="e">
        <f t="shared" si="38"/>
        <v>#REF!</v>
      </c>
      <c r="O40" s="5" t="e">
        <f t="shared" si="39"/>
        <v>#REF!</v>
      </c>
      <c r="P40" s="5" t="e">
        <f t="shared" si="40"/>
        <v>#REF!</v>
      </c>
      <c r="Q40" s="5" t="e">
        <f t="shared" si="41"/>
        <v>#REF!</v>
      </c>
      <c r="R40" s="5" t="e">
        <f t="shared" si="8"/>
        <v>#REF!</v>
      </c>
      <c r="S40" s="5" t="e">
        <f t="shared" si="9"/>
        <v>#REF!</v>
      </c>
      <c r="T40" s="129" t="s">
        <v>927</v>
      </c>
      <c r="U40" s="454"/>
      <c r="V40" s="474" t="s">
        <v>1769</v>
      </c>
    </row>
    <row r="41" spans="1:23" s="18" customFormat="1" ht="46.9" hidden="1" customHeight="1">
      <c r="A41" s="488" t="s">
        <v>1883</v>
      </c>
      <c r="B41" s="53" t="s">
        <v>577</v>
      </c>
      <c r="C41" s="3" t="s">
        <v>146</v>
      </c>
      <c r="D41" s="3"/>
      <c r="E41" s="2" t="s">
        <v>58</v>
      </c>
      <c r="F41" s="5">
        <v>6736.7800000000007</v>
      </c>
      <c r="G41" s="5" t="s">
        <v>85</v>
      </c>
      <c r="H41" s="5" t="e">
        <f>VLOOKUP($A41,#REF!,5,0)</f>
        <v>#REF!</v>
      </c>
      <c r="I41" s="5" t="e">
        <f>VLOOKUP($A41,#REF!,6,0)</f>
        <v>#REF!</v>
      </c>
      <c r="J41" s="5" t="e">
        <f t="shared" si="34"/>
        <v>#REF!</v>
      </c>
      <c r="K41" s="5" t="e">
        <f t="shared" si="35"/>
        <v>#REF!</v>
      </c>
      <c r="L41" s="5" t="e">
        <f t="shared" si="36"/>
        <v>#REF!</v>
      </c>
      <c r="M41" s="5" t="e">
        <f t="shared" si="37"/>
        <v>#REF!</v>
      </c>
      <c r="N41" s="5" t="e">
        <f t="shared" si="38"/>
        <v>#REF!</v>
      </c>
      <c r="O41" s="5" t="e">
        <f t="shared" si="39"/>
        <v>#REF!</v>
      </c>
      <c r="P41" s="5" t="e">
        <f t="shared" si="40"/>
        <v>#REF!</v>
      </c>
      <c r="Q41" s="5" t="e">
        <f t="shared" si="41"/>
        <v>#REF!</v>
      </c>
      <c r="R41" s="5" t="e">
        <f t="shared" si="8"/>
        <v>#REF!</v>
      </c>
      <c r="S41" s="5" t="e">
        <f t="shared" si="9"/>
        <v>#REF!</v>
      </c>
      <c r="T41" s="129" t="s">
        <v>927</v>
      </c>
      <c r="U41" s="454"/>
      <c r="V41" s="474" t="s">
        <v>1769</v>
      </c>
    </row>
    <row r="42" spans="1:23" s="18" customFormat="1" ht="46.9" hidden="1" customHeight="1">
      <c r="A42" s="488" t="s">
        <v>1884</v>
      </c>
      <c r="B42" s="53" t="s">
        <v>578</v>
      </c>
      <c r="C42" s="3" t="s">
        <v>147</v>
      </c>
      <c r="D42" s="3"/>
      <c r="E42" s="2" t="s">
        <v>58</v>
      </c>
      <c r="F42" s="5">
        <v>9367.7000000000007</v>
      </c>
      <c r="G42" s="5" t="s">
        <v>85</v>
      </c>
      <c r="H42" s="5" t="e">
        <f>VLOOKUP($A42,#REF!,5,0)</f>
        <v>#REF!</v>
      </c>
      <c r="I42" s="5" t="e">
        <f>VLOOKUP($A42,#REF!,6,0)</f>
        <v>#REF!</v>
      </c>
      <c r="J42" s="5" t="e">
        <f t="shared" si="34"/>
        <v>#REF!</v>
      </c>
      <c r="K42" s="5" t="e">
        <f t="shared" si="35"/>
        <v>#REF!</v>
      </c>
      <c r="L42" s="5" t="e">
        <f t="shared" si="36"/>
        <v>#REF!</v>
      </c>
      <c r="M42" s="5" t="e">
        <f t="shared" si="37"/>
        <v>#REF!</v>
      </c>
      <c r="N42" s="5" t="e">
        <f t="shared" si="38"/>
        <v>#REF!</v>
      </c>
      <c r="O42" s="5" t="e">
        <f t="shared" si="39"/>
        <v>#REF!</v>
      </c>
      <c r="P42" s="5" t="e">
        <f t="shared" si="40"/>
        <v>#REF!</v>
      </c>
      <c r="Q42" s="5" t="e">
        <f t="shared" si="41"/>
        <v>#REF!</v>
      </c>
      <c r="R42" s="5" t="e">
        <f t="shared" si="8"/>
        <v>#REF!</v>
      </c>
      <c r="S42" s="5" t="e">
        <f t="shared" si="9"/>
        <v>#REF!</v>
      </c>
      <c r="T42" s="129" t="s">
        <v>927</v>
      </c>
      <c r="U42" s="454"/>
      <c r="V42" s="474" t="s">
        <v>1769</v>
      </c>
    </row>
    <row r="43" spans="1:23" s="18" customFormat="1" ht="46.9" hidden="1" customHeight="1">
      <c r="A43" s="488" t="s">
        <v>1885</v>
      </c>
      <c r="B43" s="53" t="s">
        <v>579</v>
      </c>
      <c r="C43" s="3" t="s">
        <v>144</v>
      </c>
      <c r="D43" s="3"/>
      <c r="E43" s="2" t="s">
        <v>58</v>
      </c>
      <c r="F43" s="5">
        <v>14211.7</v>
      </c>
      <c r="G43" s="5" t="s">
        <v>85</v>
      </c>
      <c r="H43" s="5" t="e">
        <f>VLOOKUP($A43,#REF!,5,0)</f>
        <v>#REF!</v>
      </c>
      <c r="I43" s="5" t="e">
        <f>VLOOKUP($A43,#REF!,6,0)</f>
        <v>#REF!</v>
      </c>
      <c r="J43" s="5" t="e">
        <f t="shared" si="34"/>
        <v>#REF!</v>
      </c>
      <c r="K43" s="5" t="e">
        <f t="shared" si="35"/>
        <v>#REF!</v>
      </c>
      <c r="L43" s="5" t="e">
        <f t="shared" si="36"/>
        <v>#REF!</v>
      </c>
      <c r="M43" s="5" t="e">
        <f t="shared" si="37"/>
        <v>#REF!</v>
      </c>
      <c r="N43" s="5" t="e">
        <f t="shared" si="38"/>
        <v>#REF!</v>
      </c>
      <c r="O43" s="5" t="e">
        <f t="shared" si="39"/>
        <v>#REF!</v>
      </c>
      <c r="P43" s="5" t="e">
        <f t="shared" si="40"/>
        <v>#REF!</v>
      </c>
      <c r="Q43" s="5" t="e">
        <f t="shared" si="41"/>
        <v>#REF!</v>
      </c>
      <c r="R43" s="5" t="e">
        <f t="shared" si="8"/>
        <v>#REF!</v>
      </c>
      <c r="S43" s="5" t="e">
        <f t="shared" si="9"/>
        <v>#REF!</v>
      </c>
      <c r="T43" s="129" t="s">
        <v>927</v>
      </c>
      <c r="U43" s="454"/>
      <c r="V43" s="474" t="s">
        <v>1769</v>
      </c>
    </row>
    <row r="44" spans="1:23" s="18" customFormat="1" ht="44.45" hidden="1" customHeight="1">
      <c r="A44" s="488" t="s">
        <v>1886</v>
      </c>
      <c r="B44" s="53" t="s">
        <v>580</v>
      </c>
      <c r="C44" s="3" t="s">
        <v>145</v>
      </c>
      <c r="D44" s="3"/>
      <c r="E44" s="2" t="s">
        <v>58</v>
      </c>
      <c r="F44" s="5">
        <v>28156.92</v>
      </c>
      <c r="G44" s="5" t="s">
        <v>85</v>
      </c>
      <c r="H44" s="5" t="e">
        <f>VLOOKUP($A44,#REF!,5,0)</f>
        <v>#REF!</v>
      </c>
      <c r="I44" s="5" t="e">
        <f>VLOOKUP($A44,#REF!,6,0)</f>
        <v>#REF!</v>
      </c>
      <c r="J44" s="5" t="e">
        <f t="shared" si="34"/>
        <v>#REF!</v>
      </c>
      <c r="K44" s="5" t="e">
        <f t="shared" si="35"/>
        <v>#REF!</v>
      </c>
      <c r="L44" s="5" t="e">
        <f t="shared" si="36"/>
        <v>#REF!</v>
      </c>
      <c r="M44" s="5" t="e">
        <f t="shared" si="37"/>
        <v>#REF!</v>
      </c>
      <c r="N44" s="5" t="e">
        <f t="shared" si="38"/>
        <v>#REF!</v>
      </c>
      <c r="O44" s="5" t="e">
        <f t="shared" si="39"/>
        <v>#REF!</v>
      </c>
      <c r="P44" s="5" t="e">
        <f t="shared" si="40"/>
        <v>#REF!</v>
      </c>
      <c r="Q44" s="5" t="e">
        <f t="shared" si="41"/>
        <v>#REF!</v>
      </c>
      <c r="R44" s="5" t="e">
        <f t="shared" si="8"/>
        <v>#REF!</v>
      </c>
      <c r="S44" s="5" t="e">
        <f t="shared" si="9"/>
        <v>#REF!</v>
      </c>
      <c r="T44" s="129" t="s">
        <v>927</v>
      </c>
      <c r="U44" s="454"/>
      <c r="V44" s="474" t="s">
        <v>1769</v>
      </c>
    </row>
    <row r="45" spans="1:23" s="18" customFormat="1" ht="154.5" hidden="1" customHeight="1">
      <c r="A45" s="41" t="s">
        <v>1841</v>
      </c>
      <c r="B45" s="60" t="s">
        <v>34</v>
      </c>
      <c r="C45" s="114" t="s">
        <v>1252</v>
      </c>
      <c r="D45" s="8" t="s">
        <v>1640</v>
      </c>
      <c r="E45" s="9"/>
      <c r="F45" s="16"/>
      <c r="G45" s="16"/>
      <c r="H45" s="16"/>
      <c r="I45" s="16"/>
      <c r="J45" s="16"/>
      <c r="K45" s="16"/>
      <c r="L45" s="16"/>
      <c r="M45" s="16"/>
      <c r="N45" s="16"/>
      <c r="O45" s="16"/>
      <c r="P45" s="16"/>
      <c r="Q45" s="16"/>
      <c r="R45" s="16"/>
      <c r="S45" s="16"/>
      <c r="T45" s="130" t="s">
        <v>1326</v>
      </c>
      <c r="U45" s="459"/>
      <c r="V45" s="475" t="s">
        <v>1770</v>
      </c>
    </row>
    <row r="46" spans="1:23" s="18" customFormat="1" ht="18.75" hidden="1" customHeight="1">
      <c r="A46" s="41" t="s">
        <v>1887</v>
      </c>
      <c r="B46" s="53" t="s">
        <v>537</v>
      </c>
      <c r="C46" s="3" t="s">
        <v>1242</v>
      </c>
      <c r="D46" s="3"/>
      <c r="E46" s="2" t="s">
        <v>680</v>
      </c>
      <c r="F46" s="5">
        <v>8517</v>
      </c>
      <c r="G46" s="5" t="s">
        <v>85</v>
      </c>
      <c r="H46" s="5" t="e">
        <f>VLOOKUP($A46,#REF!,5,0)</f>
        <v>#REF!</v>
      </c>
      <c r="I46" s="5" t="e">
        <f>VLOOKUP($A46,#REF!,6,0)</f>
        <v>#REF!</v>
      </c>
      <c r="J46" s="5" t="e">
        <f t="shared" ref="J46:J50" si="42">($H46/1.1)*1.3</f>
        <v>#REF!</v>
      </c>
      <c r="K46" s="5" t="e">
        <f t="shared" ref="K46:K50" si="43">($I46/1.1)*1.3</f>
        <v>#REF!</v>
      </c>
      <c r="L46" s="5" t="e">
        <f t="shared" ref="L46:L50" si="44">$H46/1.1</f>
        <v>#REF!</v>
      </c>
      <c r="M46" s="5" t="e">
        <f t="shared" ref="M46:M50" si="45">$I46/1.1</f>
        <v>#REF!</v>
      </c>
      <c r="N46" s="5" t="e">
        <f t="shared" ref="N46:N50" si="46">H46</f>
        <v>#REF!</v>
      </c>
      <c r="O46" s="5" t="e">
        <f t="shared" ref="O46:O50" si="47">I46</f>
        <v>#REF!</v>
      </c>
      <c r="P46" s="5" t="e">
        <f t="shared" ref="P46:P50" si="48">($H46/1.1)*1.3</f>
        <v>#REF!</v>
      </c>
      <c r="Q46" s="5" t="e">
        <f t="shared" ref="Q46:Q50" si="49">($I46/1.1)*1.3</f>
        <v>#REF!</v>
      </c>
      <c r="R46" s="5" t="e">
        <f t="shared" si="8"/>
        <v>#REF!</v>
      </c>
      <c r="S46" s="5" t="e">
        <f t="shared" si="9"/>
        <v>#REF!</v>
      </c>
      <c r="T46" s="129"/>
      <c r="U46" s="454"/>
      <c r="V46" s="474" t="s">
        <v>1769</v>
      </c>
    </row>
    <row r="47" spans="1:23" s="18" customFormat="1" ht="18.75" hidden="1" customHeight="1">
      <c r="A47" s="41" t="s">
        <v>1888</v>
      </c>
      <c r="B47" s="53" t="s">
        <v>538</v>
      </c>
      <c r="C47" s="3" t="s">
        <v>1243</v>
      </c>
      <c r="D47" s="3"/>
      <c r="E47" s="2" t="s">
        <v>680</v>
      </c>
      <c r="F47" s="5">
        <v>13876</v>
      </c>
      <c r="G47" s="5" t="s">
        <v>85</v>
      </c>
      <c r="H47" s="5" t="e">
        <f>VLOOKUP($A47,#REF!,5,0)</f>
        <v>#REF!</v>
      </c>
      <c r="I47" s="5" t="e">
        <f>VLOOKUP($A47,#REF!,6,0)</f>
        <v>#REF!</v>
      </c>
      <c r="J47" s="5" t="e">
        <f t="shared" si="42"/>
        <v>#REF!</v>
      </c>
      <c r="K47" s="5" t="e">
        <f t="shared" si="43"/>
        <v>#REF!</v>
      </c>
      <c r="L47" s="5" t="e">
        <f t="shared" si="44"/>
        <v>#REF!</v>
      </c>
      <c r="M47" s="5" t="e">
        <f t="shared" si="45"/>
        <v>#REF!</v>
      </c>
      <c r="N47" s="5" t="e">
        <f t="shared" si="46"/>
        <v>#REF!</v>
      </c>
      <c r="O47" s="5" t="e">
        <f t="shared" si="47"/>
        <v>#REF!</v>
      </c>
      <c r="P47" s="5" t="e">
        <f t="shared" si="48"/>
        <v>#REF!</v>
      </c>
      <c r="Q47" s="5" t="e">
        <f t="shared" si="49"/>
        <v>#REF!</v>
      </c>
      <c r="R47" s="5" t="e">
        <f t="shared" si="8"/>
        <v>#REF!</v>
      </c>
      <c r="S47" s="5" t="e">
        <f t="shared" si="9"/>
        <v>#REF!</v>
      </c>
      <c r="T47" s="129"/>
      <c r="U47" s="454"/>
      <c r="V47" s="474" t="s">
        <v>1769</v>
      </c>
    </row>
    <row r="48" spans="1:23" s="18" customFormat="1" ht="18.75" hidden="1" customHeight="1">
      <c r="A48" s="41" t="s">
        <v>1889</v>
      </c>
      <c r="B48" s="53" t="s">
        <v>539</v>
      </c>
      <c r="C48" s="3" t="s">
        <v>1253</v>
      </c>
      <c r="D48" s="3"/>
      <c r="E48" s="2" t="s">
        <v>680</v>
      </c>
      <c r="F48" s="5">
        <v>26299</v>
      </c>
      <c r="G48" s="5" t="s">
        <v>85</v>
      </c>
      <c r="H48" s="5" t="e">
        <f>VLOOKUP($A48,#REF!,5,0)</f>
        <v>#REF!</v>
      </c>
      <c r="I48" s="5" t="e">
        <f>VLOOKUP($A48,#REF!,6,0)</f>
        <v>#REF!</v>
      </c>
      <c r="J48" s="5" t="e">
        <f t="shared" si="42"/>
        <v>#REF!</v>
      </c>
      <c r="K48" s="5" t="e">
        <f t="shared" si="43"/>
        <v>#REF!</v>
      </c>
      <c r="L48" s="5" t="e">
        <f t="shared" si="44"/>
        <v>#REF!</v>
      </c>
      <c r="M48" s="5" t="e">
        <f t="shared" si="45"/>
        <v>#REF!</v>
      </c>
      <c r="N48" s="5" t="e">
        <f t="shared" si="46"/>
        <v>#REF!</v>
      </c>
      <c r="O48" s="5" t="e">
        <f t="shared" si="47"/>
        <v>#REF!</v>
      </c>
      <c r="P48" s="5" t="e">
        <f t="shared" si="48"/>
        <v>#REF!</v>
      </c>
      <c r="Q48" s="5" t="e">
        <f t="shared" si="49"/>
        <v>#REF!</v>
      </c>
      <c r="R48" s="5" t="e">
        <f t="shared" si="8"/>
        <v>#REF!</v>
      </c>
      <c r="S48" s="5" t="e">
        <f t="shared" si="9"/>
        <v>#REF!</v>
      </c>
      <c r="T48" s="129"/>
      <c r="U48" s="454"/>
      <c r="V48" s="474" t="s">
        <v>1769</v>
      </c>
    </row>
    <row r="49" spans="1:23" s="18" customFormat="1" ht="18.75" hidden="1" customHeight="1">
      <c r="A49" s="41" t="s">
        <v>1890</v>
      </c>
      <c r="B49" s="53" t="s">
        <v>540</v>
      </c>
      <c r="C49" s="3" t="s">
        <v>1244</v>
      </c>
      <c r="D49" s="3"/>
      <c r="E49" s="2" t="s">
        <v>680</v>
      </c>
      <c r="F49" s="5">
        <v>38034</v>
      </c>
      <c r="G49" s="5" t="s">
        <v>85</v>
      </c>
      <c r="H49" s="5" t="e">
        <f>VLOOKUP($A49,#REF!,5,0)</f>
        <v>#REF!</v>
      </c>
      <c r="I49" s="5" t="e">
        <f>VLOOKUP($A49,#REF!,6,0)</f>
        <v>#REF!</v>
      </c>
      <c r="J49" s="5" t="e">
        <f t="shared" si="42"/>
        <v>#REF!</v>
      </c>
      <c r="K49" s="5" t="e">
        <f t="shared" si="43"/>
        <v>#REF!</v>
      </c>
      <c r="L49" s="5" t="e">
        <f t="shared" si="44"/>
        <v>#REF!</v>
      </c>
      <c r="M49" s="5" t="e">
        <f t="shared" si="45"/>
        <v>#REF!</v>
      </c>
      <c r="N49" s="5" t="e">
        <f t="shared" si="46"/>
        <v>#REF!</v>
      </c>
      <c r="O49" s="5" t="e">
        <f t="shared" si="47"/>
        <v>#REF!</v>
      </c>
      <c r="P49" s="5" t="e">
        <f t="shared" si="48"/>
        <v>#REF!</v>
      </c>
      <c r="Q49" s="5" t="e">
        <f t="shared" si="49"/>
        <v>#REF!</v>
      </c>
      <c r="R49" s="5" t="e">
        <f t="shared" si="8"/>
        <v>#REF!</v>
      </c>
      <c r="S49" s="5" t="e">
        <f t="shared" si="9"/>
        <v>#REF!</v>
      </c>
      <c r="T49" s="129"/>
      <c r="U49" s="454"/>
      <c r="V49" s="474" t="s">
        <v>1769</v>
      </c>
    </row>
    <row r="50" spans="1:23" s="18" customFormat="1" ht="18.75" hidden="1" customHeight="1">
      <c r="A50" s="41" t="s">
        <v>1891</v>
      </c>
      <c r="B50" s="53" t="s">
        <v>541</v>
      </c>
      <c r="C50" s="3" t="s">
        <v>1245</v>
      </c>
      <c r="D50" s="3"/>
      <c r="E50" s="2" t="s">
        <v>680</v>
      </c>
      <c r="F50" s="5">
        <v>73436</v>
      </c>
      <c r="G50" s="5" t="s">
        <v>85</v>
      </c>
      <c r="H50" s="5" t="e">
        <f>VLOOKUP($A50,#REF!,5,0)</f>
        <v>#REF!</v>
      </c>
      <c r="I50" s="5" t="e">
        <f>VLOOKUP($A50,#REF!,6,0)</f>
        <v>#REF!</v>
      </c>
      <c r="J50" s="5" t="e">
        <f t="shared" si="42"/>
        <v>#REF!</v>
      </c>
      <c r="K50" s="5" t="e">
        <f t="shared" si="43"/>
        <v>#REF!</v>
      </c>
      <c r="L50" s="5" t="e">
        <f t="shared" si="44"/>
        <v>#REF!</v>
      </c>
      <c r="M50" s="5" t="e">
        <f t="shared" si="45"/>
        <v>#REF!</v>
      </c>
      <c r="N50" s="5" t="e">
        <f t="shared" si="46"/>
        <v>#REF!</v>
      </c>
      <c r="O50" s="5" t="e">
        <f t="shared" si="47"/>
        <v>#REF!</v>
      </c>
      <c r="P50" s="5" t="e">
        <f t="shared" si="48"/>
        <v>#REF!</v>
      </c>
      <c r="Q50" s="5" t="e">
        <f t="shared" si="49"/>
        <v>#REF!</v>
      </c>
      <c r="R50" s="5" t="e">
        <f t="shared" si="8"/>
        <v>#REF!</v>
      </c>
      <c r="S50" s="5" t="e">
        <f t="shared" si="9"/>
        <v>#REF!</v>
      </c>
      <c r="T50" s="129"/>
      <c r="U50" s="454"/>
      <c r="V50" s="474" t="s">
        <v>1769</v>
      </c>
    </row>
    <row r="51" spans="1:23" s="18" customFormat="1" ht="302.25" hidden="1" customHeight="1">
      <c r="A51" s="488" t="s">
        <v>1892</v>
      </c>
      <c r="B51" s="494" t="s">
        <v>35</v>
      </c>
      <c r="C51" s="114" t="s">
        <v>1399</v>
      </c>
      <c r="D51" s="8" t="s">
        <v>1734</v>
      </c>
      <c r="E51" s="9"/>
      <c r="F51" s="447"/>
      <c r="G51" s="11"/>
      <c r="H51" s="11"/>
      <c r="I51" s="11"/>
      <c r="J51" s="11"/>
      <c r="K51" s="11"/>
      <c r="L51" s="11"/>
      <c r="M51" s="11"/>
      <c r="N51" s="11"/>
      <c r="O51" s="11"/>
      <c r="P51" s="11"/>
      <c r="Q51" s="11"/>
      <c r="R51" s="11"/>
      <c r="S51" s="11"/>
      <c r="T51" s="140" t="s">
        <v>1345</v>
      </c>
      <c r="U51" s="459" t="s">
        <v>2318</v>
      </c>
      <c r="V51" s="475" t="s">
        <v>1770</v>
      </c>
    </row>
    <row r="52" spans="1:23" s="18" customFormat="1" ht="15.6" hidden="1" customHeight="1">
      <c r="A52" s="488" t="s">
        <v>1893</v>
      </c>
      <c r="B52" s="495" t="s">
        <v>542</v>
      </c>
      <c r="C52" s="7" t="s">
        <v>127</v>
      </c>
      <c r="D52" s="13"/>
      <c r="E52" s="2" t="s">
        <v>2</v>
      </c>
      <c r="F52" s="5">
        <v>135622.41095398148</v>
      </c>
      <c r="G52" s="402">
        <v>27057.600953981499</v>
      </c>
      <c r="H52" s="5" t="e">
        <f>VLOOKUP($A52,#REF!,5,0)</f>
        <v>#REF!</v>
      </c>
      <c r="I52" s="402" t="e">
        <f>VLOOKUP($A52,#REF!,6,0)</f>
        <v>#REF!</v>
      </c>
      <c r="J52" s="5" t="e">
        <f t="shared" ref="J52:J60" si="50">(($H52-$I52)/1.1)*1.3+$M52</f>
        <v>#REF!</v>
      </c>
      <c r="K52" s="402" t="e">
        <f t="shared" ref="K52:K60" si="51">$I52</f>
        <v>#REF!</v>
      </c>
      <c r="L52" s="5" t="e">
        <f>($H52-$I52)/1.1+$M52</f>
        <v>#REF!</v>
      </c>
      <c r="M52" s="402" t="e">
        <f>$I52</f>
        <v>#REF!</v>
      </c>
      <c r="N52" s="5" t="e">
        <f t="shared" ref="N52:N60" si="52">H52</f>
        <v>#REF!</v>
      </c>
      <c r="O52" s="402" t="e">
        <f t="shared" ref="O52:O60" si="53">I52</f>
        <v>#REF!</v>
      </c>
      <c r="P52" s="5" t="e">
        <f>(($H52-$I52)/1.1)*1.3+$M52</f>
        <v>#REF!</v>
      </c>
      <c r="Q52" s="402" t="e">
        <f t="shared" ref="Q52:S67" si="54">$I52</f>
        <v>#REF!</v>
      </c>
      <c r="R52" s="5" t="e">
        <f t="shared" ref="R52:R60" si="55">($H52-$I52)/1.1+$M52</f>
        <v>#REF!</v>
      </c>
      <c r="S52" s="402" t="e">
        <f t="shared" si="54"/>
        <v>#REF!</v>
      </c>
      <c r="T52" s="128" t="s">
        <v>85</v>
      </c>
      <c r="U52" s="454" t="s">
        <v>2318</v>
      </c>
      <c r="V52" s="476" t="s">
        <v>1768</v>
      </c>
      <c r="W52" s="121"/>
    </row>
    <row r="53" spans="1:23" s="18" customFormat="1" ht="15.6" hidden="1" customHeight="1">
      <c r="A53" s="488" t="s">
        <v>1894</v>
      </c>
      <c r="B53" s="495" t="s">
        <v>543</v>
      </c>
      <c r="C53" s="7" t="s">
        <v>161</v>
      </c>
      <c r="D53" s="13"/>
      <c r="E53" s="2" t="s">
        <v>2</v>
      </c>
      <c r="F53" s="5">
        <v>169575.11268466589</v>
      </c>
      <c r="G53" s="402">
        <v>46452.672684666359</v>
      </c>
      <c r="H53" s="5" t="e">
        <f>VLOOKUP($A53,#REF!,5,0)</f>
        <v>#REF!</v>
      </c>
      <c r="I53" s="402" t="e">
        <f>VLOOKUP($A53,#REF!,6,0)</f>
        <v>#REF!</v>
      </c>
      <c r="J53" s="5" t="e">
        <f t="shared" si="50"/>
        <v>#REF!</v>
      </c>
      <c r="K53" s="402" t="e">
        <f t="shared" si="51"/>
        <v>#REF!</v>
      </c>
      <c r="L53" s="5" t="e">
        <f t="shared" ref="L53:L79" si="56">($H53-$I53)/1.1+$M53</f>
        <v>#REF!</v>
      </c>
      <c r="M53" s="402" t="e">
        <f t="shared" ref="M53:M80" si="57">$I53</f>
        <v>#REF!</v>
      </c>
      <c r="N53" s="5" t="e">
        <f t="shared" si="52"/>
        <v>#REF!</v>
      </c>
      <c r="O53" s="402" t="e">
        <f t="shared" si="53"/>
        <v>#REF!</v>
      </c>
      <c r="P53" s="5" t="e">
        <f t="shared" ref="P53:P60" si="58">(($H53-$I53)/1.1)*1.3+$M53</f>
        <v>#REF!</v>
      </c>
      <c r="Q53" s="402" t="e">
        <f t="shared" si="54"/>
        <v>#REF!</v>
      </c>
      <c r="R53" s="5" t="e">
        <f t="shared" si="55"/>
        <v>#REF!</v>
      </c>
      <c r="S53" s="402" t="e">
        <f t="shared" si="54"/>
        <v>#REF!</v>
      </c>
      <c r="T53" s="128" t="s">
        <v>85</v>
      </c>
      <c r="U53" s="454" t="s">
        <v>2318</v>
      </c>
      <c r="V53" s="476" t="s">
        <v>1768</v>
      </c>
      <c r="W53" s="121"/>
    </row>
    <row r="54" spans="1:23" s="18" customFormat="1" ht="15.6" hidden="1" customHeight="1">
      <c r="A54" s="488" t="s">
        <v>1895</v>
      </c>
      <c r="B54" s="495" t="s">
        <v>544</v>
      </c>
      <c r="C54" s="7" t="s">
        <v>162</v>
      </c>
      <c r="D54" s="13"/>
      <c r="E54" s="2" t="s">
        <v>2</v>
      </c>
      <c r="F54" s="5">
        <v>204554.86661418891</v>
      </c>
      <c r="G54" s="402">
        <v>66874.806614188899</v>
      </c>
      <c r="H54" s="5" t="e">
        <f>VLOOKUP($A54,#REF!,5,0)</f>
        <v>#REF!</v>
      </c>
      <c r="I54" s="402" t="e">
        <f>VLOOKUP($A54,#REF!,6,0)</f>
        <v>#REF!</v>
      </c>
      <c r="J54" s="5" t="e">
        <f t="shared" si="50"/>
        <v>#REF!</v>
      </c>
      <c r="K54" s="402" t="e">
        <f t="shared" si="51"/>
        <v>#REF!</v>
      </c>
      <c r="L54" s="5" t="e">
        <f t="shared" si="56"/>
        <v>#REF!</v>
      </c>
      <c r="M54" s="402" t="e">
        <f t="shared" si="57"/>
        <v>#REF!</v>
      </c>
      <c r="N54" s="5" t="e">
        <f t="shared" si="52"/>
        <v>#REF!</v>
      </c>
      <c r="O54" s="402" t="e">
        <f t="shared" si="53"/>
        <v>#REF!</v>
      </c>
      <c r="P54" s="5" t="e">
        <f t="shared" si="58"/>
        <v>#REF!</v>
      </c>
      <c r="Q54" s="402" t="e">
        <f t="shared" si="54"/>
        <v>#REF!</v>
      </c>
      <c r="R54" s="5" t="e">
        <f t="shared" si="55"/>
        <v>#REF!</v>
      </c>
      <c r="S54" s="402" t="e">
        <f t="shared" si="54"/>
        <v>#REF!</v>
      </c>
      <c r="T54" s="128" t="s">
        <v>85</v>
      </c>
      <c r="U54" s="454" t="s">
        <v>2318</v>
      </c>
      <c r="V54" s="476" t="s">
        <v>1768</v>
      </c>
      <c r="W54" s="121"/>
    </row>
    <row r="55" spans="1:23" s="18" customFormat="1" ht="15.6" hidden="1" customHeight="1">
      <c r="A55" s="488" t="s">
        <v>1896</v>
      </c>
      <c r="B55" s="495" t="s">
        <v>545</v>
      </c>
      <c r="C55" s="7" t="s">
        <v>128</v>
      </c>
      <c r="D55" s="13"/>
      <c r="E55" s="2" t="s">
        <v>2</v>
      </c>
      <c r="F55" s="5">
        <v>266226.87304125942</v>
      </c>
      <c r="G55" s="402">
        <v>99431.563041259476</v>
      </c>
      <c r="H55" s="5" t="e">
        <f>VLOOKUP($A55,#REF!,5,0)</f>
        <v>#REF!</v>
      </c>
      <c r="I55" s="402" t="e">
        <f>VLOOKUP($A55,#REF!,6,0)</f>
        <v>#REF!</v>
      </c>
      <c r="J55" s="5" t="e">
        <f t="shared" si="50"/>
        <v>#REF!</v>
      </c>
      <c r="K55" s="402" t="e">
        <f t="shared" si="51"/>
        <v>#REF!</v>
      </c>
      <c r="L55" s="5" t="e">
        <f t="shared" si="56"/>
        <v>#REF!</v>
      </c>
      <c r="M55" s="402" t="e">
        <f t="shared" si="57"/>
        <v>#REF!</v>
      </c>
      <c r="N55" s="5" t="e">
        <f t="shared" si="52"/>
        <v>#REF!</v>
      </c>
      <c r="O55" s="402" t="e">
        <f t="shared" si="53"/>
        <v>#REF!</v>
      </c>
      <c r="P55" s="5" t="e">
        <f t="shared" si="58"/>
        <v>#REF!</v>
      </c>
      <c r="Q55" s="402" t="e">
        <f t="shared" si="54"/>
        <v>#REF!</v>
      </c>
      <c r="R55" s="5" t="e">
        <f t="shared" si="55"/>
        <v>#REF!</v>
      </c>
      <c r="S55" s="402" t="e">
        <f t="shared" si="54"/>
        <v>#REF!</v>
      </c>
      <c r="T55" s="128" t="s">
        <v>85</v>
      </c>
      <c r="U55" s="454" t="s">
        <v>2318</v>
      </c>
      <c r="V55" s="476" t="s">
        <v>1768</v>
      </c>
      <c r="W55" s="121"/>
    </row>
    <row r="56" spans="1:23" s="18" customFormat="1" ht="15.6" hidden="1" customHeight="1">
      <c r="A56" s="488" t="s">
        <v>1897</v>
      </c>
      <c r="B56" s="495" t="s">
        <v>546</v>
      </c>
      <c r="C56" s="7" t="s">
        <v>129</v>
      </c>
      <c r="D56" s="13"/>
      <c r="E56" s="2" t="s">
        <v>2</v>
      </c>
      <c r="F56" s="5">
        <v>393971.15033711446</v>
      </c>
      <c r="G56" s="402">
        <v>185034.65033711444</v>
      </c>
      <c r="H56" s="5" t="e">
        <f>VLOOKUP($A56,#REF!,5,0)</f>
        <v>#REF!</v>
      </c>
      <c r="I56" s="402" t="e">
        <f>VLOOKUP($A56,#REF!,6,0)</f>
        <v>#REF!</v>
      </c>
      <c r="J56" s="5" t="e">
        <f t="shared" si="50"/>
        <v>#REF!</v>
      </c>
      <c r="K56" s="402" t="e">
        <f t="shared" si="51"/>
        <v>#REF!</v>
      </c>
      <c r="L56" s="5" t="e">
        <f t="shared" si="56"/>
        <v>#REF!</v>
      </c>
      <c r="M56" s="402" t="e">
        <f t="shared" si="57"/>
        <v>#REF!</v>
      </c>
      <c r="N56" s="5" t="e">
        <f t="shared" si="52"/>
        <v>#REF!</v>
      </c>
      <c r="O56" s="402" t="e">
        <f t="shared" si="53"/>
        <v>#REF!</v>
      </c>
      <c r="P56" s="5" t="e">
        <f t="shared" si="58"/>
        <v>#REF!</v>
      </c>
      <c r="Q56" s="402" t="e">
        <f t="shared" si="54"/>
        <v>#REF!</v>
      </c>
      <c r="R56" s="5" t="e">
        <f t="shared" si="55"/>
        <v>#REF!</v>
      </c>
      <c r="S56" s="402" t="e">
        <f t="shared" si="54"/>
        <v>#REF!</v>
      </c>
      <c r="T56" s="128" t="s">
        <v>85</v>
      </c>
      <c r="U56" s="454" t="s">
        <v>2318</v>
      </c>
      <c r="V56" s="476" t="s">
        <v>1768</v>
      </c>
      <c r="W56" s="121"/>
    </row>
    <row r="57" spans="1:23" s="18" customFormat="1" hidden="1">
      <c r="A57" s="488" t="s">
        <v>1898</v>
      </c>
      <c r="B57" s="495" t="s">
        <v>547</v>
      </c>
      <c r="C57" s="7" t="s">
        <v>130</v>
      </c>
      <c r="D57" s="13"/>
      <c r="E57" s="2" t="s">
        <v>2</v>
      </c>
      <c r="F57" s="5">
        <v>759264.43017847824</v>
      </c>
      <c r="G57" s="402">
        <v>360049.63017847826</v>
      </c>
      <c r="H57" s="5" t="e">
        <f>VLOOKUP($A57,#REF!,5,0)</f>
        <v>#REF!</v>
      </c>
      <c r="I57" s="402" t="e">
        <f>VLOOKUP($A57,#REF!,6,0)</f>
        <v>#REF!</v>
      </c>
      <c r="J57" s="5" t="e">
        <f t="shared" si="50"/>
        <v>#REF!</v>
      </c>
      <c r="K57" s="402" t="e">
        <f t="shared" si="51"/>
        <v>#REF!</v>
      </c>
      <c r="L57" s="5" t="e">
        <f t="shared" si="56"/>
        <v>#REF!</v>
      </c>
      <c r="M57" s="402" t="e">
        <f t="shared" si="57"/>
        <v>#REF!</v>
      </c>
      <c r="N57" s="5" t="e">
        <f t="shared" si="52"/>
        <v>#REF!</v>
      </c>
      <c r="O57" s="402" t="e">
        <f t="shared" si="53"/>
        <v>#REF!</v>
      </c>
      <c r="P57" s="5" t="e">
        <f t="shared" si="58"/>
        <v>#REF!</v>
      </c>
      <c r="Q57" s="402" t="e">
        <f t="shared" si="54"/>
        <v>#REF!</v>
      </c>
      <c r="R57" s="5" t="e">
        <f t="shared" si="55"/>
        <v>#REF!</v>
      </c>
      <c r="S57" s="402" t="e">
        <f t="shared" si="54"/>
        <v>#REF!</v>
      </c>
      <c r="T57" s="128" t="s">
        <v>85</v>
      </c>
      <c r="U57" s="454" t="s">
        <v>2318</v>
      </c>
      <c r="V57" s="476" t="s">
        <v>1768</v>
      </c>
      <c r="W57" s="121"/>
    </row>
    <row r="58" spans="1:23" s="18" customFormat="1" ht="15.6" hidden="1" customHeight="1">
      <c r="A58" s="488" t="s">
        <v>1899</v>
      </c>
      <c r="B58" s="495" t="s">
        <v>548</v>
      </c>
      <c r="C58" s="7" t="s">
        <v>131</v>
      </c>
      <c r="D58" s="13"/>
      <c r="E58" s="2" t="s">
        <v>2</v>
      </c>
      <c r="F58" s="5">
        <v>1124371.4365466756</v>
      </c>
      <c r="G58" s="402">
        <v>532348.51654667547</v>
      </c>
      <c r="H58" s="5" t="e">
        <f>VLOOKUP($A58,#REF!,5,0)</f>
        <v>#REF!</v>
      </c>
      <c r="I58" s="402" t="e">
        <f>VLOOKUP($A58,#REF!,6,0)</f>
        <v>#REF!</v>
      </c>
      <c r="J58" s="5" t="e">
        <f t="shared" si="50"/>
        <v>#REF!</v>
      </c>
      <c r="K58" s="402" t="e">
        <f t="shared" si="51"/>
        <v>#REF!</v>
      </c>
      <c r="L58" s="5" t="e">
        <f t="shared" si="56"/>
        <v>#REF!</v>
      </c>
      <c r="M58" s="402" t="e">
        <f t="shared" si="57"/>
        <v>#REF!</v>
      </c>
      <c r="N58" s="5" t="e">
        <f t="shared" si="52"/>
        <v>#REF!</v>
      </c>
      <c r="O58" s="402" t="e">
        <f t="shared" si="53"/>
        <v>#REF!</v>
      </c>
      <c r="P58" s="5" t="e">
        <f t="shared" si="58"/>
        <v>#REF!</v>
      </c>
      <c r="Q58" s="402" t="e">
        <f t="shared" si="54"/>
        <v>#REF!</v>
      </c>
      <c r="R58" s="5" t="e">
        <f t="shared" si="55"/>
        <v>#REF!</v>
      </c>
      <c r="S58" s="402" t="e">
        <f t="shared" si="54"/>
        <v>#REF!</v>
      </c>
      <c r="T58" s="128" t="s">
        <v>85</v>
      </c>
      <c r="U58" s="454" t="s">
        <v>2318</v>
      </c>
      <c r="V58" s="476" t="s">
        <v>1768</v>
      </c>
      <c r="W58" s="121"/>
    </row>
    <row r="59" spans="1:23" s="18" customFormat="1" ht="15.6" hidden="1" customHeight="1">
      <c r="A59" s="488" t="s">
        <v>1900</v>
      </c>
      <c r="B59" s="495" t="s">
        <v>549</v>
      </c>
      <c r="C59" s="7" t="s">
        <v>132</v>
      </c>
      <c r="D59" s="13"/>
      <c r="E59" s="2" t="s">
        <v>2</v>
      </c>
      <c r="F59" s="5">
        <v>1460278.8598935893</v>
      </c>
      <c r="G59" s="402">
        <v>757320.08989358938</v>
      </c>
      <c r="H59" s="5" t="e">
        <f>VLOOKUP($A59,#REF!,5,0)</f>
        <v>#REF!</v>
      </c>
      <c r="I59" s="402" t="e">
        <f>VLOOKUP($A59,#REF!,6,0)</f>
        <v>#REF!</v>
      </c>
      <c r="J59" s="5" t="e">
        <f t="shared" si="50"/>
        <v>#REF!</v>
      </c>
      <c r="K59" s="402" t="e">
        <f t="shared" si="51"/>
        <v>#REF!</v>
      </c>
      <c r="L59" s="5" t="e">
        <f t="shared" si="56"/>
        <v>#REF!</v>
      </c>
      <c r="M59" s="402" t="e">
        <f t="shared" si="57"/>
        <v>#REF!</v>
      </c>
      <c r="N59" s="5" t="e">
        <f t="shared" si="52"/>
        <v>#REF!</v>
      </c>
      <c r="O59" s="402" t="e">
        <f t="shared" si="53"/>
        <v>#REF!</v>
      </c>
      <c r="P59" s="5" t="e">
        <f t="shared" si="58"/>
        <v>#REF!</v>
      </c>
      <c r="Q59" s="402" t="e">
        <f t="shared" si="54"/>
        <v>#REF!</v>
      </c>
      <c r="R59" s="5" t="e">
        <f t="shared" si="55"/>
        <v>#REF!</v>
      </c>
      <c r="S59" s="402" t="e">
        <f t="shared" si="54"/>
        <v>#REF!</v>
      </c>
      <c r="T59" s="128" t="s">
        <v>85</v>
      </c>
      <c r="U59" s="454" t="s">
        <v>2318</v>
      </c>
      <c r="V59" s="476" t="s">
        <v>1768</v>
      </c>
      <c r="W59" s="121"/>
    </row>
    <row r="60" spans="1:23" s="18" customFormat="1" ht="15.6" hidden="1" customHeight="1">
      <c r="A60" s="488" t="s">
        <v>1901</v>
      </c>
      <c r="B60" s="495" t="s">
        <v>550</v>
      </c>
      <c r="C60" s="7" t="s">
        <v>133</v>
      </c>
      <c r="D60" s="13"/>
      <c r="E60" s="2" t="s">
        <v>2</v>
      </c>
      <c r="F60" s="5">
        <v>1950397.781733704</v>
      </c>
      <c r="G60" s="402">
        <v>1126996.8217337041</v>
      </c>
      <c r="H60" s="5" t="e">
        <f>VLOOKUP($A60,#REF!,5,0)</f>
        <v>#REF!</v>
      </c>
      <c r="I60" s="402" t="e">
        <f>VLOOKUP($A60,#REF!,6,0)</f>
        <v>#REF!</v>
      </c>
      <c r="J60" s="5" t="e">
        <f t="shared" si="50"/>
        <v>#REF!</v>
      </c>
      <c r="K60" s="402" t="e">
        <f t="shared" si="51"/>
        <v>#REF!</v>
      </c>
      <c r="L60" s="5" t="e">
        <f t="shared" si="56"/>
        <v>#REF!</v>
      </c>
      <c r="M60" s="402" t="e">
        <f t="shared" si="57"/>
        <v>#REF!</v>
      </c>
      <c r="N60" s="5" t="e">
        <f t="shared" si="52"/>
        <v>#REF!</v>
      </c>
      <c r="O60" s="402" t="e">
        <f t="shared" si="53"/>
        <v>#REF!</v>
      </c>
      <c r="P60" s="5" t="e">
        <f t="shared" si="58"/>
        <v>#REF!</v>
      </c>
      <c r="Q60" s="402" t="e">
        <f t="shared" si="54"/>
        <v>#REF!</v>
      </c>
      <c r="R60" s="5" t="e">
        <f t="shared" si="55"/>
        <v>#REF!</v>
      </c>
      <c r="S60" s="402" t="e">
        <f t="shared" si="54"/>
        <v>#REF!</v>
      </c>
      <c r="T60" s="128" t="s">
        <v>85</v>
      </c>
      <c r="U60" s="454" t="s">
        <v>2318</v>
      </c>
      <c r="V60" s="476" t="s">
        <v>1768</v>
      </c>
      <c r="W60" s="121"/>
    </row>
    <row r="61" spans="1:23" s="18" customFormat="1" ht="273" hidden="1" customHeight="1">
      <c r="A61" s="489" t="s">
        <v>1902</v>
      </c>
      <c r="B61" s="493" t="s">
        <v>36</v>
      </c>
      <c r="C61" s="114" t="s">
        <v>1400</v>
      </c>
      <c r="D61" s="8" t="s">
        <v>1740</v>
      </c>
      <c r="E61" s="9"/>
      <c r="F61" s="5"/>
      <c r="G61" s="16"/>
      <c r="H61" s="16"/>
      <c r="I61" s="16"/>
      <c r="J61" s="16"/>
      <c r="K61" s="16"/>
      <c r="L61" s="16"/>
      <c r="M61" s="16"/>
      <c r="N61" s="16"/>
      <c r="O61" s="16"/>
      <c r="P61" s="16"/>
      <c r="Q61" s="16"/>
      <c r="R61" s="16"/>
      <c r="S61" s="16"/>
      <c r="T61" s="140" t="s">
        <v>1344</v>
      </c>
      <c r="U61" s="459" t="s">
        <v>2318</v>
      </c>
      <c r="V61" s="475" t="s">
        <v>1770</v>
      </c>
    </row>
    <row r="62" spans="1:23" s="18" customFormat="1" ht="15.6" hidden="1" customHeight="1">
      <c r="A62" s="490" t="s">
        <v>1903</v>
      </c>
      <c r="B62" s="492" t="s">
        <v>37</v>
      </c>
      <c r="C62" s="7" t="s">
        <v>127</v>
      </c>
      <c r="D62" s="13"/>
      <c r="E62" s="2" t="s">
        <v>2</v>
      </c>
      <c r="F62" s="5">
        <v>308968.61987491348</v>
      </c>
      <c r="G62" s="402">
        <v>53132.87987491348</v>
      </c>
      <c r="H62" s="5" t="e">
        <f>VLOOKUP($A62,#REF!,5,0)</f>
        <v>#REF!</v>
      </c>
      <c r="I62" s="402" t="e">
        <f>VLOOKUP($A62,#REF!,6,0)</f>
        <v>#REF!</v>
      </c>
      <c r="J62" s="5" t="e">
        <f t="shared" ref="J62:J70" si="59">(($H62-$I62)/1.1)*1.3+$M62</f>
        <v>#REF!</v>
      </c>
      <c r="K62" s="402" t="e">
        <f t="shared" ref="K62:K70" si="60">$I62</f>
        <v>#REF!</v>
      </c>
      <c r="L62" s="5" t="e">
        <f t="shared" si="56"/>
        <v>#REF!</v>
      </c>
      <c r="M62" s="402" t="e">
        <f t="shared" si="57"/>
        <v>#REF!</v>
      </c>
      <c r="N62" s="5" t="e">
        <f t="shared" ref="N62:N70" si="61">H62</f>
        <v>#REF!</v>
      </c>
      <c r="O62" s="402" t="e">
        <f t="shared" ref="O62:O70" si="62">I62</f>
        <v>#REF!</v>
      </c>
      <c r="P62" s="5" t="e">
        <f t="shared" ref="P62:P70" si="63">(($H62-$I62)/1.1)*1.3+$M62</f>
        <v>#REF!</v>
      </c>
      <c r="Q62" s="402" t="e">
        <f t="shared" si="54"/>
        <v>#REF!</v>
      </c>
      <c r="R62" s="5" t="e">
        <f t="shared" ref="R62:R70" si="64">($H62-$I62)/1.1+$M62</f>
        <v>#REF!</v>
      </c>
      <c r="S62" s="402" t="e">
        <f t="shared" ref="S62:S70" si="65">$I62</f>
        <v>#REF!</v>
      </c>
      <c r="T62" s="128" t="s">
        <v>85</v>
      </c>
      <c r="U62" s="454" t="s">
        <v>2318</v>
      </c>
      <c r="V62" s="476" t="s">
        <v>1768</v>
      </c>
      <c r="W62" s="121"/>
    </row>
    <row r="63" spans="1:23" s="18" customFormat="1" ht="15.6" hidden="1" customHeight="1">
      <c r="A63" s="490" t="s">
        <v>1904</v>
      </c>
      <c r="B63" s="492" t="s">
        <v>38</v>
      </c>
      <c r="C63" s="7" t="s">
        <v>161</v>
      </c>
      <c r="D63" s="13"/>
      <c r="E63" s="2" t="s">
        <v>2</v>
      </c>
      <c r="F63" s="5">
        <v>358402.38960068941</v>
      </c>
      <c r="G63" s="402">
        <v>78203.539600689357</v>
      </c>
      <c r="H63" s="5" t="e">
        <f>VLOOKUP($A63,#REF!,5,0)</f>
        <v>#REF!</v>
      </c>
      <c r="I63" s="402" t="e">
        <f>VLOOKUP($A63,#REF!,6,0)</f>
        <v>#REF!</v>
      </c>
      <c r="J63" s="5" t="e">
        <f t="shared" si="59"/>
        <v>#REF!</v>
      </c>
      <c r="K63" s="402" t="e">
        <f t="shared" si="60"/>
        <v>#REF!</v>
      </c>
      <c r="L63" s="5" t="e">
        <f t="shared" si="56"/>
        <v>#REF!</v>
      </c>
      <c r="M63" s="402" t="e">
        <f t="shared" si="57"/>
        <v>#REF!</v>
      </c>
      <c r="N63" s="5" t="e">
        <f t="shared" si="61"/>
        <v>#REF!</v>
      </c>
      <c r="O63" s="402" t="e">
        <f t="shared" si="62"/>
        <v>#REF!</v>
      </c>
      <c r="P63" s="5" t="e">
        <f t="shared" si="63"/>
        <v>#REF!</v>
      </c>
      <c r="Q63" s="402" t="e">
        <f t="shared" si="54"/>
        <v>#REF!</v>
      </c>
      <c r="R63" s="5" t="e">
        <f t="shared" si="64"/>
        <v>#REF!</v>
      </c>
      <c r="S63" s="402" t="e">
        <f t="shared" si="65"/>
        <v>#REF!</v>
      </c>
      <c r="T63" s="128" t="s">
        <v>85</v>
      </c>
      <c r="U63" s="454" t="s">
        <v>2318</v>
      </c>
      <c r="V63" s="476" t="s">
        <v>1768</v>
      </c>
      <c r="W63" s="121"/>
    </row>
    <row r="64" spans="1:23" s="18" customFormat="1" ht="15.6" hidden="1" customHeight="1">
      <c r="A64" s="490" t="s">
        <v>1905</v>
      </c>
      <c r="B64" s="492" t="s">
        <v>39</v>
      </c>
      <c r="C64" s="7" t="s">
        <v>162</v>
      </c>
      <c r="D64" s="13"/>
      <c r="E64" s="2" t="s">
        <v>2</v>
      </c>
      <c r="F64" s="5">
        <v>404495.00925038225</v>
      </c>
      <c r="G64" s="402">
        <v>99933.049250382246</v>
      </c>
      <c r="H64" s="5" t="e">
        <f>VLOOKUP($A64,#REF!,5,0)</f>
        <v>#REF!</v>
      </c>
      <c r="I64" s="402" t="e">
        <f>VLOOKUP($A64,#REF!,6,0)</f>
        <v>#REF!</v>
      </c>
      <c r="J64" s="5" t="e">
        <f t="shared" si="59"/>
        <v>#REF!</v>
      </c>
      <c r="K64" s="402" t="e">
        <f t="shared" si="60"/>
        <v>#REF!</v>
      </c>
      <c r="L64" s="5" t="e">
        <f t="shared" si="56"/>
        <v>#REF!</v>
      </c>
      <c r="M64" s="402" t="e">
        <f t="shared" si="57"/>
        <v>#REF!</v>
      </c>
      <c r="N64" s="5" t="e">
        <f t="shared" si="61"/>
        <v>#REF!</v>
      </c>
      <c r="O64" s="402" t="e">
        <f t="shared" si="62"/>
        <v>#REF!</v>
      </c>
      <c r="P64" s="5" t="e">
        <f t="shared" si="63"/>
        <v>#REF!</v>
      </c>
      <c r="Q64" s="402" t="e">
        <f t="shared" si="54"/>
        <v>#REF!</v>
      </c>
      <c r="R64" s="5" t="e">
        <f t="shared" si="64"/>
        <v>#REF!</v>
      </c>
      <c r="S64" s="402" t="e">
        <f t="shared" si="65"/>
        <v>#REF!</v>
      </c>
      <c r="T64" s="128" t="s">
        <v>85</v>
      </c>
      <c r="U64" s="454" t="s">
        <v>2318</v>
      </c>
      <c r="V64" s="476" t="s">
        <v>1768</v>
      </c>
      <c r="W64" s="121"/>
    </row>
    <row r="65" spans="1:23" s="18" customFormat="1" ht="15.6" hidden="1" customHeight="1">
      <c r="A65" s="490" t="s">
        <v>1906</v>
      </c>
      <c r="B65" s="492" t="s">
        <v>551</v>
      </c>
      <c r="C65" s="7" t="s">
        <v>128</v>
      </c>
      <c r="D65" s="13"/>
      <c r="E65" s="2" t="s">
        <v>2</v>
      </c>
      <c r="F65" s="5">
        <v>495308.84037941665</v>
      </c>
      <c r="G65" s="402">
        <v>142020.66037941669</v>
      </c>
      <c r="H65" s="5" t="e">
        <f>VLOOKUP($A65,#REF!,5,0)</f>
        <v>#REF!</v>
      </c>
      <c r="I65" s="402" t="e">
        <f>VLOOKUP($A65,#REF!,6,0)</f>
        <v>#REF!</v>
      </c>
      <c r="J65" s="5" t="e">
        <f t="shared" si="59"/>
        <v>#REF!</v>
      </c>
      <c r="K65" s="402" t="e">
        <f t="shared" si="60"/>
        <v>#REF!</v>
      </c>
      <c r="L65" s="5" t="e">
        <f t="shared" si="56"/>
        <v>#REF!</v>
      </c>
      <c r="M65" s="402" t="e">
        <f t="shared" si="57"/>
        <v>#REF!</v>
      </c>
      <c r="N65" s="5" t="e">
        <f t="shared" si="61"/>
        <v>#REF!</v>
      </c>
      <c r="O65" s="402" t="e">
        <f t="shared" si="62"/>
        <v>#REF!</v>
      </c>
      <c r="P65" s="5" t="e">
        <f t="shared" si="63"/>
        <v>#REF!</v>
      </c>
      <c r="Q65" s="402" t="e">
        <f t="shared" si="54"/>
        <v>#REF!</v>
      </c>
      <c r="R65" s="5" t="e">
        <f t="shared" si="64"/>
        <v>#REF!</v>
      </c>
      <c r="S65" s="402" t="e">
        <f t="shared" si="65"/>
        <v>#REF!</v>
      </c>
      <c r="T65" s="128" t="s">
        <v>85</v>
      </c>
      <c r="U65" s="454" t="s">
        <v>2318</v>
      </c>
      <c r="V65" s="476" t="s">
        <v>1768</v>
      </c>
      <c r="W65" s="121"/>
    </row>
    <row r="66" spans="1:23" s="18" customFormat="1" ht="15.6" hidden="1" customHeight="1">
      <c r="A66" s="490" t="s">
        <v>1907</v>
      </c>
      <c r="B66" s="492" t="s">
        <v>552</v>
      </c>
      <c r="C66" s="7" t="s">
        <v>129</v>
      </c>
      <c r="D66" s="13"/>
      <c r="E66" s="2" t="s">
        <v>2</v>
      </c>
      <c r="F66" s="5">
        <v>589004.34479649353</v>
      </c>
      <c r="G66" s="402">
        <v>254088.28479649351</v>
      </c>
      <c r="H66" s="5" t="e">
        <f>VLOOKUP($A66,#REF!,5,0)</f>
        <v>#REF!</v>
      </c>
      <c r="I66" s="402" t="e">
        <f>VLOOKUP($A66,#REF!,6,0)</f>
        <v>#REF!</v>
      </c>
      <c r="J66" s="5" t="e">
        <f t="shared" si="59"/>
        <v>#REF!</v>
      </c>
      <c r="K66" s="402" t="e">
        <f t="shared" si="60"/>
        <v>#REF!</v>
      </c>
      <c r="L66" s="5" t="e">
        <f t="shared" si="56"/>
        <v>#REF!</v>
      </c>
      <c r="M66" s="402" t="e">
        <f t="shared" si="57"/>
        <v>#REF!</v>
      </c>
      <c r="N66" s="5" t="e">
        <f t="shared" si="61"/>
        <v>#REF!</v>
      </c>
      <c r="O66" s="402" t="e">
        <f t="shared" si="62"/>
        <v>#REF!</v>
      </c>
      <c r="P66" s="5" t="e">
        <f t="shared" si="63"/>
        <v>#REF!</v>
      </c>
      <c r="Q66" s="402" t="e">
        <f t="shared" si="54"/>
        <v>#REF!</v>
      </c>
      <c r="R66" s="5" t="e">
        <f t="shared" si="64"/>
        <v>#REF!</v>
      </c>
      <c r="S66" s="402" t="e">
        <f t="shared" si="65"/>
        <v>#REF!</v>
      </c>
      <c r="T66" s="128" t="s">
        <v>85</v>
      </c>
      <c r="U66" s="454" t="s">
        <v>2318</v>
      </c>
      <c r="V66" s="476" t="s">
        <v>1768</v>
      </c>
      <c r="W66" s="121"/>
    </row>
    <row r="67" spans="1:23" s="18" customFormat="1" ht="15.6" hidden="1" customHeight="1">
      <c r="A67" s="490" t="s">
        <v>1908</v>
      </c>
      <c r="B67" s="492" t="s">
        <v>553</v>
      </c>
      <c r="C67" s="7" t="s">
        <v>130</v>
      </c>
      <c r="D67" s="13"/>
      <c r="E67" s="2" t="s">
        <v>2</v>
      </c>
      <c r="F67" s="5">
        <v>968306.56623926293</v>
      </c>
      <c r="G67" s="402">
        <v>423509.92623926298</v>
      </c>
      <c r="H67" s="5" t="e">
        <f>VLOOKUP($A67,#REF!,5,0)</f>
        <v>#REF!</v>
      </c>
      <c r="I67" s="402" t="e">
        <f>VLOOKUP($A67,#REF!,6,0)</f>
        <v>#REF!</v>
      </c>
      <c r="J67" s="5" t="e">
        <f t="shared" si="59"/>
        <v>#REF!</v>
      </c>
      <c r="K67" s="402" t="e">
        <f t="shared" si="60"/>
        <v>#REF!</v>
      </c>
      <c r="L67" s="5" t="e">
        <f t="shared" si="56"/>
        <v>#REF!</v>
      </c>
      <c r="M67" s="402" t="e">
        <f t="shared" si="57"/>
        <v>#REF!</v>
      </c>
      <c r="N67" s="5" t="e">
        <f t="shared" si="61"/>
        <v>#REF!</v>
      </c>
      <c r="O67" s="402" t="e">
        <f t="shared" si="62"/>
        <v>#REF!</v>
      </c>
      <c r="P67" s="5" t="e">
        <f t="shared" si="63"/>
        <v>#REF!</v>
      </c>
      <c r="Q67" s="402" t="e">
        <f t="shared" si="54"/>
        <v>#REF!</v>
      </c>
      <c r="R67" s="5" t="e">
        <f t="shared" si="64"/>
        <v>#REF!</v>
      </c>
      <c r="S67" s="402" t="e">
        <f t="shared" si="65"/>
        <v>#REF!</v>
      </c>
      <c r="T67" s="128" t="s">
        <v>85</v>
      </c>
      <c r="U67" s="454" t="s">
        <v>2318</v>
      </c>
      <c r="V67" s="476" t="s">
        <v>1768</v>
      </c>
      <c r="W67" s="121"/>
    </row>
    <row r="68" spans="1:23" s="18" customFormat="1" ht="15.6" hidden="1" customHeight="1">
      <c r="A68" s="490" t="s">
        <v>1909</v>
      </c>
      <c r="B68" s="492" t="s">
        <v>554</v>
      </c>
      <c r="C68" s="7" t="s">
        <v>131</v>
      </c>
      <c r="D68" s="13"/>
      <c r="E68" s="2" t="s">
        <v>2</v>
      </c>
      <c r="F68" s="5">
        <v>1455978.3199510183</v>
      </c>
      <c r="G68" s="402">
        <v>668512.63995101838</v>
      </c>
      <c r="H68" s="5" t="e">
        <f>VLOOKUP($A68,#REF!,5,0)</f>
        <v>#REF!</v>
      </c>
      <c r="I68" s="402" t="e">
        <f>VLOOKUP($A68,#REF!,6,0)</f>
        <v>#REF!</v>
      </c>
      <c r="J68" s="5" t="e">
        <f t="shared" si="59"/>
        <v>#REF!</v>
      </c>
      <c r="K68" s="402" t="e">
        <f t="shared" si="60"/>
        <v>#REF!</v>
      </c>
      <c r="L68" s="5" t="e">
        <f t="shared" si="56"/>
        <v>#REF!</v>
      </c>
      <c r="M68" s="402" t="e">
        <f t="shared" si="57"/>
        <v>#REF!</v>
      </c>
      <c r="N68" s="5" t="e">
        <f t="shared" si="61"/>
        <v>#REF!</v>
      </c>
      <c r="O68" s="402" t="e">
        <f t="shared" si="62"/>
        <v>#REF!</v>
      </c>
      <c r="P68" s="5" t="e">
        <f t="shared" si="63"/>
        <v>#REF!</v>
      </c>
      <c r="Q68" s="402" t="e">
        <f t="shared" ref="Q68:Q70" si="66">$I68</f>
        <v>#REF!</v>
      </c>
      <c r="R68" s="5" t="e">
        <f t="shared" si="64"/>
        <v>#REF!</v>
      </c>
      <c r="S68" s="402" t="e">
        <f t="shared" si="65"/>
        <v>#REF!</v>
      </c>
      <c r="T68" s="128" t="s">
        <v>85</v>
      </c>
      <c r="U68" s="454" t="s">
        <v>2318</v>
      </c>
      <c r="V68" s="476" t="s">
        <v>1768</v>
      </c>
      <c r="W68" s="121"/>
    </row>
    <row r="69" spans="1:23" s="18" customFormat="1" ht="15.6" hidden="1" customHeight="1">
      <c r="A69" s="490" t="s">
        <v>1910</v>
      </c>
      <c r="B69" s="492" t="s">
        <v>555</v>
      </c>
      <c r="C69" s="7" t="s">
        <v>132</v>
      </c>
      <c r="D69" s="13"/>
      <c r="E69" s="2" t="s">
        <v>2</v>
      </c>
      <c r="F69" s="5">
        <v>1813374.2273334805</v>
      </c>
      <c r="G69" s="402">
        <v>854797.84733348072</v>
      </c>
      <c r="H69" s="5" t="e">
        <f>VLOOKUP($A69,#REF!,5,0)</f>
        <v>#REF!</v>
      </c>
      <c r="I69" s="402" t="e">
        <f>VLOOKUP($A69,#REF!,6,0)</f>
        <v>#REF!</v>
      </c>
      <c r="J69" s="5" t="e">
        <f t="shared" si="59"/>
        <v>#REF!</v>
      </c>
      <c r="K69" s="402" t="e">
        <f t="shared" si="60"/>
        <v>#REF!</v>
      </c>
      <c r="L69" s="5" t="e">
        <f t="shared" si="56"/>
        <v>#REF!</v>
      </c>
      <c r="M69" s="402" t="e">
        <f t="shared" si="57"/>
        <v>#REF!</v>
      </c>
      <c r="N69" s="5" t="e">
        <f t="shared" si="61"/>
        <v>#REF!</v>
      </c>
      <c r="O69" s="402" t="e">
        <f t="shared" si="62"/>
        <v>#REF!</v>
      </c>
      <c r="P69" s="5" t="e">
        <f t="shared" si="63"/>
        <v>#REF!</v>
      </c>
      <c r="Q69" s="402" t="e">
        <f t="shared" si="66"/>
        <v>#REF!</v>
      </c>
      <c r="R69" s="5" t="e">
        <f t="shared" si="64"/>
        <v>#REF!</v>
      </c>
      <c r="S69" s="402" t="e">
        <f t="shared" si="65"/>
        <v>#REF!</v>
      </c>
      <c r="T69" s="128" t="s">
        <v>85</v>
      </c>
      <c r="U69" s="454" t="s">
        <v>2318</v>
      </c>
      <c r="V69" s="476" t="s">
        <v>1768</v>
      </c>
      <c r="W69" s="121"/>
    </row>
    <row r="70" spans="1:23" s="18" customFormat="1" ht="15.6" hidden="1" customHeight="1">
      <c r="A70" s="490" t="s">
        <v>1911</v>
      </c>
      <c r="B70" s="492" t="s">
        <v>556</v>
      </c>
      <c r="C70" s="7" t="s">
        <v>133</v>
      </c>
      <c r="D70" s="13"/>
      <c r="E70" s="2" t="s">
        <v>2</v>
      </c>
      <c r="F70" s="5">
        <v>2423597.7448184965</v>
      </c>
      <c r="G70" s="402">
        <v>1285083.764818497</v>
      </c>
      <c r="H70" s="5" t="e">
        <f>VLOOKUP($A70,#REF!,5,0)</f>
        <v>#REF!</v>
      </c>
      <c r="I70" s="402" t="e">
        <f>VLOOKUP($A70,#REF!,6,0)</f>
        <v>#REF!</v>
      </c>
      <c r="J70" s="5" t="e">
        <f t="shared" si="59"/>
        <v>#REF!</v>
      </c>
      <c r="K70" s="402" t="e">
        <f t="shared" si="60"/>
        <v>#REF!</v>
      </c>
      <c r="L70" s="5" t="e">
        <f t="shared" si="56"/>
        <v>#REF!</v>
      </c>
      <c r="M70" s="402" t="e">
        <f t="shared" si="57"/>
        <v>#REF!</v>
      </c>
      <c r="N70" s="5" t="e">
        <f t="shared" si="61"/>
        <v>#REF!</v>
      </c>
      <c r="O70" s="402" t="e">
        <f t="shared" si="62"/>
        <v>#REF!</v>
      </c>
      <c r="P70" s="5" t="e">
        <f t="shared" si="63"/>
        <v>#REF!</v>
      </c>
      <c r="Q70" s="402" t="e">
        <f t="shared" si="66"/>
        <v>#REF!</v>
      </c>
      <c r="R70" s="5" t="e">
        <f t="shared" si="64"/>
        <v>#REF!</v>
      </c>
      <c r="S70" s="402" t="e">
        <f t="shared" si="65"/>
        <v>#REF!</v>
      </c>
      <c r="T70" s="128" t="s">
        <v>85</v>
      </c>
      <c r="U70" s="454" t="s">
        <v>2318</v>
      </c>
      <c r="V70" s="476" t="s">
        <v>1768</v>
      </c>
      <c r="W70" s="121"/>
    </row>
    <row r="71" spans="1:23" s="18" customFormat="1" ht="228" hidden="1" customHeight="1">
      <c r="A71" s="487" t="s">
        <v>1912</v>
      </c>
      <c r="B71" s="405" t="s">
        <v>40</v>
      </c>
      <c r="C71" s="114" t="s">
        <v>1401</v>
      </c>
      <c r="D71" s="8" t="s">
        <v>1735</v>
      </c>
      <c r="E71" s="9"/>
      <c r="F71" s="447"/>
      <c r="G71" s="11"/>
      <c r="H71" s="11"/>
      <c r="I71" s="11"/>
      <c r="J71" s="11"/>
      <c r="K71" s="11"/>
      <c r="L71" s="11"/>
      <c r="M71" s="11"/>
      <c r="N71" s="11"/>
      <c r="O71" s="11"/>
      <c r="P71" s="11"/>
      <c r="Q71" s="11"/>
      <c r="R71" s="11"/>
      <c r="S71" s="11"/>
      <c r="T71" s="140" t="s">
        <v>1343</v>
      </c>
      <c r="U71" s="459" t="s">
        <v>2318</v>
      </c>
      <c r="V71" s="475" t="s">
        <v>1770</v>
      </c>
    </row>
    <row r="72" spans="1:23" s="18" customFormat="1" ht="15.6" hidden="1" customHeight="1">
      <c r="A72" s="488" t="s">
        <v>1913</v>
      </c>
      <c r="B72" s="492" t="s">
        <v>772</v>
      </c>
      <c r="C72" s="7" t="s">
        <v>127</v>
      </c>
      <c r="D72" s="13"/>
      <c r="E72" s="2" t="s">
        <v>2</v>
      </c>
      <c r="F72" s="5">
        <v>204551.85987491347</v>
      </c>
      <c r="G72" s="402">
        <v>53132.87987491348</v>
      </c>
      <c r="H72" s="5" t="e">
        <f>VLOOKUP($A72,#REF!,5,0)</f>
        <v>#REF!</v>
      </c>
      <c r="I72" s="402" t="e">
        <f>VLOOKUP($A72,#REF!,6,0)</f>
        <v>#REF!</v>
      </c>
      <c r="J72" s="5" t="e">
        <f t="shared" ref="J72:J80" si="67">(($H72-$I72)/1.1)*1.3+$M72</f>
        <v>#REF!</v>
      </c>
      <c r="K72" s="402" t="e">
        <f t="shared" ref="K72:K80" si="68">$I72</f>
        <v>#REF!</v>
      </c>
      <c r="L72" s="5" t="e">
        <f t="shared" si="56"/>
        <v>#REF!</v>
      </c>
      <c r="M72" s="402" t="e">
        <f t="shared" si="57"/>
        <v>#REF!</v>
      </c>
      <c r="N72" s="5" t="e">
        <f t="shared" ref="N72:N80" si="69">H72</f>
        <v>#REF!</v>
      </c>
      <c r="O72" s="402" t="e">
        <f t="shared" ref="O72:O80" si="70">I72</f>
        <v>#REF!</v>
      </c>
      <c r="P72" s="5" t="e">
        <f t="shared" ref="P72:P80" si="71">(($H72-$I72)/1.1)*1.3+$M72</f>
        <v>#REF!</v>
      </c>
      <c r="Q72" s="402" t="e">
        <f t="shared" ref="Q72:Q80" si="72">$I72</f>
        <v>#REF!</v>
      </c>
      <c r="R72" s="5" t="e">
        <f t="shared" ref="R72:R80" si="73">($H72-$I72)/1.1+$M72</f>
        <v>#REF!</v>
      </c>
      <c r="S72" s="402" t="e">
        <f t="shared" ref="S72:S80" si="74">$I72</f>
        <v>#REF!</v>
      </c>
      <c r="T72" s="128" t="s">
        <v>85</v>
      </c>
      <c r="U72" s="454" t="s">
        <v>2318</v>
      </c>
      <c r="V72" s="476" t="s">
        <v>1768</v>
      </c>
      <c r="W72" s="121"/>
    </row>
    <row r="73" spans="1:23" s="18" customFormat="1" ht="15.6" hidden="1" customHeight="1">
      <c r="A73" s="488" t="s">
        <v>1914</v>
      </c>
      <c r="B73" s="492" t="s">
        <v>773</v>
      </c>
      <c r="C73" s="7" t="s">
        <v>161</v>
      </c>
      <c r="D73" s="13"/>
      <c r="E73" s="2" t="s">
        <v>2</v>
      </c>
      <c r="F73" s="5">
        <v>241281.02960068933</v>
      </c>
      <c r="G73" s="402">
        <v>78203.539600689357</v>
      </c>
      <c r="H73" s="5" t="e">
        <f>VLOOKUP($A73,#REF!,5,0)</f>
        <v>#REF!</v>
      </c>
      <c r="I73" s="402" t="e">
        <f>VLOOKUP($A73,#REF!,6,0)</f>
        <v>#REF!</v>
      </c>
      <c r="J73" s="5" t="e">
        <f t="shared" si="67"/>
        <v>#REF!</v>
      </c>
      <c r="K73" s="402" t="e">
        <f t="shared" si="68"/>
        <v>#REF!</v>
      </c>
      <c r="L73" s="5" t="e">
        <f t="shared" si="56"/>
        <v>#REF!</v>
      </c>
      <c r="M73" s="402" t="e">
        <f t="shared" si="57"/>
        <v>#REF!</v>
      </c>
      <c r="N73" s="5" t="e">
        <f t="shared" si="69"/>
        <v>#REF!</v>
      </c>
      <c r="O73" s="402" t="e">
        <f t="shared" si="70"/>
        <v>#REF!</v>
      </c>
      <c r="P73" s="5" t="e">
        <f t="shared" si="71"/>
        <v>#REF!</v>
      </c>
      <c r="Q73" s="402" t="e">
        <f t="shared" si="72"/>
        <v>#REF!</v>
      </c>
      <c r="R73" s="5" t="e">
        <f t="shared" si="73"/>
        <v>#REF!</v>
      </c>
      <c r="S73" s="402" t="e">
        <f t="shared" si="74"/>
        <v>#REF!</v>
      </c>
      <c r="T73" s="128" t="s">
        <v>85</v>
      </c>
      <c r="U73" s="454" t="s">
        <v>2318</v>
      </c>
      <c r="V73" s="476" t="s">
        <v>1768</v>
      </c>
      <c r="W73" s="121"/>
    </row>
    <row r="74" spans="1:23" s="18" customFormat="1" ht="15.6" hidden="1" customHeight="1">
      <c r="A74" s="488" t="s">
        <v>1915</v>
      </c>
      <c r="B74" s="492" t="s">
        <v>774</v>
      </c>
      <c r="C74" s="7" t="s">
        <v>162</v>
      </c>
      <c r="D74" s="13"/>
      <c r="E74" s="2" t="s">
        <v>2</v>
      </c>
      <c r="F74" s="5">
        <v>274669.04925038223</v>
      </c>
      <c r="G74" s="402">
        <v>99933.049250382246</v>
      </c>
      <c r="H74" s="5" t="e">
        <f>VLOOKUP($A74,#REF!,5,0)</f>
        <v>#REF!</v>
      </c>
      <c r="I74" s="402" t="e">
        <f>VLOOKUP($A74,#REF!,6,0)</f>
        <v>#REF!</v>
      </c>
      <c r="J74" s="5" t="e">
        <f t="shared" si="67"/>
        <v>#REF!</v>
      </c>
      <c r="K74" s="402" t="e">
        <f t="shared" si="68"/>
        <v>#REF!</v>
      </c>
      <c r="L74" s="5" t="e">
        <f t="shared" si="56"/>
        <v>#REF!</v>
      </c>
      <c r="M74" s="402" t="e">
        <f t="shared" si="57"/>
        <v>#REF!</v>
      </c>
      <c r="N74" s="5" t="e">
        <f t="shared" si="69"/>
        <v>#REF!</v>
      </c>
      <c r="O74" s="402" t="e">
        <f t="shared" si="70"/>
        <v>#REF!</v>
      </c>
      <c r="P74" s="5" t="e">
        <f t="shared" si="71"/>
        <v>#REF!</v>
      </c>
      <c r="Q74" s="402" t="e">
        <f t="shared" si="72"/>
        <v>#REF!</v>
      </c>
      <c r="R74" s="5" t="e">
        <f t="shared" si="73"/>
        <v>#REF!</v>
      </c>
      <c r="S74" s="402" t="e">
        <f t="shared" si="74"/>
        <v>#REF!</v>
      </c>
      <c r="T74" s="128" t="s">
        <v>85</v>
      </c>
      <c r="U74" s="454" t="s">
        <v>2318</v>
      </c>
      <c r="V74" s="476" t="s">
        <v>1768</v>
      </c>
      <c r="W74" s="121"/>
    </row>
    <row r="75" spans="1:23" s="18" customFormat="1" ht="15.6" hidden="1" customHeight="1">
      <c r="A75" s="488" t="s">
        <v>1916</v>
      </c>
      <c r="B75" s="492" t="s">
        <v>776</v>
      </c>
      <c r="C75" s="7" t="s">
        <v>128</v>
      </c>
      <c r="D75" s="13"/>
      <c r="E75" s="2" t="s">
        <v>2</v>
      </c>
      <c r="F75" s="5">
        <v>340073.69037941669</v>
      </c>
      <c r="G75" s="402">
        <v>142020.66037941669</v>
      </c>
      <c r="H75" s="5" t="e">
        <f>VLOOKUP($A75,#REF!,5,0)</f>
        <v>#REF!</v>
      </c>
      <c r="I75" s="402" t="e">
        <f>VLOOKUP($A75,#REF!,6,0)</f>
        <v>#REF!</v>
      </c>
      <c r="J75" s="5" t="e">
        <f t="shared" si="67"/>
        <v>#REF!</v>
      </c>
      <c r="K75" s="402" t="e">
        <f t="shared" si="68"/>
        <v>#REF!</v>
      </c>
      <c r="L75" s="5" t="e">
        <f t="shared" si="56"/>
        <v>#REF!</v>
      </c>
      <c r="M75" s="402" t="e">
        <f t="shared" si="57"/>
        <v>#REF!</v>
      </c>
      <c r="N75" s="5" t="e">
        <f t="shared" si="69"/>
        <v>#REF!</v>
      </c>
      <c r="O75" s="402" t="e">
        <f t="shared" si="70"/>
        <v>#REF!</v>
      </c>
      <c r="P75" s="5" t="e">
        <f t="shared" si="71"/>
        <v>#REF!</v>
      </c>
      <c r="Q75" s="402" t="e">
        <f t="shared" si="72"/>
        <v>#REF!</v>
      </c>
      <c r="R75" s="5" t="e">
        <f t="shared" si="73"/>
        <v>#REF!</v>
      </c>
      <c r="S75" s="402" t="e">
        <f t="shared" si="74"/>
        <v>#REF!</v>
      </c>
      <c r="T75" s="128" t="s">
        <v>85</v>
      </c>
      <c r="U75" s="454" t="s">
        <v>2318</v>
      </c>
      <c r="V75" s="476" t="s">
        <v>1768</v>
      </c>
      <c r="W75" s="121"/>
    </row>
    <row r="76" spans="1:23" s="18" customFormat="1" ht="15.6" hidden="1" customHeight="1">
      <c r="A76" s="488" t="s">
        <v>1917</v>
      </c>
      <c r="B76" s="492" t="s">
        <v>775</v>
      </c>
      <c r="C76" s="7" t="s">
        <v>129</v>
      </c>
      <c r="D76" s="13"/>
      <c r="E76" s="2" t="s">
        <v>2</v>
      </c>
      <c r="F76" s="5">
        <v>466449.11479649355</v>
      </c>
      <c r="G76" s="402">
        <v>254088.28479649351</v>
      </c>
      <c r="H76" s="5" t="e">
        <f>VLOOKUP($A76,#REF!,5,0)</f>
        <v>#REF!</v>
      </c>
      <c r="I76" s="402" t="e">
        <f>VLOOKUP($A76,#REF!,6,0)</f>
        <v>#REF!</v>
      </c>
      <c r="J76" s="5" t="e">
        <f t="shared" si="67"/>
        <v>#REF!</v>
      </c>
      <c r="K76" s="402" t="e">
        <f t="shared" si="68"/>
        <v>#REF!</v>
      </c>
      <c r="L76" s="5" t="e">
        <f t="shared" si="56"/>
        <v>#REF!</v>
      </c>
      <c r="M76" s="402" t="e">
        <f t="shared" si="57"/>
        <v>#REF!</v>
      </c>
      <c r="N76" s="5" t="e">
        <f t="shared" si="69"/>
        <v>#REF!</v>
      </c>
      <c r="O76" s="402" t="e">
        <f t="shared" si="70"/>
        <v>#REF!</v>
      </c>
      <c r="P76" s="5" t="e">
        <f t="shared" si="71"/>
        <v>#REF!</v>
      </c>
      <c r="Q76" s="402" t="e">
        <f t="shared" si="72"/>
        <v>#REF!</v>
      </c>
      <c r="R76" s="5" t="e">
        <f t="shared" si="73"/>
        <v>#REF!</v>
      </c>
      <c r="S76" s="402" t="e">
        <f t="shared" si="74"/>
        <v>#REF!</v>
      </c>
      <c r="T76" s="128" t="s">
        <v>85</v>
      </c>
      <c r="U76" s="454" t="s">
        <v>2318</v>
      </c>
      <c r="V76" s="476" t="s">
        <v>1768</v>
      </c>
      <c r="W76" s="121"/>
    </row>
    <row r="77" spans="1:23" s="18" customFormat="1" ht="15.6" hidden="1" customHeight="1">
      <c r="A77" s="488" t="s">
        <v>1918</v>
      </c>
      <c r="B77" s="492" t="s">
        <v>777</v>
      </c>
      <c r="C77" s="7" t="s">
        <v>130</v>
      </c>
      <c r="D77" s="13"/>
      <c r="E77" s="2" t="s">
        <v>2</v>
      </c>
      <c r="F77" s="5">
        <v>765571.136239263</v>
      </c>
      <c r="G77" s="402">
        <v>423509.92623926298</v>
      </c>
      <c r="H77" s="5" t="e">
        <f>VLOOKUP($A77,#REF!,5,0)</f>
        <v>#REF!</v>
      </c>
      <c r="I77" s="402" t="e">
        <f>VLOOKUP($A77,#REF!,6,0)</f>
        <v>#REF!</v>
      </c>
      <c r="J77" s="5" t="e">
        <f t="shared" si="67"/>
        <v>#REF!</v>
      </c>
      <c r="K77" s="402" t="e">
        <f t="shared" si="68"/>
        <v>#REF!</v>
      </c>
      <c r="L77" s="5" t="e">
        <f t="shared" si="56"/>
        <v>#REF!</v>
      </c>
      <c r="M77" s="402" t="e">
        <f t="shared" si="57"/>
        <v>#REF!</v>
      </c>
      <c r="N77" s="5" t="e">
        <f t="shared" si="69"/>
        <v>#REF!</v>
      </c>
      <c r="O77" s="402" t="e">
        <f t="shared" si="70"/>
        <v>#REF!</v>
      </c>
      <c r="P77" s="5" t="e">
        <f t="shared" si="71"/>
        <v>#REF!</v>
      </c>
      <c r="Q77" s="402" t="e">
        <f t="shared" si="72"/>
        <v>#REF!</v>
      </c>
      <c r="R77" s="5" t="e">
        <f t="shared" si="73"/>
        <v>#REF!</v>
      </c>
      <c r="S77" s="402" t="e">
        <f t="shared" si="74"/>
        <v>#REF!</v>
      </c>
      <c r="T77" s="128" t="s">
        <v>85</v>
      </c>
      <c r="U77" s="454" t="s">
        <v>2318</v>
      </c>
      <c r="V77" s="476" t="s">
        <v>1768</v>
      </c>
      <c r="W77" s="121"/>
    </row>
    <row r="78" spans="1:23" s="18" customFormat="1" ht="15.6" hidden="1" customHeight="1">
      <c r="A78" s="488" t="s">
        <v>1919</v>
      </c>
      <c r="B78" s="492" t="s">
        <v>779</v>
      </c>
      <c r="C78" s="7" t="s">
        <v>131</v>
      </c>
      <c r="D78" s="13"/>
      <c r="E78" s="2" t="s">
        <v>2</v>
      </c>
      <c r="F78" s="5">
        <v>1143144.5299510185</v>
      </c>
      <c r="G78" s="402">
        <v>668512.63995101838</v>
      </c>
      <c r="H78" s="5" t="e">
        <f>VLOOKUP($A78,#REF!,5,0)</f>
        <v>#REF!</v>
      </c>
      <c r="I78" s="402" t="e">
        <f>VLOOKUP($A78,#REF!,6,0)</f>
        <v>#REF!</v>
      </c>
      <c r="J78" s="5" t="e">
        <f t="shared" si="67"/>
        <v>#REF!</v>
      </c>
      <c r="K78" s="402" t="e">
        <f t="shared" si="68"/>
        <v>#REF!</v>
      </c>
      <c r="L78" s="5" t="e">
        <f t="shared" si="56"/>
        <v>#REF!</v>
      </c>
      <c r="M78" s="402" t="e">
        <f t="shared" si="57"/>
        <v>#REF!</v>
      </c>
      <c r="N78" s="5" t="e">
        <f t="shared" si="69"/>
        <v>#REF!</v>
      </c>
      <c r="O78" s="402" t="e">
        <f t="shared" si="70"/>
        <v>#REF!</v>
      </c>
      <c r="P78" s="5" t="e">
        <f t="shared" si="71"/>
        <v>#REF!</v>
      </c>
      <c r="Q78" s="402" t="e">
        <f t="shared" si="72"/>
        <v>#REF!</v>
      </c>
      <c r="R78" s="5" t="e">
        <f t="shared" si="73"/>
        <v>#REF!</v>
      </c>
      <c r="S78" s="402" t="e">
        <f t="shared" si="74"/>
        <v>#REF!</v>
      </c>
      <c r="T78" s="128" t="s">
        <v>85</v>
      </c>
      <c r="U78" s="454" t="s">
        <v>2318</v>
      </c>
      <c r="V78" s="476" t="s">
        <v>1768</v>
      </c>
      <c r="W78" s="121"/>
    </row>
    <row r="79" spans="1:23" s="18" customFormat="1" ht="15.6" hidden="1" customHeight="1">
      <c r="A79" s="488" t="s">
        <v>1920</v>
      </c>
      <c r="B79" s="492" t="s">
        <v>778</v>
      </c>
      <c r="C79" s="7" t="s">
        <v>132</v>
      </c>
      <c r="D79" s="13"/>
      <c r="E79" s="2" t="s">
        <v>2</v>
      </c>
      <c r="F79" s="5">
        <v>1420948.477333481</v>
      </c>
      <c r="G79" s="402">
        <v>854797.84733348072</v>
      </c>
      <c r="H79" s="5" t="e">
        <f>VLOOKUP($A79,#REF!,5,0)</f>
        <v>#REF!</v>
      </c>
      <c r="I79" s="402" t="e">
        <f>VLOOKUP($A79,#REF!,6,0)</f>
        <v>#REF!</v>
      </c>
      <c r="J79" s="5" t="e">
        <f t="shared" si="67"/>
        <v>#REF!</v>
      </c>
      <c r="K79" s="402" t="e">
        <f t="shared" si="68"/>
        <v>#REF!</v>
      </c>
      <c r="L79" s="5" t="e">
        <f t="shared" si="56"/>
        <v>#REF!</v>
      </c>
      <c r="M79" s="402" t="e">
        <f t="shared" si="57"/>
        <v>#REF!</v>
      </c>
      <c r="N79" s="5" t="e">
        <f t="shared" si="69"/>
        <v>#REF!</v>
      </c>
      <c r="O79" s="402" t="e">
        <f t="shared" si="70"/>
        <v>#REF!</v>
      </c>
      <c r="P79" s="5" t="e">
        <f t="shared" si="71"/>
        <v>#REF!</v>
      </c>
      <c r="Q79" s="402" t="e">
        <f t="shared" si="72"/>
        <v>#REF!</v>
      </c>
      <c r="R79" s="5" t="e">
        <f t="shared" si="73"/>
        <v>#REF!</v>
      </c>
      <c r="S79" s="402" t="e">
        <f t="shared" si="74"/>
        <v>#REF!</v>
      </c>
      <c r="T79" s="128" t="s">
        <v>85</v>
      </c>
      <c r="U79" s="454" t="s">
        <v>2318</v>
      </c>
      <c r="V79" s="476" t="s">
        <v>1768</v>
      </c>
      <c r="W79" s="121"/>
    </row>
    <row r="80" spans="1:23" s="18" customFormat="1" ht="15.6" hidden="1" customHeight="1">
      <c r="A80" s="488" t="s">
        <v>1921</v>
      </c>
      <c r="B80" s="492" t="s">
        <v>780</v>
      </c>
      <c r="C80" s="7" t="s">
        <v>133</v>
      </c>
      <c r="D80" s="13"/>
      <c r="E80" s="2" t="s">
        <v>2</v>
      </c>
      <c r="F80" s="5">
        <v>1952496.504818497</v>
      </c>
      <c r="G80" s="402">
        <v>1285083.764818497</v>
      </c>
      <c r="H80" s="5" t="e">
        <f>VLOOKUP($A80,#REF!,5,0)</f>
        <v>#REF!</v>
      </c>
      <c r="I80" s="402" t="e">
        <f>VLOOKUP($A80,#REF!,6,0)</f>
        <v>#REF!</v>
      </c>
      <c r="J80" s="5" t="e">
        <f t="shared" si="67"/>
        <v>#REF!</v>
      </c>
      <c r="K80" s="402" t="e">
        <f t="shared" si="68"/>
        <v>#REF!</v>
      </c>
      <c r="L80" s="5" t="e">
        <f>($H80-$I80)/1.1+$M80</f>
        <v>#REF!</v>
      </c>
      <c r="M80" s="402" t="e">
        <f t="shared" si="57"/>
        <v>#REF!</v>
      </c>
      <c r="N80" s="5" t="e">
        <f t="shared" si="69"/>
        <v>#REF!</v>
      </c>
      <c r="O80" s="402" t="e">
        <f t="shared" si="70"/>
        <v>#REF!</v>
      </c>
      <c r="P80" s="5" t="e">
        <f t="shared" si="71"/>
        <v>#REF!</v>
      </c>
      <c r="Q80" s="402" t="e">
        <f t="shared" si="72"/>
        <v>#REF!</v>
      </c>
      <c r="R80" s="5" t="e">
        <f t="shared" si="73"/>
        <v>#REF!</v>
      </c>
      <c r="S80" s="402" t="e">
        <f t="shared" si="74"/>
        <v>#REF!</v>
      </c>
      <c r="T80" s="128" t="s">
        <v>85</v>
      </c>
      <c r="U80" s="454" t="s">
        <v>2318</v>
      </c>
      <c r="V80" s="476" t="s">
        <v>1768</v>
      </c>
      <c r="W80" s="121"/>
    </row>
    <row r="81" spans="1:22" s="18" customFormat="1" ht="95.25" hidden="1" customHeight="1">
      <c r="A81" s="488" t="s">
        <v>1922</v>
      </c>
      <c r="B81" s="497" t="s">
        <v>41</v>
      </c>
      <c r="C81" s="196" t="s">
        <v>781</v>
      </c>
      <c r="D81" s="8" t="s">
        <v>1641</v>
      </c>
      <c r="E81" s="9"/>
      <c r="F81" s="16"/>
      <c r="G81" s="10"/>
      <c r="H81" s="16"/>
      <c r="I81" s="10"/>
      <c r="J81" s="16"/>
      <c r="K81" s="10"/>
      <c r="L81" s="16"/>
      <c r="M81" s="10"/>
      <c r="N81" s="16"/>
      <c r="O81" s="10"/>
      <c r="P81" s="16"/>
      <c r="Q81" s="10"/>
      <c r="R81" s="16"/>
      <c r="S81" s="10"/>
      <c r="T81" s="130" t="s">
        <v>1283</v>
      </c>
      <c r="U81" s="454"/>
      <c r="V81" s="475" t="s">
        <v>1770</v>
      </c>
    </row>
    <row r="82" spans="1:22" s="18" customFormat="1" ht="15.6" hidden="1" customHeight="1">
      <c r="A82" s="488" t="s">
        <v>1923</v>
      </c>
      <c r="B82" s="96" t="s">
        <v>1256</v>
      </c>
      <c r="C82" s="124" t="s">
        <v>679</v>
      </c>
      <c r="D82" s="21"/>
      <c r="E82" s="22" t="s">
        <v>680</v>
      </c>
      <c r="F82" s="5">
        <v>2331.8300000000004</v>
      </c>
      <c r="G82" s="5" t="s">
        <v>85</v>
      </c>
      <c r="H82" s="5" t="e">
        <f>VLOOKUP($A82,#REF!,5,0)</f>
        <v>#REF!</v>
      </c>
      <c r="I82" s="5" t="e">
        <f>VLOOKUP($A82,#REF!,6,0)</f>
        <v>#REF!</v>
      </c>
      <c r="J82" s="5" t="e">
        <f t="shared" ref="J82:J91" si="75">($H82/1.1)*1.3</f>
        <v>#REF!</v>
      </c>
      <c r="K82" s="5" t="e">
        <f t="shared" ref="K82:K91" si="76">($I82/1.1)*1.3</f>
        <v>#REF!</v>
      </c>
      <c r="L82" s="5" t="e">
        <f t="shared" ref="L82:L91" si="77">$H82/1.1</f>
        <v>#REF!</v>
      </c>
      <c r="M82" s="5" t="e">
        <f t="shared" ref="M82:M91" si="78">$I82/1.1</f>
        <v>#REF!</v>
      </c>
      <c r="N82" s="5" t="e">
        <f t="shared" ref="N82:N91" si="79">H82</f>
        <v>#REF!</v>
      </c>
      <c r="O82" s="5" t="e">
        <f t="shared" ref="O82:O91" si="80">I82</f>
        <v>#REF!</v>
      </c>
      <c r="P82" s="5" t="e">
        <f t="shared" ref="P82:P91" si="81">($H82/1.1)*1.3</f>
        <v>#REF!</v>
      </c>
      <c r="Q82" s="5" t="e">
        <f t="shared" ref="Q82:Q91" si="82">($I82/1.1)*1.3</f>
        <v>#REF!</v>
      </c>
      <c r="R82" s="5" t="e">
        <f t="shared" ref="R82:R109" si="83">$H82/1.1</f>
        <v>#REF!</v>
      </c>
      <c r="S82" s="5" t="e">
        <f t="shared" ref="S82:S109" si="84">$I82/1.1</f>
        <v>#REF!</v>
      </c>
      <c r="T82" s="128"/>
      <c r="U82" s="454"/>
      <c r="V82" s="475" t="s">
        <v>1770</v>
      </c>
    </row>
    <row r="83" spans="1:22" s="18" customFormat="1" ht="15.6" hidden="1" customHeight="1">
      <c r="A83" s="488" t="s">
        <v>1924</v>
      </c>
      <c r="B83" s="96" t="s">
        <v>1257</v>
      </c>
      <c r="C83" s="124" t="s">
        <v>681</v>
      </c>
      <c r="D83" s="21"/>
      <c r="E83" s="22" t="s">
        <v>680</v>
      </c>
      <c r="F83" s="5">
        <v>3319.7999999999997</v>
      </c>
      <c r="G83" s="5" t="s">
        <v>85</v>
      </c>
      <c r="H83" s="5" t="e">
        <f>VLOOKUP($A83,#REF!,5,0)</f>
        <v>#REF!</v>
      </c>
      <c r="I83" s="5" t="e">
        <f>VLOOKUP($A83,#REF!,6,0)</f>
        <v>#REF!</v>
      </c>
      <c r="J83" s="5" t="e">
        <f t="shared" si="75"/>
        <v>#REF!</v>
      </c>
      <c r="K83" s="5" t="e">
        <f t="shared" si="76"/>
        <v>#REF!</v>
      </c>
      <c r="L83" s="5" t="e">
        <f t="shared" si="77"/>
        <v>#REF!</v>
      </c>
      <c r="M83" s="5" t="e">
        <f t="shared" si="78"/>
        <v>#REF!</v>
      </c>
      <c r="N83" s="5" t="e">
        <f t="shared" si="79"/>
        <v>#REF!</v>
      </c>
      <c r="O83" s="5" t="e">
        <f t="shared" si="80"/>
        <v>#REF!</v>
      </c>
      <c r="P83" s="5" t="e">
        <f t="shared" si="81"/>
        <v>#REF!</v>
      </c>
      <c r="Q83" s="5" t="e">
        <f t="shared" si="82"/>
        <v>#REF!</v>
      </c>
      <c r="R83" s="5" t="e">
        <f t="shared" si="83"/>
        <v>#REF!</v>
      </c>
      <c r="S83" s="5" t="e">
        <f t="shared" si="84"/>
        <v>#REF!</v>
      </c>
      <c r="T83" s="128"/>
      <c r="U83" s="454"/>
      <c r="V83" s="475" t="s">
        <v>1770</v>
      </c>
    </row>
    <row r="84" spans="1:22" s="18" customFormat="1" ht="15.6" hidden="1" customHeight="1">
      <c r="A84" s="488" t="s">
        <v>1925</v>
      </c>
      <c r="B84" s="96" t="s">
        <v>1258</v>
      </c>
      <c r="C84" s="124" t="s">
        <v>682</v>
      </c>
      <c r="D84" s="21"/>
      <c r="E84" s="22" t="s">
        <v>680</v>
      </c>
      <c r="F84" s="5">
        <v>4644.1899999999996</v>
      </c>
      <c r="G84" s="5" t="s">
        <v>85</v>
      </c>
      <c r="H84" s="5" t="e">
        <f>VLOOKUP($A84,#REF!,5,0)</f>
        <v>#REF!</v>
      </c>
      <c r="I84" s="5" t="e">
        <f>VLOOKUP($A84,#REF!,6,0)</f>
        <v>#REF!</v>
      </c>
      <c r="J84" s="5" t="e">
        <f t="shared" si="75"/>
        <v>#REF!</v>
      </c>
      <c r="K84" s="5" t="e">
        <f t="shared" si="76"/>
        <v>#REF!</v>
      </c>
      <c r="L84" s="5" t="e">
        <f t="shared" si="77"/>
        <v>#REF!</v>
      </c>
      <c r="M84" s="5" t="e">
        <f t="shared" si="78"/>
        <v>#REF!</v>
      </c>
      <c r="N84" s="5" t="e">
        <f t="shared" si="79"/>
        <v>#REF!</v>
      </c>
      <c r="O84" s="5" t="e">
        <f t="shared" si="80"/>
        <v>#REF!</v>
      </c>
      <c r="P84" s="5" t="e">
        <f t="shared" si="81"/>
        <v>#REF!</v>
      </c>
      <c r="Q84" s="5" t="e">
        <f t="shared" si="82"/>
        <v>#REF!</v>
      </c>
      <c r="R84" s="5" t="e">
        <f t="shared" si="83"/>
        <v>#REF!</v>
      </c>
      <c r="S84" s="5" t="e">
        <f t="shared" si="84"/>
        <v>#REF!</v>
      </c>
      <c r="T84" s="128"/>
      <c r="U84" s="454"/>
      <c r="V84" s="475" t="s">
        <v>1770</v>
      </c>
    </row>
    <row r="85" spans="1:22" s="18" customFormat="1" ht="15.6" hidden="1" customHeight="1">
      <c r="A85" s="488" t="s">
        <v>1926</v>
      </c>
      <c r="B85" s="96" t="s">
        <v>1259</v>
      </c>
      <c r="C85" s="124" t="s">
        <v>683</v>
      </c>
      <c r="D85" s="21"/>
      <c r="E85" s="22" t="s">
        <v>680</v>
      </c>
      <c r="F85" s="5">
        <v>5765.7000000000007</v>
      </c>
      <c r="G85" s="5" t="s">
        <v>85</v>
      </c>
      <c r="H85" s="5" t="e">
        <f>VLOOKUP($A85,#REF!,5,0)</f>
        <v>#REF!</v>
      </c>
      <c r="I85" s="5" t="e">
        <f>VLOOKUP($A85,#REF!,6,0)</f>
        <v>#REF!</v>
      </c>
      <c r="J85" s="5" t="e">
        <f t="shared" si="75"/>
        <v>#REF!</v>
      </c>
      <c r="K85" s="5" t="e">
        <f t="shared" si="76"/>
        <v>#REF!</v>
      </c>
      <c r="L85" s="5" t="e">
        <f t="shared" si="77"/>
        <v>#REF!</v>
      </c>
      <c r="M85" s="5" t="e">
        <f t="shared" si="78"/>
        <v>#REF!</v>
      </c>
      <c r="N85" s="5" t="e">
        <f t="shared" si="79"/>
        <v>#REF!</v>
      </c>
      <c r="O85" s="5" t="e">
        <f t="shared" si="80"/>
        <v>#REF!</v>
      </c>
      <c r="P85" s="5" t="e">
        <f t="shared" si="81"/>
        <v>#REF!</v>
      </c>
      <c r="Q85" s="5" t="e">
        <f t="shared" si="82"/>
        <v>#REF!</v>
      </c>
      <c r="R85" s="5" t="e">
        <f t="shared" si="83"/>
        <v>#REF!</v>
      </c>
      <c r="S85" s="5" t="e">
        <f t="shared" si="84"/>
        <v>#REF!</v>
      </c>
      <c r="T85" s="128"/>
      <c r="U85" s="454"/>
      <c r="V85" s="475" t="s">
        <v>1770</v>
      </c>
    </row>
    <row r="86" spans="1:22" s="18" customFormat="1" ht="15.6" hidden="1" customHeight="1">
      <c r="A86" s="488" t="s">
        <v>1927</v>
      </c>
      <c r="B86" s="96" t="s">
        <v>1260</v>
      </c>
      <c r="C86" s="124" t="s">
        <v>684</v>
      </c>
      <c r="D86" s="21"/>
      <c r="E86" s="22" t="s">
        <v>680</v>
      </c>
      <c r="F86" s="5">
        <v>9110.1299999999992</v>
      </c>
      <c r="G86" s="5" t="s">
        <v>85</v>
      </c>
      <c r="H86" s="5" t="e">
        <f>VLOOKUP($A86,#REF!,5,0)</f>
        <v>#REF!</v>
      </c>
      <c r="I86" s="5" t="e">
        <f>VLOOKUP($A86,#REF!,6,0)</f>
        <v>#REF!</v>
      </c>
      <c r="J86" s="5" t="e">
        <f t="shared" si="75"/>
        <v>#REF!</v>
      </c>
      <c r="K86" s="5" t="e">
        <f t="shared" si="76"/>
        <v>#REF!</v>
      </c>
      <c r="L86" s="5" t="e">
        <f t="shared" si="77"/>
        <v>#REF!</v>
      </c>
      <c r="M86" s="5" t="e">
        <f t="shared" si="78"/>
        <v>#REF!</v>
      </c>
      <c r="N86" s="5" t="e">
        <f t="shared" si="79"/>
        <v>#REF!</v>
      </c>
      <c r="O86" s="5" t="e">
        <f t="shared" si="80"/>
        <v>#REF!</v>
      </c>
      <c r="P86" s="5" t="e">
        <f t="shared" si="81"/>
        <v>#REF!</v>
      </c>
      <c r="Q86" s="5" t="e">
        <f t="shared" si="82"/>
        <v>#REF!</v>
      </c>
      <c r="R86" s="5" t="e">
        <f t="shared" si="83"/>
        <v>#REF!</v>
      </c>
      <c r="S86" s="5" t="e">
        <f t="shared" si="84"/>
        <v>#REF!</v>
      </c>
      <c r="T86" s="128"/>
      <c r="U86" s="454"/>
      <c r="V86" s="475" t="s">
        <v>1770</v>
      </c>
    </row>
    <row r="87" spans="1:22" s="18" customFormat="1" ht="15.6" hidden="1" customHeight="1">
      <c r="A87" s="488" t="s">
        <v>1928</v>
      </c>
      <c r="B87" s="96" t="s">
        <v>1261</v>
      </c>
      <c r="C87" s="124" t="s">
        <v>685</v>
      </c>
      <c r="D87" s="21"/>
      <c r="E87" s="22" t="s">
        <v>680</v>
      </c>
      <c r="F87" s="5">
        <v>16095.980000000001</v>
      </c>
      <c r="G87" s="5" t="s">
        <v>85</v>
      </c>
      <c r="H87" s="5" t="e">
        <f>VLOOKUP($A87,#REF!,5,0)</f>
        <v>#REF!</v>
      </c>
      <c r="I87" s="5" t="e">
        <f>VLOOKUP($A87,#REF!,6,0)</f>
        <v>#REF!</v>
      </c>
      <c r="J87" s="5" t="e">
        <f t="shared" si="75"/>
        <v>#REF!</v>
      </c>
      <c r="K87" s="5" t="e">
        <f t="shared" si="76"/>
        <v>#REF!</v>
      </c>
      <c r="L87" s="5" t="e">
        <f t="shared" si="77"/>
        <v>#REF!</v>
      </c>
      <c r="M87" s="5" t="e">
        <f t="shared" si="78"/>
        <v>#REF!</v>
      </c>
      <c r="N87" s="5" t="e">
        <f t="shared" si="79"/>
        <v>#REF!</v>
      </c>
      <c r="O87" s="5" t="e">
        <f t="shared" si="80"/>
        <v>#REF!</v>
      </c>
      <c r="P87" s="5" t="e">
        <f t="shared" si="81"/>
        <v>#REF!</v>
      </c>
      <c r="Q87" s="5" t="e">
        <f t="shared" si="82"/>
        <v>#REF!</v>
      </c>
      <c r="R87" s="5" t="e">
        <f t="shared" si="83"/>
        <v>#REF!</v>
      </c>
      <c r="S87" s="5" t="e">
        <f t="shared" si="84"/>
        <v>#REF!</v>
      </c>
      <c r="T87" s="128"/>
      <c r="U87" s="454"/>
      <c r="V87" s="475" t="s">
        <v>1770</v>
      </c>
    </row>
    <row r="88" spans="1:22" s="18" customFormat="1" ht="15.6" hidden="1" customHeight="1">
      <c r="A88" s="488" t="s">
        <v>1929</v>
      </c>
      <c r="B88" s="96" t="s">
        <v>1262</v>
      </c>
      <c r="C88" s="124" t="s">
        <v>686</v>
      </c>
      <c r="D88" s="21"/>
      <c r="E88" s="22" t="s">
        <v>680</v>
      </c>
      <c r="F88" s="5">
        <v>19263.600000000002</v>
      </c>
      <c r="G88" s="5" t="s">
        <v>85</v>
      </c>
      <c r="H88" s="5" t="e">
        <f>VLOOKUP($A88,#REF!,5,0)</f>
        <v>#REF!</v>
      </c>
      <c r="I88" s="5" t="e">
        <f>VLOOKUP($A88,#REF!,6,0)</f>
        <v>#REF!</v>
      </c>
      <c r="J88" s="5" t="e">
        <f t="shared" si="75"/>
        <v>#REF!</v>
      </c>
      <c r="K88" s="5" t="e">
        <f t="shared" si="76"/>
        <v>#REF!</v>
      </c>
      <c r="L88" s="5" t="e">
        <f t="shared" si="77"/>
        <v>#REF!</v>
      </c>
      <c r="M88" s="5" t="e">
        <f t="shared" si="78"/>
        <v>#REF!</v>
      </c>
      <c r="N88" s="5" t="e">
        <f t="shared" si="79"/>
        <v>#REF!</v>
      </c>
      <c r="O88" s="5" t="e">
        <f t="shared" si="80"/>
        <v>#REF!</v>
      </c>
      <c r="P88" s="5" t="e">
        <f t="shared" si="81"/>
        <v>#REF!</v>
      </c>
      <c r="Q88" s="5" t="e">
        <f t="shared" si="82"/>
        <v>#REF!</v>
      </c>
      <c r="R88" s="5" t="e">
        <f t="shared" si="83"/>
        <v>#REF!</v>
      </c>
      <c r="S88" s="5" t="e">
        <f t="shared" si="84"/>
        <v>#REF!</v>
      </c>
      <c r="T88" s="128"/>
      <c r="U88" s="454"/>
      <c r="V88" s="475" t="s">
        <v>1770</v>
      </c>
    </row>
    <row r="89" spans="1:22" s="18" customFormat="1" ht="15.6" hidden="1" customHeight="1">
      <c r="A89" s="488" t="s">
        <v>1930</v>
      </c>
      <c r="B89" s="96" t="s">
        <v>1263</v>
      </c>
      <c r="C89" s="124" t="s">
        <v>687</v>
      </c>
      <c r="D89" s="21"/>
      <c r="E89" s="22" t="s">
        <v>680</v>
      </c>
      <c r="F89" s="5">
        <v>23673.18</v>
      </c>
      <c r="G89" s="5" t="s">
        <v>85</v>
      </c>
      <c r="H89" s="5" t="e">
        <f>VLOOKUP($A89,#REF!,5,0)</f>
        <v>#REF!</v>
      </c>
      <c r="I89" s="5" t="e">
        <f>VLOOKUP($A89,#REF!,6,0)</f>
        <v>#REF!</v>
      </c>
      <c r="J89" s="5" t="e">
        <f t="shared" si="75"/>
        <v>#REF!</v>
      </c>
      <c r="K89" s="5" t="e">
        <f t="shared" si="76"/>
        <v>#REF!</v>
      </c>
      <c r="L89" s="5" t="e">
        <f t="shared" si="77"/>
        <v>#REF!</v>
      </c>
      <c r="M89" s="5" t="e">
        <f t="shared" si="78"/>
        <v>#REF!</v>
      </c>
      <c r="N89" s="5" t="e">
        <f t="shared" si="79"/>
        <v>#REF!</v>
      </c>
      <c r="O89" s="5" t="e">
        <f t="shared" si="80"/>
        <v>#REF!</v>
      </c>
      <c r="P89" s="5" t="e">
        <f t="shared" si="81"/>
        <v>#REF!</v>
      </c>
      <c r="Q89" s="5" t="e">
        <f t="shared" si="82"/>
        <v>#REF!</v>
      </c>
      <c r="R89" s="5" t="e">
        <f t="shared" si="83"/>
        <v>#REF!</v>
      </c>
      <c r="S89" s="5" t="e">
        <f t="shared" si="84"/>
        <v>#REF!</v>
      </c>
      <c r="T89" s="128"/>
      <c r="U89" s="454"/>
      <c r="V89" s="475" t="s">
        <v>1770</v>
      </c>
    </row>
    <row r="90" spans="1:22" s="18" customFormat="1" ht="15.6" hidden="1" customHeight="1">
      <c r="A90" s="488" t="s">
        <v>1931</v>
      </c>
      <c r="B90" s="96" t="s">
        <v>1264</v>
      </c>
      <c r="C90" s="124" t="s">
        <v>688</v>
      </c>
      <c r="D90" s="21"/>
      <c r="E90" s="22" t="s">
        <v>680</v>
      </c>
      <c r="F90" s="5">
        <v>36733.19</v>
      </c>
      <c r="G90" s="5" t="s">
        <v>85</v>
      </c>
      <c r="H90" s="5" t="e">
        <f>VLOOKUP($A90,#REF!,5,0)</f>
        <v>#REF!</v>
      </c>
      <c r="I90" s="5" t="e">
        <f>VLOOKUP($A90,#REF!,6,0)</f>
        <v>#REF!</v>
      </c>
      <c r="J90" s="5" t="e">
        <f t="shared" si="75"/>
        <v>#REF!</v>
      </c>
      <c r="K90" s="5" t="e">
        <f t="shared" si="76"/>
        <v>#REF!</v>
      </c>
      <c r="L90" s="5" t="e">
        <f t="shared" si="77"/>
        <v>#REF!</v>
      </c>
      <c r="M90" s="5" t="e">
        <f t="shared" si="78"/>
        <v>#REF!</v>
      </c>
      <c r="N90" s="5" t="e">
        <f t="shared" si="79"/>
        <v>#REF!</v>
      </c>
      <c r="O90" s="5" t="e">
        <f t="shared" si="80"/>
        <v>#REF!</v>
      </c>
      <c r="P90" s="5" t="e">
        <f t="shared" si="81"/>
        <v>#REF!</v>
      </c>
      <c r="Q90" s="5" t="e">
        <f t="shared" si="82"/>
        <v>#REF!</v>
      </c>
      <c r="R90" s="5" t="e">
        <f t="shared" si="83"/>
        <v>#REF!</v>
      </c>
      <c r="S90" s="5" t="e">
        <f t="shared" si="84"/>
        <v>#REF!</v>
      </c>
      <c r="T90" s="128"/>
      <c r="U90" s="454"/>
      <c r="V90" s="475" t="s">
        <v>1770</v>
      </c>
    </row>
    <row r="91" spans="1:22" s="18" customFormat="1" ht="15.6" hidden="1" customHeight="1">
      <c r="A91" s="488" t="s">
        <v>1932</v>
      </c>
      <c r="B91" s="96" t="s">
        <v>1265</v>
      </c>
      <c r="C91" s="124" t="s">
        <v>689</v>
      </c>
      <c r="D91" s="21"/>
      <c r="E91" s="22" t="s">
        <v>680</v>
      </c>
      <c r="F91" s="5">
        <v>47730.740000000005</v>
      </c>
      <c r="G91" s="5" t="s">
        <v>85</v>
      </c>
      <c r="H91" s="5" t="e">
        <f>VLOOKUP($A91,#REF!,5,0)</f>
        <v>#REF!</v>
      </c>
      <c r="I91" s="5" t="e">
        <f>VLOOKUP($A91,#REF!,6,0)</f>
        <v>#REF!</v>
      </c>
      <c r="J91" s="5" t="e">
        <f t="shared" si="75"/>
        <v>#REF!</v>
      </c>
      <c r="K91" s="5" t="e">
        <f t="shared" si="76"/>
        <v>#REF!</v>
      </c>
      <c r="L91" s="5" t="e">
        <f t="shared" si="77"/>
        <v>#REF!</v>
      </c>
      <c r="M91" s="5" t="e">
        <f t="shared" si="78"/>
        <v>#REF!</v>
      </c>
      <c r="N91" s="5" t="e">
        <f t="shared" si="79"/>
        <v>#REF!</v>
      </c>
      <c r="O91" s="5" t="e">
        <f t="shared" si="80"/>
        <v>#REF!</v>
      </c>
      <c r="P91" s="5" t="e">
        <f t="shared" si="81"/>
        <v>#REF!</v>
      </c>
      <c r="Q91" s="5" t="e">
        <f t="shared" si="82"/>
        <v>#REF!</v>
      </c>
      <c r="R91" s="5" t="e">
        <f t="shared" si="83"/>
        <v>#REF!</v>
      </c>
      <c r="S91" s="5" t="e">
        <f t="shared" si="84"/>
        <v>#REF!</v>
      </c>
      <c r="T91" s="128"/>
      <c r="U91" s="454"/>
      <c r="V91" s="475" t="s">
        <v>1770</v>
      </c>
    </row>
    <row r="92" spans="1:22" s="18" customFormat="1" ht="31.15" hidden="1" customHeight="1">
      <c r="A92" s="487" t="s">
        <v>1933</v>
      </c>
      <c r="B92" s="195" t="s">
        <v>42</v>
      </c>
      <c r="C92" s="3" t="s">
        <v>138</v>
      </c>
      <c r="D92" s="3" t="s">
        <v>139</v>
      </c>
      <c r="E92" s="2" t="s">
        <v>76</v>
      </c>
      <c r="F92" s="5">
        <v>40</v>
      </c>
      <c r="G92" s="5" t="s">
        <v>85</v>
      </c>
      <c r="H92" s="5" t="e">
        <f>VLOOKUP($A92,#REF!,5,0)</f>
        <v>#REF!</v>
      </c>
      <c r="I92" s="5" t="e">
        <f>VLOOKUP($A92,#REF!,6,0)</f>
        <v>#REF!</v>
      </c>
      <c r="J92" s="5" t="e">
        <f t="shared" ref="J92:J94" si="85">($H92/1.1)*1.3</f>
        <v>#REF!</v>
      </c>
      <c r="K92" s="5" t="e">
        <f t="shared" ref="K92:K94" si="86">($I92/1.1)*1.3</f>
        <v>#REF!</v>
      </c>
      <c r="L92" s="5" t="e">
        <f t="shared" ref="L92:L94" si="87">$H92/1.1</f>
        <v>#REF!</v>
      </c>
      <c r="M92" s="5" t="e">
        <f t="shared" ref="M92:M94" si="88">$I92/1.1</f>
        <v>#REF!</v>
      </c>
      <c r="N92" s="5" t="e">
        <f t="shared" ref="N92:N94" si="89">H92</f>
        <v>#REF!</v>
      </c>
      <c r="O92" s="5" t="e">
        <f t="shared" ref="O92:O94" si="90">I92</f>
        <v>#REF!</v>
      </c>
      <c r="P92" s="5" t="e">
        <f t="shared" ref="P92:P94" si="91">($H92/1.1)*1.3</f>
        <v>#REF!</v>
      </c>
      <c r="Q92" s="5" t="e">
        <f t="shared" ref="Q92:Q94" si="92">($I92/1.1)*1.3</f>
        <v>#REF!</v>
      </c>
      <c r="R92" s="5" t="e">
        <f t="shared" si="83"/>
        <v>#REF!</v>
      </c>
      <c r="S92" s="5" t="e">
        <f t="shared" si="84"/>
        <v>#REF!</v>
      </c>
      <c r="T92" s="129" t="s">
        <v>1731</v>
      </c>
      <c r="U92" s="454"/>
      <c r="V92" s="475" t="s">
        <v>1770</v>
      </c>
    </row>
    <row r="93" spans="1:22" s="18" customFormat="1" ht="51.75" hidden="1" customHeight="1">
      <c r="A93" s="487" t="s">
        <v>1934</v>
      </c>
      <c r="B93" s="195" t="s">
        <v>1266</v>
      </c>
      <c r="C93" s="3" t="s">
        <v>140</v>
      </c>
      <c r="D93" s="3" t="s">
        <v>119</v>
      </c>
      <c r="E93" s="2" t="s">
        <v>76</v>
      </c>
      <c r="F93" s="5">
        <v>178.61</v>
      </c>
      <c r="G93" s="5" t="s">
        <v>85</v>
      </c>
      <c r="H93" s="5" t="e">
        <f>VLOOKUP($A93,#REF!,5,0)</f>
        <v>#REF!</v>
      </c>
      <c r="I93" s="5" t="e">
        <f>VLOOKUP($A93,#REF!,6,0)</f>
        <v>#REF!</v>
      </c>
      <c r="J93" s="5" t="e">
        <f t="shared" si="85"/>
        <v>#REF!</v>
      </c>
      <c r="K93" s="5" t="e">
        <f t="shared" si="86"/>
        <v>#REF!</v>
      </c>
      <c r="L93" s="5" t="e">
        <f t="shared" si="87"/>
        <v>#REF!</v>
      </c>
      <c r="M93" s="5" t="e">
        <f t="shared" si="88"/>
        <v>#REF!</v>
      </c>
      <c r="N93" s="5" t="e">
        <f t="shared" si="89"/>
        <v>#REF!</v>
      </c>
      <c r="O93" s="5" t="e">
        <f t="shared" si="90"/>
        <v>#REF!</v>
      </c>
      <c r="P93" s="5" t="e">
        <f t="shared" si="91"/>
        <v>#REF!</v>
      </c>
      <c r="Q93" s="5" t="e">
        <f t="shared" si="92"/>
        <v>#REF!</v>
      </c>
      <c r="R93" s="5" t="e">
        <f t="shared" si="83"/>
        <v>#REF!</v>
      </c>
      <c r="S93" s="5" t="e">
        <f t="shared" si="84"/>
        <v>#REF!</v>
      </c>
      <c r="T93" s="129" t="s">
        <v>1731</v>
      </c>
      <c r="U93" s="454"/>
      <c r="V93" s="475" t="s">
        <v>1770</v>
      </c>
    </row>
    <row r="94" spans="1:22" s="18" customFormat="1" ht="96.75" hidden="1" customHeight="1">
      <c r="A94" s="487" t="s">
        <v>1935</v>
      </c>
      <c r="B94" s="211" t="s">
        <v>43</v>
      </c>
      <c r="C94" s="115" t="s">
        <v>1284</v>
      </c>
      <c r="D94" s="115" t="s">
        <v>1143</v>
      </c>
      <c r="E94" s="116" t="s">
        <v>680</v>
      </c>
      <c r="F94" s="5">
        <v>5282</v>
      </c>
      <c r="G94" s="5" t="s">
        <v>85</v>
      </c>
      <c r="H94" s="5" t="e">
        <f>VLOOKUP($A94,#REF!,5,0)</f>
        <v>#REF!</v>
      </c>
      <c r="I94" s="5" t="e">
        <f>VLOOKUP($A94,#REF!,6,0)</f>
        <v>#REF!</v>
      </c>
      <c r="J94" s="5" t="e">
        <f t="shared" si="85"/>
        <v>#REF!</v>
      </c>
      <c r="K94" s="5" t="e">
        <f t="shared" si="86"/>
        <v>#REF!</v>
      </c>
      <c r="L94" s="5" t="e">
        <f t="shared" si="87"/>
        <v>#REF!</v>
      </c>
      <c r="M94" s="5" t="e">
        <f t="shared" si="88"/>
        <v>#REF!</v>
      </c>
      <c r="N94" s="5" t="e">
        <f t="shared" si="89"/>
        <v>#REF!</v>
      </c>
      <c r="O94" s="5" t="e">
        <f t="shared" si="90"/>
        <v>#REF!</v>
      </c>
      <c r="P94" s="5" t="e">
        <f t="shared" si="91"/>
        <v>#REF!</v>
      </c>
      <c r="Q94" s="5" t="e">
        <f t="shared" si="92"/>
        <v>#REF!</v>
      </c>
      <c r="R94" s="5" t="e">
        <f t="shared" si="83"/>
        <v>#REF!</v>
      </c>
      <c r="S94" s="5" t="e">
        <f t="shared" si="84"/>
        <v>#REF!</v>
      </c>
      <c r="T94" s="269" t="s">
        <v>1023</v>
      </c>
      <c r="U94" s="454"/>
      <c r="V94" s="475" t="s">
        <v>1770</v>
      </c>
    </row>
    <row r="95" spans="1:22" s="18" customFormat="1" ht="32.25" hidden="1" customHeight="1">
      <c r="A95" s="487" t="s">
        <v>1936</v>
      </c>
      <c r="B95" s="197" t="s">
        <v>1267</v>
      </c>
      <c r="C95" s="198" t="s">
        <v>783</v>
      </c>
      <c r="D95" s="199"/>
      <c r="E95" s="200"/>
      <c r="F95" s="202"/>
      <c r="G95" s="202"/>
      <c r="H95" s="202"/>
      <c r="I95" s="202"/>
      <c r="J95" s="202"/>
      <c r="K95" s="202"/>
      <c r="L95" s="202"/>
      <c r="M95" s="202"/>
      <c r="N95" s="202"/>
      <c r="O95" s="202"/>
      <c r="P95" s="202"/>
      <c r="Q95" s="202"/>
      <c r="R95" s="202"/>
      <c r="S95" s="202"/>
      <c r="T95" s="203"/>
      <c r="U95" s="454"/>
      <c r="V95" s="475" t="s">
        <v>1770</v>
      </c>
    </row>
    <row r="96" spans="1:22" s="18" customFormat="1" ht="113.25" hidden="1" customHeight="1">
      <c r="A96" s="487" t="s">
        <v>1937</v>
      </c>
      <c r="B96" s="211" t="s">
        <v>1268</v>
      </c>
      <c r="C96" s="23" t="s">
        <v>787</v>
      </c>
      <c r="D96" s="24" t="s">
        <v>1642</v>
      </c>
      <c r="E96" s="62" t="s">
        <v>86</v>
      </c>
      <c r="F96" s="5">
        <v>89257.698000000004</v>
      </c>
      <c r="G96" s="6" t="s">
        <v>85</v>
      </c>
      <c r="H96" s="5" t="e">
        <f>VLOOKUP($A96,#REF!,5,0)</f>
        <v>#REF!</v>
      </c>
      <c r="I96" s="6" t="e">
        <f>VLOOKUP($A96,#REF!,6,0)</f>
        <v>#REF!</v>
      </c>
      <c r="J96" s="5" t="e">
        <f t="shared" ref="J96:J97" si="93">($H96/1.1)*1.3</f>
        <v>#REF!</v>
      </c>
      <c r="K96" s="6" t="e">
        <f t="shared" ref="K96:K97" si="94">($I96/1.1)*1.3</f>
        <v>#REF!</v>
      </c>
      <c r="L96" s="5" t="e">
        <f t="shared" ref="L96:L101" si="95">$H96/1.1</f>
        <v>#REF!</v>
      </c>
      <c r="M96" s="6" t="e">
        <f t="shared" ref="M96:M101" si="96">$I96/1.1</f>
        <v>#REF!</v>
      </c>
      <c r="N96" s="5" t="e">
        <f t="shared" ref="N96:N97" si="97">H96</f>
        <v>#REF!</v>
      </c>
      <c r="O96" s="6" t="e">
        <f t="shared" ref="O96:O97" si="98">I96</f>
        <v>#REF!</v>
      </c>
      <c r="P96" s="5" t="e">
        <f t="shared" ref="P96:P97" si="99">($H96/1.1)*1.3</f>
        <v>#REF!</v>
      </c>
      <c r="Q96" s="6" t="e">
        <f t="shared" ref="Q96:Q97" si="100">($I96/1.1)*1.3</f>
        <v>#REF!</v>
      </c>
      <c r="R96" s="5" t="e">
        <f t="shared" si="83"/>
        <v>#REF!</v>
      </c>
      <c r="S96" s="6" t="e">
        <f t="shared" si="84"/>
        <v>#REF!</v>
      </c>
      <c r="T96" s="131"/>
      <c r="U96" s="454"/>
      <c r="V96" s="475" t="s">
        <v>1770</v>
      </c>
    </row>
    <row r="97" spans="1:22" s="18" customFormat="1" ht="111.75" hidden="1" customHeight="1">
      <c r="A97" s="487" t="s">
        <v>1938</v>
      </c>
      <c r="B97" s="211" t="s">
        <v>1269</v>
      </c>
      <c r="C97" s="23" t="s">
        <v>788</v>
      </c>
      <c r="D97" s="24" t="s">
        <v>1642</v>
      </c>
      <c r="E97" s="62" t="s">
        <v>86</v>
      </c>
      <c r="F97" s="5">
        <v>93988.917000000001</v>
      </c>
      <c r="G97" s="6" t="s">
        <v>85</v>
      </c>
      <c r="H97" s="5" t="e">
        <f>VLOOKUP($A97,#REF!,5,0)</f>
        <v>#REF!</v>
      </c>
      <c r="I97" s="6" t="e">
        <f>VLOOKUP($A97,#REF!,6,0)</f>
        <v>#REF!</v>
      </c>
      <c r="J97" s="5" t="e">
        <f t="shared" si="93"/>
        <v>#REF!</v>
      </c>
      <c r="K97" s="6" t="e">
        <f t="shared" si="94"/>
        <v>#REF!</v>
      </c>
      <c r="L97" s="5" t="e">
        <f t="shared" si="95"/>
        <v>#REF!</v>
      </c>
      <c r="M97" s="6" t="e">
        <f t="shared" si="96"/>
        <v>#REF!</v>
      </c>
      <c r="N97" s="5" t="e">
        <f t="shared" si="97"/>
        <v>#REF!</v>
      </c>
      <c r="O97" s="6" t="e">
        <f t="shared" si="98"/>
        <v>#REF!</v>
      </c>
      <c r="P97" s="5" t="e">
        <f t="shared" si="99"/>
        <v>#REF!</v>
      </c>
      <c r="Q97" s="6" t="e">
        <f t="shared" si="100"/>
        <v>#REF!</v>
      </c>
      <c r="R97" s="5" t="e">
        <f t="shared" si="83"/>
        <v>#REF!</v>
      </c>
      <c r="S97" s="6" t="e">
        <f t="shared" si="84"/>
        <v>#REF!</v>
      </c>
      <c r="T97" s="131"/>
      <c r="U97" s="454"/>
      <c r="V97" s="475" t="s">
        <v>1770</v>
      </c>
    </row>
    <row r="98" spans="1:22" s="18" customFormat="1" ht="132.75" hidden="1" customHeight="1">
      <c r="A98" s="487" t="s">
        <v>1939</v>
      </c>
      <c r="B98" s="211" t="s">
        <v>1270</v>
      </c>
      <c r="C98" s="24" t="s">
        <v>784</v>
      </c>
      <c r="D98" s="24" t="s">
        <v>1643</v>
      </c>
      <c r="E98" s="62"/>
      <c r="F98" s="5">
        <v>0</v>
      </c>
      <c r="G98" s="6" t="s">
        <v>85</v>
      </c>
      <c r="H98" s="5"/>
      <c r="I98" s="6"/>
      <c r="J98" s="5"/>
      <c r="K98" s="6"/>
      <c r="L98" s="5">
        <f t="shared" si="95"/>
        <v>0</v>
      </c>
      <c r="M98" s="6">
        <f t="shared" si="96"/>
        <v>0</v>
      </c>
      <c r="N98" s="5"/>
      <c r="O98" s="6"/>
      <c r="P98" s="5"/>
      <c r="Q98" s="6"/>
      <c r="R98" s="5">
        <f t="shared" si="83"/>
        <v>0</v>
      </c>
      <c r="S98" s="6">
        <f t="shared" si="84"/>
        <v>0</v>
      </c>
      <c r="T98" s="129"/>
      <c r="U98" s="454"/>
      <c r="V98" s="475" t="s">
        <v>1770</v>
      </c>
    </row>
    <row r="99" spans="1:22" s="18" customFormat="1" ht="30" hidden="1" customHeight="1">
      <c r="A99" s="487" t="s">
        <v>1940</v>
      </c>
      <c r="B99" s="211" t="s">
        <v>1271</v>
      </c>
      <c r="C99" s="27" t="s">
        <v>789</v>
      </c>
      <c r="D99" s="24"/>
      <c r="E99" s="62" t="s">
        <v>86</v>
      </c>
      <c r="F99" s="5">
        <v>81402.021000000008</v>
      </c>
      <c r="G99" s="6" t="s">
        <v>85</v>
      </c>
      <c r="H99" s="5" t="e">
        <f>VLOOKUP($A99,#REF!,5,0)</f>
        <v>#REF!</v>
      </c>
      <c r="I99" s="6" t="e">
        <f>VLOOKUP($A99,#REF!,6,0)</f>
        <v>#REF!</v>
      </c>
      <c r="J99" s="5" t="e">
        <f t="shared" ref="J99:J101" si="101">($H99/1.1)*1.3</f>
        <v>#REF!</v>
      </c>
      <c r="K99" s="6" t="e">
        <f t="shared" ref="K99:K101" si="102">($I99/1.1)*1.3</f>
        <v>#REF!</v>
      </c>
      <c r="L99" s="5" t="e">
        <f t="shared" si="95"/>
        <v>#REF!</v>
      </c>
      <c r="M99" s="6" t="e">
        <f t="shared" si="96"/>
        <v>#REF!</v>
      </c>
      <c r="N99" s="5" t="e">
        <f t="shared" ref="N99:N101" si="103">H99</f>
        <v>#REF!</v>
      </c>
      <c r="O99" s="6" t="e">
        <f t="shared" ref="O99:O101" si="104">I99</f>
        <v>#REF!</v>
      </c>
      <c r="P99" s="5" t="e">
        <f t="shared" ref="P99:P101" si="105">($H99/1.1)*1.3</f>
        <v>#REF!</v>
      </c>
      <c r="Q99" s="6" t="e">
        <f t="shared" ref="Q99:Q101" si="106">($I99/1.1)*1.3</f>
        <v>#REF!</v>
      </c>
      <c r="R99" s="5" t="e">
        <f t="shared" si="83"/>
        <v>#REF!</v>
      </c>
      <c r="S99" s="6" t="e">
        <f t="shared" si="84"/>
        <v>#REF!</v>
      </c>
      <c r="T99" s="129"/>
      <c r="U99" s="454"/>
      <c r="V99" s="475" t="s">
        <v>1770</v>
      </c>
    </row>
    <row r="100" spans="1:22" s="18" customFormat="1" ht="30" hidden="1" customHeight="1">
      <c r="A100" s="488" t="s">
        <v>1941</v>
      </c>
      <c r="B100" s="211" t="s">
        <v>1272</v>
      </c>
      <c r="C100" s="27" t="s">
        <v>790</v>
      </c>
      <c r="D100" s="24"/>
      <c r="E100" s="62" t="s">
        <v>86</v>
      </c>
      <c r="F100" s="5">
        <v>230254.80300000001</v>
      </c>
      <c r="G100" s="6" t="s">
        <v>85</v>
      </c>
      <c r="H100" s="5" t="e">
        <f>VLOOKUP($A100,#REF!,5,0)</f>
        <v>#REF!</v>
      </c>
      <c r="I100" s="6" t="e">
        <f>VLOOKUP($A100,#REF!,6,0)</f>
        <v>#REF!</v>
      </c>
      <c r="J100" s="5" t="e">
        <f t="shared" si="101"/>
        <v>#REF!</v>
      </c>
      <c r="K100" s="6" t="e">
        <f t="shared" si="102"/>
        <v>#REF!</v>
      </c>
      <c r="L100" s="5" t="e">
        <f t="shared" si="95"/>
        <v>#REF!</v>
      </c>
      <c r="M100" s="6" t="e">
        <f t="shared" si="96"/>
        <v>#REF!</v>
      </c>
      <c r="N100" s="5" t="e">
        <f t="shared" si="103"/>
        <v>#REF!</v>
      </c>
      <c r="O100" s="6" t="e">
        <f t="shared" si="104"/>
        <v>#REF!</v>
      </c>
      <c r="P100" s="5" t="e">
        <f t="shared" si="105"/>
        <v>#REF!</v>
      </c>
      <c r="Q100" s="6" t="e">
        <f t="shared" si="106"/>
        <v>#REF!</v>
      </c>
      <c r="R100" s="5" t="e">
        <f t="shared" si="83"/>
        <v>#REF!</v>
      </c>
      <c r="S100" s="6" t="e">
        <f t="shared" si="84"/>
        <v>#REF!</v>
      </c>
      <c r="T100" s="129"/>
      <c r="U100" s="454"/>
      <c r="V100" s="475" t="s">
        <v>1770</v>
      </c>
    </row>
    <row r="101" spans="1:22" s="18" customFormat="1" ht="30" hidden="1" customHeight="1">
      <c r="A101" s="487" t="s">
        <v>1942</v>
      </c>
      <c r="B101" s="211" t="s">
        <v>1273</v>
      </c>
      <c r="C101" s="27" t="s">
        <v>791</v>
      </c>
      <c r="D101" s="24"/>
      <c r="E101" s="62" t="s">
        <v>86</v>
      </c>
      <c r="F101" s="5">
        <v>351715.158</v>
      </c>
      <c r="G101" s="6" t="s">
        <v>85</v>
      </c>
      <c r="H101" s="5" t="e">
        <f>VLOOKUP($A101,#REF!,5,0)</f>
        <v>#REF!</v>
      </c>
      <c r="I101" s="6" t="e">
        <f>VLOOKUP($A101,#REF!,6,0)</f>
        <v>#REF!</v>
      </c>
      <c r="J101" s="5" t="e">
        <f t="shared" si="101"/>
        <v>#REF!</v>
      </c>
      <c r="K101" s="6" t="e">
        <f t="shared" si="102"/>
        <v>#REF!</v>
      </c>
      <c r="L101" s="5" t="e">
        <f t="shared" si="95"/>
        <v>#REF!</v>
      </c>
      <c r="M101" s="6" t="e">
        <f t="shared" si="96"/>
        <v>#REF!</v>
      </c>
      <c r="N101" s="5" t="e">
        <f t="shared" si="103"/>
        <v>#REF!</v>
      </c>
      <c r="O101" s="6" t="e">
        <f t="shared" si="104"/>
        <v>#REF!</v>
      </c>
      <c r="P101" s="5" t="e">
        <f t="shared" si="105"/>
        <v>#REF!</v>
      </c>
      <c r="Q101" s="6" t="e">
        <f t="shared" si="106"/>
        <v>#REF!</v>
      </c>
      <c r="R101" s="5" t="e">
        <f t="shared" si="83"/>
        <v>#REF!</v>
      </c>
      <c r="S101" s="6" t="e">
        <f t="shared" si="84"/>
        <v>#REF!</v>
      </c>
      <c r="T101" s="129"/>
      <c r="U101" s="454"/>
      <c r="V101" s="475" t="s">
        <v>1770</v>
      </c>
    </row>
    <row r="102" spans="1:22" s="18" customFormat="1" ht="134.25" hidden="1" customHeight="1">
      <c r="A102" s="487" t="s">
        <v>1943</v>
      </c>
      <c r="B102" s="211" t="s">
        <v>1274</v>
      </c>
      <c r="C102" s="24" t="s">
        <v>785</v>
      </c>
      <c r="D102" s="24" t="s">
        <v>972</v>
      </c>
      <c r="E102" s="62"/>
      <c r="F102" s="5"/>
      <c r="G102" s="6" t="s">
        <v>85</v>
      </c>
      <c r="H102" s="5"/>
      <c r="I102" s="6"/>
      <c r="J102" s="5"/>
      <c r="K102" s="6"/>
      <c r="L102" s="5"/>
      <c r="M102" s="6"/>
      <c r="N102" s="5"/>
      <c r="O102" s="6"/>
      <c r="P102" s="5"/>
      <c r="Q102" s="6"/>
      <c r="R102" s="5">
        <f t="shared" si="83"/>
        <v>0</v>
      </c>
      <c r="S102" s="6">
        <f t="shared" si="84"/>
        <v>0</v>
      </c>
      <c r="T102" s="129"/>
      <c r="U102" s="454"/>
      <c r="V102" s="475" t="s">
        <v>1770</v>
      </c>
    </row>
    <row r="103" spans="1:22" s="18" customFormat="1" ht="31.5" hidden="1" customHeight="1">
      <c r="A103" s="487" t="s">
        <v>1944</v>
      </c>
      <c r="B103" s="211" t="s">
        <v>1275</v>
      </c>
      <c r="C103" s="27" t="s">
        <v>789</v>
      </c>
      <c r="D103" s="24"/>
      <c r="E103" s="62" t="s">
        <v>86</v>
      </c>
      <c r="F103" s="5">
        <v>190586.14199999999</v>
      </c>
      <c r="G103" s="6" t="s">
        <v>85</v>
      </c>
      <c r="H103" s="5" t="e">
        <f>VLOOKUP($A103,#REF!,5,0)</f>
        <v>#REF!</v>
      </c>
      <c r="I103" s="6" t="e">
        <f>VLOOKUP($A103,#REF!,6,0)</f>
        <v>#REF!</v>
      </c>
      <c r="J103" s="5" t="e">
        <f t="shared" ref="J103:J105" si="107">($H103/1.1)*1.3</f>
        <v>#REF!</v>
      </c>
      <c r="K103" s="6" t="e">
        <f t="shared" ref="K103:K105" si="108">($I103/1.1)*1.3</f>
        <v>#REF!</v>
      </c>
      <c r="L103" s="5" t="e">
        <f t="shared" ref="L103:L105" si="109">$H103/1.1</f>
        <v>#REF!</v>
      </c>
      <c r="M103" s="6" t="e">
        <f t="shared" ref="M103:M105" si="110">$I103/1.1</f>
        <v>#REF!</v>
      </c>
      <c r="N103" s="5" t="e">
        <f t="shared" ref="N103:N105" si="111">H103</f>
        <v>#REF!</v>
      </c>
      <c r="O103" s="6" t="e">
        <f t="shared" ref="O103:O105" si="112">I103</f>
        <v>#REF!</v>
      </c>
      <c r="P103" s="5" t="e">
        <f t="shared" ref="P103:P105" si="113">($H103/1.1)*1.3</f>
        <v>#REF!</v>
      </c>
      <c r="Q103" s="6" t="e">
        <f t="shared" ref="Q103:Q105" si="114">($I103/1.1)*1.3</f>
        <v>#REF!</v>
      </c>
      <c r="R103" s="5" t="e">
        <f t="shared" si="83"/>
        <v>#REF!</v>
      </c>
      <c r="S103" s="6" t="e">
        <f t="shared" si="84"/>
        <v>#REF!</v>
      </c>
      <c r="T103" s="129"/>
      <c r="U103" s="454"/>
      <c r="V103" s="475" t="s">
        <v>1770</v>
      </c>
    </row>
    <row r="104" spans="1:22" s="18" customFormat="1" ht="31.5" hidden="1" customHeight="1">
      <c r="A104" s="487" t="s">
        <v>1945</v>
      </c>
      <c r="B104" s="211" t="s">
        <v>1276</v>
      </c>
      <c r="C104" s="27" t="s">
        <v>790</v>
      </c>
      <c r="D104" s="24"/>
      <c r="E104" s="62" t="s">
        <v>86</v>
      </c>
      <c r="F104" s="5">
        <v>290833.50600000005</v>
      </c>
      <c r="G104" s="6" t="s">
        <v>85</v>
      </c>
      <c r="H104" s="5" t="e">
        <f>VLOOKUP($A104,#REF!,5,0)</f>
        <v>#REF!</v>
      </c>
      <c r="I104" s="6" t="e">
        <f>VLOOKUP($A104,#REF!,6,0)</f>
        <v>#REF!</v>
      </c>
      <c r="J104" s="5" t="e">
        <f t="shared" si="107"/>
        <v>#REF!</v>
      </c>
      <c r="K104" s="6" t="e">
        <f t="shared" si="108"/>
        <v>#REF!</v>
      </c>
      <c r="L104" s="5" t="e">
        <f t="shared" si="109"/>
        <v>#REF!</v>
      </c>
      <c r="M104" s="6" t="e">
        <f t="shared" si="110"/>
        <v>#REF!</v>
      </c>
      <c r="N104" s="5" t="e">
        <f t="shared" si="111"/>
        <v>#REF!</v>
      </c>
      <c r="O104" s="6" t="e">
        <f t="shared" si="112"/>
        <v>#REF!</v>
      </c>
      <c r="P104" s="5" t="e">
        <f t="shared" si="113"/>
        <v>#REF!</v>
      </c>
      <c r="Q104" s="6" t="e">
        <f t="shared" si="114"/>
        <v>#REF!</v>
      </c>
      <c r="R104" s="5" t="e">
        <f t="shared" si="83"/>
        <v>#REF!</v>
      </c>
      <c r="S104" s="6" t="e">
        <f t="shared" si="84"/>
        <v>#REF!</v>
      </c>
      <c r="T104" s="129"/>
      <c r="U104" s="454"/>
      <c r="V104" s="475" t="s">
        <v>1770</v>
      </c>
    </row>
    <row r="105" spans="1:22" s="18" customFormat="1" ht="31.5" hidden="1" customHeight="1">
      <c r="A105" s="487" t="s">
        <v>1946</v>
      </c>
      <c r="B105" s="211" t="s">
        <v>1277</v>
      </c>
      <c r="C105" s="27" t="s">
        <v>791</v>
      </c>
      <c r="D105" s="24"/>
      <c r="E105" s="62" t="s">
        <v>86</v>
      </c>
      <c r="F105" s="5">
        <v>434317.43699999998</v>
      </c>
      <c r="G105" s="6" t="s">
        <v>85</v>
      </c>
      <c r="H105" s="5" t="e">
        <f>VLOOKUP($A105,#REF!,5,0)</f>
        <v>#REF!</v>
      </c>
      <c r="I105" s="6" t="e">
        <f>VLOOKUP($A105,#REF!,6,0)</f>
        <v>#REF!</v>
      </c>
      <c r="J105" s="5" t="e">
        <f t="shared" si="107"/>
        <v>#REF!</v>
      </c>
      <c r="K105" s="6" t="e">
        <f t="shared" si="108"/>
        <v>#REF!</v>
      </c>
      <c r="L105" s="5" t="e">
        <f t="shared" si="109"/>
        <v>#REF!</v>
      </c>
      <c r="M105" s="6" t="e">
        <f t="shared" si="110"/>
        <v>#REF!</v>
      </c>
      <c r="N105" s="5" t="e">
        <f t="shared" si="111"/>
        <v>#REF!</v>
      </c>
      <c r="O105" s="6" t="e">
        <f t="shared" si="112"/>
        <v>#REF!</v>
      </c>
      <c r="P105" s="5" t="e">
        <f t="shared" si="113"/>
        <v>#REF!</v>
      </c>
      <c r="Q105" s="6" t="e">
        <f t="shared" si="114"/>
        <v>#REF!</v>
      </c>
      <c r="R105" s="5" t="e">
        <f t="shared" si="83"/>
        <v>#REF!</v>
      </c>
      <c r="S105" s="6" t="e">
        <f t="shared" si="84"/>
        <v>#REF!</v>
      </c>
      <c r="T105" s="129"/>
      <c r="U105" s="454"/>
      <c r="V105" s="475" t="s">
        <v>1770</v>
      </c>
    </row>
    <row r="106" spans="1:22" s="18" customFormat="1" ht="130.5" hidden="1" customHeight="1">
      <c r="A106" s="487" t="s">
        <v>1947</v>
      </c>
      <c r="B106" s="211" t="s">
        <v>1278</v>
      </c>
      <c r="C106" s="24" t="s">
        <v>786</v>
      </c>
      <c r="D106" s="24" t="s">
        <v>1643</v>
      </c>
      <c r="E106" s="62"/>
      <c r="F106" s="5"/>
      <c r="G106" s="6" t="s">
        <v>85</v>
      </c>
      <c r="H106" s="5"/>
      <c r="I106" s="6"/>
      <c r="J106" s="5"/>
      <c r="K106" s="6"/>
      <c r="L106" s="5"/>
      <c r="M106" s="6"/>
      <c r="N106" s="5"/>
      <c r="O106" s="6"/>
      <c r="P106" s="5"/>
      <c r="Q106" s="6"/>
      <c r="R106" s="5">
        <f t="shared" si="83"/>
        <v>0</v>
      </c>
      <c r="S106" s="6">
        <f t="shared" si="84"/>
        <v>0</v>
      </c>
      <c r="T106" s="129"/>
      <c r="U106" s="454"/>
      <c r="V106" s="475" t="s">
        <v>1770</v>
      </c>
    </row>
    <row r="107" spans="1:22" s="18" customFormat="1" ht="30" hidden="1" customHeight="1">
      <c r="A107" s="487" t="s">
        <v>1948</v>
      </c>
      <c r="B107" s="211" t="s">
        <v>1279</v>
      </c>
      <c r="C107" s="27" t="s">
        <v>789</v>
      </c>
      <c r="D107" s="24"/>
      <c r="E107" s="62" t="s">
        <v>86</v>
      </c>
      <c r="F107" s="5">
        <v>103774.599</v>
      </c>
      <c r="G107" s="6" t="s">
        <v>85</v>
      </c>
      <c r="H107" s="5" t="e">
        <f>VLOOKUP($A107,#REF!,5,0)</f>
        <v>#REF!</v>
      </c>
      <c r="I107" s="6" t="e">
        <f>VLOOKUP($A107,#REF!,6,0)</f>
        <v>#REF!</v>
      </c>
      <c r="J107" s="5" t="e">
        <f t="shared" ref="J107:J109" si="115">($H107/1.1)*1.3</f>
        <v>#REF!</v>
      </c>
      <c r="K107" s="6" t="e">
        <f t="shared" ref="K107:K109" si="116">($I107/1.1)*1.3</f>
        <v>#REF!</v>
      </c>
      <c r="L107" s="5" t="e">
        <f t="shared" ref="L107:L109" si="117">$H107/1.1</f>
        <v>#REF!</v>
      </c>
      <c r="M107" s="6" t="e">
        <f t="shared" ref="M107:M109" si="118">$I107/1.1</f>
        <v>#REF!</v>
      </c>
      <c r="N107" s="5" t="e">
        <f t="shared" ref="N107:N109" si="119">H107</f>
        <v>#REF!</v>
      </c>
      <c r="O107" s="6" t="e">
        <f t="shared" ref="O107:O109" si="120">I107</f>
        <v>#REF!</v>
      </c>
      <c r="P107" s="5" t="e">
        <f t="shared" ref="P107:P109" si="121">($H107/1.1)*1.3</f>
        <v>#REF!</v>
      </c>
      <c r="Q107" s="6" t="e">
        <f t="shared" ref="Q107:Q109" si="122">($I107/1.1)*1.3</f>
        <v>#REF!</v>
      </c>
      <c r="R107" s="5" t="e">
        <f t="shared" si="83"/>
        <v>#REF!</v>
      </c>
      <c r="S107" s="6" t="e">
        <f t="shared" si="84"/>
        <v>#REF!</v>
      </c>
      <c r="T107" s="129"/>
      <c r="U107" s="454"/>
      <c r="V107" s="475" t="s">
        <v>1770</v>
      </c>
    </row>
    <row r="108" spans="1:22" s="18" customFormat="1" ht="30" hidden="1" customHeight="1">
      <c r="A108" s="487" t="s">
        <v>1949</v>
      </c>
      <c r="B108" s="211" t="s">
        <v>1280</v>
      </c>
      <c r="C108" s="27" t="s">
        <v>790</v>
      </c>
      <c r="D108" s="24"/>
      <c r="E108" s="62" t="s">
        <v>86</v>
      </c>
      <c r="F108" s="5">
        <v>199538.87399999998</v>
      </c>
      <c r="G108" s="6" t="s">
        <v>85</v>
      </c>
      <c r="H108" s="5" t="e">
        <f>VLOOKUP($A108,#REF!,5,0)</f>
        <v>#REF!</v>
      </c>
      <c r="I108" s="6" t="e">
        <f>VLOOKUP($A108,#REF!,6,0)</f>
        <v>#REF!</v>
      </c>
      <c r="J108" s="5" t="e">
        <f t="shared" si="115"/>
        <v>#REF!</v>
      </c>
      <c r="K108" s="6" t="e">
        <f t="shared" si="116"/>
        <v>#REF!</v>
      </c>
      <c r="L108" s="5" t="e">
        <f t="shared" si="117"/>
        <v>#REF!</v>
      </c>
      <c r="M108" s="6" t="e">
        <f t="shared" si="118"/>
        <v>#REF!</v>
      </c>
      <c r="N108" s="5" t="e">
        <f t="shared" si="119"/>
        <v>#REF!</v>
      </c>
      <c r="O108" s="6" t="e">
        <f t="shared" si="120"/>
        <v>#REF!</v>
      </c>
      <c r="P108" s="5" t="e">
        <f t="shared" si="121"/>
        <v>#REF!</v>
      </c>
      <c r="Q108" s="6" t="e">
        <f t="shared" si="122"/>
        <v>#REF!</v>
      </c>
      <c r="R108" s="5" t="e">
        <f t="shared" si="83"/>
        <v>#REF!</v>
      </c>
      <c r="S108" s="6" t="e">
        <f t="shared" si="84"/>
        <v>#REF!</v>
      </c>
      <c r="T108" s="129"/>
      <c r="U108" s="454"/>
      <c r="V108" s="475" t="s">
        <v>1770</v>
      </c>
    </row>
    <row r="109" spans="1:22" s="18" customFormat="1" ht="30" hidden="1" customHeight="1">
      <c r="A109" s="487" t="s">
        <v>1950</v>
      </c>
      <c r="B109" s="211" t="s">
        <v>1281</v>
      </c>
      <c r="C109" s="403" t="s">
        <v>791</v>
      </c>
      <c r="D109" s="335"/>
      <c r="E109" s="336" t="s">
        <v>86</v>
      </c>
      <c r="F109" s="5">
        <v>298191.04200000002</v>
      </c>
      <c r="G109" s="118" t="s">
        <v>85</v>
      </c>
      <c r="H109" s="5" t="e">
        <f>VLOOKUP($A109,#REF!,5,0)</f>
        <v>#REF!</v>
      </c>
      <c r="I109" s="118" t="e">
        <f>VLOOKUP($A109,#REF!,6,0)</f>
        <v>#REF!</v>
      </c>
      <c r="J109" s="5" t="e">
        <f t="shared" si="115"/>
        <v>#REF!</v>
      </c>
      <c r="K109" s="118" t="e">
        <f t="shared" si="116"/>
        <v>#REF!</v>
      </c>
      <c r="L109" s="5" t="e">
        <f t="shared" si="117"/>
        <v>#REF!</v>
      </c>
      <c r="M109" s="118" t="e">
        <f t="shared" si="118"/>
        <v>#REF!</v>
      </c>
      <c r="N109" s="5" t="e">
        <f t="shared" si="119"/>
        <v>#REF!</v>
      </c>
      <c r="O109" s="118" t="e">
        <f t="shared" si="120"/>
        <v>#REF!</v>
      </c>
      <c r="P109" s="5" t="e">
        <f t="shared" si="121"/>
        <v>#REF!</v>
      </c>
      <c r="Q109" s="118" t="e">
        <f t="shared" si="122"/>
        <v>#REF!</v>
      </c>
      <c r="R109" s="5" t="e">
        <f t="shared" si="83"/>
        <v>#REF!</v>
      </c>
      <c r="S109" s="118" t="e">
        <f t="shared" si="84"/>
        <v>#REF!</v>
      </c>
      <c r="T109" s="269"/>
      <c r="U109" s="454"/>
      <c r="V109" s="475" t="s">
        <v>1770</v>
      </c>
    </row>
    <row r="110" spans="1:22" s="18" customFormat="1" ht="223.9" hidden="1" customHeight="1">
      <c r="A110" s="488" t="s">
        <v>1951</v>
      </c>
      <c r="B110" s="405" t="s">
        <v>1530</v>
      </c>
      <c r="C110" s="196" t="s">
        <v>1402</v>
      </c>
      <c r="D110" s="8" t="s">
        <v>1734</v>
      </c>
      <c r="E110" s="9"/>
      <c r="F110" s="448"/>
      <c r="G110" s="406"/>
      <c r="H110" s="406"/>
      <c r="I110" s="406"/>
      <c r="J110" s="406"/>
      <c r="K110" s="406"/>
      <c r="L110" s="406"/>
      <c r="M110" s="406"/>
      <c r="N110" s="406"/>
      <c r="O110" s="406"/>
      <c r="P110" s="406"/>
      <c r="Q110" s="406"/>
      <c r="R110" s="406"/>
      <c r="S110" s="406"/>
      <c r="T110" s="140" t="s">
        <v>1345</v>
      </c>
      <c r="U110" s="459" t="s">
        <v>2318</v>
      </c>
      <c r="V110" s="475" t="s">
        <v>1770</v>
      </c>
    </row>
    <row r="111" spans="1:22" s="18" customFormat="1" ht="30" hidden="1" customHeight="1">
      <c r="A111" s="488" t="s">
        <v>1952</v>
      </c>
      <c r="B111" s="405" t="s">
        <v>1603</v>
      </c>
      <c r="C111" s="27" t="s">
        <v>1403</v>
      </c>
      <c r="D111" s="24"/>
      <c r="E111" s="2" t="s">
        <v>2</v>
      </c>
      <c r="F111" s="33">
        <v>144933.78737662346</v>
      </c>
      <c r="G111" s="122">
        <v>36368.977376623501</v>
      </c>
      <c r="H111" s="33" t="e">
        <f>VLOOKUP($A111,#REF!,5,0)</f>
        <v>#REF!</v>
      </c>
      <c r="I111" s="122" t="e">
        <f>VLOOKUP($A111,#REF!,6,0)</f>
        <v>#REF!</v>
      </c>
      <c r="J111" s="33" t="e">
        <f t="shared" ref="J111:J122" si="123">(($H111-$I111)/1.1)*1.3+$M111</f>
        <v>#REF!</v>
      </c>
      <c r="K111" s="122" t="e">
        <f t="shared" ref="K111:K122" si="124">$I111</f>
        <v>#REF!</v>
      </c>
      <c r="L111" s="33" t="e">
        <f t="shared" ref="L111:L122" si="125">($H111-$I111)/1.1+$M111</f>
        <v>#REF!</v>
      </c>
      <c r="M111" s="122" t="e">
        <f t="shared" ref="M111:M122" si="126">$I111</f>
        <v>#REF!</v>
      </c>
      <c r="N111" s="33" t="e">
        <f>H111</f>
        <v>#REF!</v>
      </c>
      <c r="O111" s="122" t="e">
        <f t="shared" ref="O111:O122" si="127">I111</f>
        <v>#REF!</v>
      </c>
      <c r="P111" s="33" t="e">
        <f t="shared" ref="P111:P122" si="128">(($H111-$I111)/1.1)*1.3+$M111</f>
        <v>#REF!</v>
      </c>
      <c r="Q111" s="122" t="e">
        <f t="shared" ref="Q111:Q122" si="129">$I111</f>
        <v>#REF!</v>
      </c>
      <c r="R111" s="33" t="e">
        <f t="shared" ref="R111:R122" si="130">($H111-$I111)/1.1+$M111</f>
        <v>#REF!</v>
      </c>
      <c r="S111" s="122" t="e">
        <f t="shared" ref="S111:S122" si="131">$I111</f>
        <v>#REF!</v>
      </c>
      <c r="T111" s="129"/>
      <c r="U111" s="454" t="s">
        <v>2318</v>
      </c>
      <c r="V111" s="474" t="s">
        <v>1768</v>
      </c>
    </row>
    <row r="112" spans="1:22" s="18" customFormat="1" ht="30" hidden="1" customHeight="1">
      <c r="A112" s="488" t="s">
        <v>1953</v>
      </c>
      <c r="B112" s="405" t="s">
        <v>1604</v>
      </c>
      <c r="C112" s="27" t="s">
        <v>1404</v>
      </c>
      <c r="D112" s="24"/>
      <c r="E112" s="2" t="s">
        <v>2</v>
      </c>
      <c r="F112" s="33">
        <v>187268.6442640241</v>
      </c>
      <c r="G112" s="122">
        <v>64146.204264024564</v>
      </c>
      <c r="H112" s="33" t="e">
        <f>VLOOKUP($A112,#REF!,5,0)</f>
        <v>#REF!</v>
      </c>
      <c r="I112" s="122" t="e">
        <f>VLOOKUP($A112,#REF!,6,0)</f>
        <v>#REF!</v>
      </c>
      <c r="J112" s="33" t="e">
        <f t="shared" si="123"/>
        <v>#REF!</v>
      </c>
      <c r="K112" s="122" t="e">
        <f t="shared" si="124"/>
        <v>#REF!</v>
      </c>
      <c r="L112" s="33" t="e">
        <f t="shared" si="125"/>
        <v>#REF!</v>
      </c>
      <c r="M112" s="122" t="e">
        <f t="shared" si="126"/>
        <v>#REF!</v>
      </c>
      <c r="N112" s="33" t="e">
        <f t="shared" ref="N112:N122" si="132">H112</f>
        <v>#REF!</v>
      </c>
      <c r="O112" s="122" t="e">
        <f t="shared" si="127"/>
        <v>#REF!</v>
      </c>
      <c r="P112" s="33" t="e">
        <f t="shared" si="128"/>
        <v>#REF!</v>
      </c>
      <c r="Q112" s="122" t="e">
        <f t="shared" si="129"/>
        <v>#REF!</v>
      </c>
      <c r="R112" s="33" t="e">
        <f t="shared" si="130"/>
        <v>#REF!</v>
      </c>
      <c r="S112" s="122" t="e">
        <f t="shared" si="131"/>
        <v>#REF!</v>
      </c>
      <c r="T112" s="129"/>
      <c r="U112" s="454" t="s">
        <v>2318</v>
      </c>
      <c r="V112" s="474" t="s">
        <v>1768</v>
      </c>
    </row>
    <row r="113" spans="1:22" s="18" customFormat="1" ht="30" hidden="1" customHeight="1">
      <c r="A113" s="488" t="s">
        <v>1954</v>
      </c>
      <c r="B113" s="405" t="s">
        <v>1605</v>
      </c>
      <c r="C113" s="27" t="s">
        <v>1405</v>
      </c>
      <c r="D113" s="24"/>
      <c r="E113" s="2" t="s">
        <v>2</v>
      </c>
      <c r="F113" s="33">
        <v>227867.18988621395</v>
      </c>
      <c r="G113" s="122">
        <v>90187.129886213908</v>
      </c>
      <c r="H113" s="33" t="e">
        <f>VLOOKUP($A113,#REF!,5,0)</f>
        <v>#REF!</v>
      </c>
      <c r="I113" s="122" t="e">
        <f>VLOOKUP($A113,#REF!,6,0)</f>
        <v>#REF!</v>
      </c>
      <c r="J113" s="33" t="e">
        <f t="shared" si="123"/>
        <v>#REF!</v>
      </c>
      <c r="K113" s="122" t="e">
        <f t="shared" si="124"/>
        <v>#REF!</v>
      </c>
      <c r="L113" s="33" t="e">
        <f t="shared" si="125"/>
        <v>#REF!</v>
      </c>
      <c r="M113" s="122" t="e">
        <f t="shared" si="126"/>
        <v>#REF!</v>
      </c>
      <c r="N113" s="33" t="e">
        <f t="shared" si="132"/>
        <v>#REF!</v>
      </c>
      <c r="O113" s="122" t="e">
        <f t="shared" si="127"/>
        <v>#REF!</v>
      </c>
      <c r="P113" s="33" t="e">
        <f t="shared" si="128"/>
        <v>#REF!</v>
      </c>
      <c r="Q113" s="122" t="e">
        <f t="shared" si="129"/>
        <v>#REF!</v>
      </c>
      <c r="R113" s="33" t="e">
        <f t="shared" si="130"/>
        <v>#REF!</v>
      </c>
      <c r="S113" s="122" t="e">
        <f t="shared" si="131"/>
        <v>#REF!</v>
      </c>
      <c r="T113" s="129"/>
      <c r="U113" s="454" t="s">
        <v>2318</v>
      </c>
      <c r="V113" s="474" t="s">
        <v>1768</v>
      </c>
    </row>
    <row r="114" spans="1:22" s="18" customFormat="1" ht="30" hidden="1" customHeight="1">
      <c r="A114" s="488" t="s">
        <v>1955</v>
      </c>
      <c r="B114" s="405" t="s">
        <v>1607</v>
      </c>
      <c r="C114" s="27" t="s">
        <v>1406</v>
      </c>
      <c r="D114" s="24"/>
      <c r="E114" s="2" t="s">
        <v>2</v>
      </c>
      <c r="F114" s="33">
        <v>313066.6852841514</v>
      </c>
      <c r="G114" s="122">
        <v>146271.37528415147</v>
      </c>
      <c r="H114" s="33" t="e">
        <f>VLOOKUP($A114,#REF!,5,0)</f>
        <v>#REF!</v>
      </c>
      <c r="I114" s="122" t="e">
        <f>VLOOKUP($A114,#REF!,6,0)</f>
        <v>#REF!</v>
      </c>
      <c r="J114" s="33" t="e">
        <f t="shared" si="123"/>
        <v>#REF!</v>
      </c>
      <c r="K114" s="122" t="e">
        <f t="shared" si="124"/>
        <v>#REF!</v>
      </c>
      <c r="L114" s="33" t="e">
        <f t="shared" si="125"/>
        <v>#REF!</v>
      </c>
      <c r="M114" s="122" t="e">
        <f t="shared" si="126"/>
        <v>#REF!</v>
      </c>
      <c r="N114" s="33" t="e">
        <f t="shared" si="132"/>
        <v>#REF!</v>
      </c>
      <c r="O114" s="122" t="e">
        <f t="shared" si="127"/>
        <v>#REF!</v>
      </c>
      <c r="P114" s="33" t="e">
        <f t="shared" si="128"/>
        <v>#REF!</v>
      </c>
      <c r="Q114" s="122" t="e">
        <f t="shared" si="129"/>
        <v>#REF!</v>
      </c>
      <c r="R114" s="33" t="e">
        <f t="shared" si="130"/>
        <v>#REF!</v>
      </c>
      <c r="S114" s="122" t="e">
        <f t="shared" si="131"/>
        <v>#REF!</v>
      </c>
      <c r="T114" s="129"/>
      <c r="U114" s="454" t="s">
        <v>2318</v>
      </c>
      <c r="V114" s="474" t="s">
        <v>1768</v>
      </c>
    </row>
    <row r="115" spans="1:22" s="18" customFormat="1" ht="30" hidden="1" customHeight="1">
      <c r="A115" s="488" t="s">
        <v>1956</v>
      </c>
      <c r="B115" s="405" t="s">
        <v>1606</v>
      </c>
      <c r="C115" s="27" t="s">
        <v>1407</v>
      </c>
      <c r="D115" s="24"/>
      <c r="E115" s="2" t="s">
        <v>2</v>
      </c>
      <c r="F115" s="33">
        <v>486216.52571299905</v>
      </c>
      <c r="G115" s="122">
        <v>277280.02571299905</v>
      </c>
      <c r="H115" s="33" t="e">
        <f>VLOOKUP($A115,#REF!,5,0)</f>
        <v>#REF!</v>
      </c>
      <c r="I115" s="122" t="e">
        <f>VLOOKUP($A115,#REF!,6,0)</f>
        <v>#REF!</v>
      </c>
      <c r="J115" s="33" t="e">
        <f t="shared" si="123"/>
        <v>#REF!</v>
      </c>
      <c r="K115" s="122" t="e">
        <f t="shared" si="124"/>
        <v>#REF!</v>
      </c>
      <c r="L115" s="33" t="e">
        <f t="shared" si="125"/>
        <v>#REF!</v>
      </c>
      <c r="M115" s="122" t="e">
        <f t="shared" si="126"/>
        <v>#REF!</v>
      </c>
      <c r="N115" s="33" t="e">
        <f t="shared" si="132"/>
        <v>#REF!</v>
      </c>
      <c r="O115" s="122" t="e">
        <f t="shared" si="127"/>
        <v>#REF!</v>
      </c>
      <c r="P115" s="33" t="e">
        <f t="shared" si="128"/>
        <v>#REF!</v>
      </c>
      <c r="Q115" s="122" t="e">
        <f t="shared" si="129"/>
        <v>#REF!</v>
      </c>
      <c r="R115" s="33" t="e">
        <f t="shared" si="130"/>
        <v>#REF!</v>
      </c>
      <c r="S115" s="122" t="e">
        <f t="shared" si="131"/>
        <v>#REF!</v>
      </c>
      <c r="T115" s="129"/>
      <c r="U115" s="454" t="s">
        <v>2318</v>
      </c>
      <c r="V115" s="474" t="s">
        <v>1768</v>
      </c>
    </row>
    <row r="116" spans="1:22" s="18" customFormat="1" ht="30" hidden="1" customHeight="1">
      <c r="A116" s="487" t="s">
        <v>1957</v>
      </c>
      <c r="B116" s="405" t="s">
        <v>1608</v>
      </c>
      <c r="C116" s="27" t="s">
        <v>1408</v>
      </c>
      <c r="D116" s="24"/>
      <c r="E116" s="2" t="s">
        <v>2</v>
      </c>
      <c r="F116" s="33">
        <v>960653.66483117698</v>
      </c>
      <c r="G116" s="122">
        <v>561438.86483117705</v>
      </c>
      <c r="H116" s="33" t="e">
        <f>VLOOKUP($A116,#REF!,5,0)</f>
        <v>#REF!</v>
      </c>
      <c r="I116" s="122" t="e">
        <f>VLOOKUP($A116,#REF!,6,0)</f>
        <v>#REF!</v>
      </c>
      <c r="J116" s="33" t="e">
        <f t="shared" si="123"/>
        <v>#REF!</v>
      </c>
      <c r="K116" s="122" t="e">
        <f t="shared" si="124"/>
        <v>#REF!</v>
      </c>
      <c r="L116" s="33" t="e">
        <f t="shared" si="125"/>
        <v>#REF!</v>
      </c>
      <c r="M116" s="122" t="e">
        <f t="shared" si="126"/>
        <v>#REF!</v>
      </c>
      <c r="N116" s="33" t="e">
        <f t="shared" si="132"/>
        <v>#REF!</v>
      </c>
      <c r="O116" s="122" t="e">
        <f t="shared" si="127"/>
        <v>#REF!</v>
      </c>
      <c r="P116" s="33" t="e">
        <f t="shared" si="128"/>
        <v>#REF!</v>
      </c>
      <c r="Q116" s="122" t="e">
        <f t="shared" si="129"/>
        <v>#REF!</v>
      </c>
      <c r="R116" s="33" t="e">
        <f t="shared" si="130"/>
        <v>#REF!</v>
      </c>
      <c r="S116" s="122" t="e">
        <f t="shared" si="131"/>
        <v>#REF!</v>
      </c>
      <c r="T116" s="129"/>
      <c r="U116" s="454" t="s">
        <v>2318</v>
      </c>
      <c r="V116" s="474" t="s">
        <v>1768</v>
      </c>
    </row>
    <row r="117" spans="1:22" s="18" customFormat="1" ht="30" hidden="1" customHeight="1">
      <c r="A117" s="488" t="s">
        <v>1958</v>
      </c>
      <c r="B117" s="405" t="s">
        <v>1609</v>
      </c>
      <c r="C117" s="27" t="s">
        <v>1409</v>
      </c>
      <c r="D117" s="24"/>
      <c r="E117" s="2" t="s">
        <v>2</v>
      </c>
      <c r="F117" s="33">
        <v>1425439.8780463382</v>
      </c>
      <c r="G117" s="122">
        <v>833416.95804633806</v>
      </c>
      <c r="H117" s="33" t="e">
        <f>VLOOKUP($A117,#REF!,5,0)</f>
        <v>#REF!</v>
      </c>
      <c r="I117" s="122" t="e">
        <f>VLOOKUP($A117,#REF!,6,0)</f>
        <v>#REF!</v>
      </c>
      <c r="J117" s="33" t="e">
        <f t="shared" si="123"/>
        <v>#REF!</v>
      </c>
      <c r="K117" s="122" t="e">
        <f t="shared" si="124"/>
        <v>#REF!</v>
      </c>
      <c r="L117" s="33" t="e">
        <f t="shared" si="125"/>
        <v>#REF!</v>
      </c>
      <c r="M117" s="122" t="e">
        <f t="shared" si="126"/>
        <v>#REF!</v>
      </c>
      <c r="N117" s="33" t="e">
        <f t="shared" si="132"/>
        <v>#REF!</v>
      </c>
      <c r="O117" s="122" t="e">
        <f t="shared" si="127"/>
        <v>#REF!</v>
      </c>
      <c r="P117" s="33" t="e">
        <f t="shared" si="128"/>
        <v>#REF!</v>
      </c>
      <c r="Q117" s="122" t="e">
        <f t="shared" si="129"/>
        <v>#REF!</v>
      </c>
      <c r="R117" s="33" t="e">
        <f t="shared" si="130"/>
        <v>#REF!</v>
      </c>
      <c r="S117" s="122" t="e">
        <f t="shared" si="131"/>
        <v>#REF!</v>
      </c>
      <c r="T117" s="129"/>
      <c r="U117" s="454" t="s">
        <v>2318</v>
      </c>
      <c r="V117" s="474" t="s">
        <v>1768</v>
      </c>
    </row>
    <row r="118" spans="1:22" s="18" customFormat="1" ht="30" hidden="1" customHeight="1">
      <c r="A118" s="488" t="s">
        <v>1959</v>
      </c>
      <c r="B118" s="405" t="s">
        <v>1610</v>
      </c>
      <c r="C118" s="27" t="s">
        <v>1410</v>
      </c>
      <c r="D118" s="24"/>
      <c r="E118" s="2" t="s">
        <v>2</v>
      </c>
      <c r="F118" s="33">
        <v>1837590.6525834175</v>
      </c>
      <c r="G118" s="122">
        <v>1134631.8825834177</v>
      </c>
      <c r="H118" s="33" t="e">
        <f>VLOOKUP($A118,#REF!,5,0)</f>
        <v>#REF!</v>
      </c>
      <c r="I118" s="122" t="e">
        <f>VLOOKUP($A118,#REF!,6,0)</f>
        <v>#REF!</v>
      </c>
      <c r="J118" s="33" t="e">
        <f t="shared" si="123"/>
        <v>#REF!</v>
      </c>
      <c r="K118" s="122" t="e">
        <f t="shared" si="124"/>
        <v>#REF!</v>
      </c>
      <c r="L118" s="33" t="e">
        <f t="shared" si="125"/>
        <v>#REF!</v>
      </c>
      <c r="M118" s="122" t="e">
        <f t="shared" si="126"/>
        <v>#REF!</v>
      </c>
      <c r="N118" s="33" t="e">
        <f t="shared" si="132"/>
        <v>#REF!</v>
      </c>
      <c r="O118" s="122" t="e">
        <f t="shared" si="127"/>
        <v>#REF!</v>
      </c>
      <c r="P118" s="33" t="e">
        <f t="shared" si="128"/>
        <v>#REF!</v>
      </c>
      <c r="Q118" s="122" t="e">
        <f t="shared" si="129"/>
        <v>#REF!</v>
      </c>
      <c r="R118" s="33" t="e">
        <f t="shared" si="130"/>
        <v>#REF!</v>
      </c>
      <c r="S118" s="122" t="e">
        <f t="shared" si="131"/>
        <v>#REF!</v>
      </c>
      <c r="T118" s="129"/>
      <c r="U118" s="454" t="s">
        <v>2318</v>
      </c>
      <c r="V118" s="474" t="s">
        <v>1768</v>
      </c>
    </row>
    <row r="119" spans="1:22" s="18" customFormat="1" ht="30" hidden="1" customHeight="1">
      <c r="A119" s="488" t="s">
        <v>1960</v>
      </c>
      <c r="B119" s="405" t="s">
        <v>1611</v>
      </c>
      <c r="C119" s="27" t="s">
        <v>1411</v>
      </c>
      <c r="D119" s="24"/>
      <c r="E119" s="2" t="s">
        <v>2</v>
      </c>
      <c r="F119" s="33">
        <v>2236812.8121497482</v>
      </c>
      <c r="G119" s="122">
        <v>1413411.8521497482</v>
      </c>
      <c r="H119" s="33" t="e">
        <f>VLOOKUP($A119,#REF!,5,0)</f>
        <v>#REF!</v>
      </c>
      <c r="I119" s="122" t="e">
        <f>VLOOKUP($A119,#REF!,6,0)</f>
        <v>#REF!</v>
      </c>
      <c r="J119" s="33" t="e">
        <f t="shared" si="123"/>
        <v>#REF!</v>
      </c>
      <c r="K119" s="122" t="e">
        <f t="shared" si="124"/>
        <v>#REF!</v>
      </c>
      <c r="L119" s="33" t="e">
        <f t="shared" si="125"/>
        <v>#REF!</v>
      </c>
      <c r="M119" s="122" t="e">
        <f t="shared" si="126"/>
        <v>#REF!</v>
      </c>
      <c r="N119" s="33" t="e">
        <f t="shared" si="132"/>
        <v>#REF!</v>
      </c>
      <c r="O119" s="122" t="e">
        <f t="shared" si="127"/>
        <v>#REF!</v>
      </c>
      <c r="P119" s="33" t="e">
        <f t="shared" si="128"/>
        <v>#REF!</v>
      </c>
      <c r="Q119" s="122" t="e">
        <f t="shared" si="129"/>
        <v>#REF!</v>
      </c>
      <c r="R119" s="33" t="e">
        <f t="shared" si="130"/>
        <v>#REF!</v>
      </c>
      <c r="S119" s="122" t="e">
        <f t="shared" si="131"/>
        <v>#REF!</v>
      </c>
      <c r="T119" s="129"/>
      <c r="U119" s="454" t="s">
        <v>2318</v>
      </c>
      <c r="V119" s="474" t="s">
        <v>1768</v>
      </c>
    </row>
    <row r="120" spans="1:22" s="18" customFormat="1" ht="30" hidden="1" customHeight="1">
      <c r="A120" s="488" t="s">
        <v>1961</v>
      </c>
      <c r="B120" s="405" t="s">
        <v>1612</v>
      </c>
      <c r="C120" s="27" t="s">
        <v>1412</v>
      </c>
      <c r="D120" s="24"/>
      <c r="E120" s="2" t="s">
        <v>2</v>
      </c>
      <c r="F120" s="33">
        <v>2702508.2983436524</v>
      </c>
      <c r="G120" s="122">
        <v>1879107.3383436527</v>
      </c>
      <c r="H120" s="33" t="e">
        <f>VLOOKUP($A120,#REF!,5,0)</f>
        <v>#REF!</v>
      </c>
      <c r="I120" s="122" t="e">
        <f>VLOOKUP($A120,#REF!,6,0)</f>
        <v>#REF!</v>
      </c>
      <c r="J120" s="33" t="e">
        <f t="shared" si="123"/>
        <v>#REF!</v>
      </c>
      <c r="K120" s="122" t="e">
        <f t="shared" si="124"/>
        <v>#REF!</v>
      </c>
      <c r="L120" s="33" t="e">
        <f t="shared" si="125"/>
        <v>#REF!</v>
      </c>
      <c r="M120" s="122" t="e">
        <f t="shared" si="126"/>
        <v>#REF!</v>
      </c>
      <c r="N120" s="33" t="e">
        <f t="shared" si="132"/>
        <v>#REF!</v>
      </c>
      <c r="O120" s="122" t="e">
        <f t="shared" si="127"/>
        <v>#REF!</v>
      </c>
      <c r="P120" s="33" t="e">
        <f t="shared" si="128"/>
        <v>#REF!</v>
      </c>
      <c r="Q120" s="122" t="e">
        <f t="shared" si="129"/>
        <v>#REF!</v>
      </c>
      <c r="R120" s="33" t="e">
        <f t="shared" si="130"/>
        <v>#REF!</v>
      </c>
      <c r="S120" s="122" t="e">
        <f t="shared" si="131"/>
        <v>#REF!</v>
      </c>
      <c r="T120" s="129"/>
      <c r="U120" s="454" t="s">
        <v>2318</v>
      </c>
      <c r="V120" s="474" t="s">
        <v>1768</v>
      </c>
    </row>
    <row r="121" spans="1:22" s="18" customFormat="1" ht="30" hidden="1" customHeight="1">
      <c r="A121" s="490" t="s">
        <v>1962</v>
      </c>
      <c r="B121" s="405" t="s">
        <v>1613</v>
      </c>
      <c r="C121" s="27" t="s">
        <v>1413</v>
      </c>
      <c r="D121" s="24"/>
      <c r="E121" s="2" t="s">
        <v>2</v>
      </c>
      <c r="F121" s="33">
        <v>423748.08999999997</v>
      </c>
      <c r="G121" s="122">
        <v>256952.78</v>
      </c>
      <c r="H121" s="33" t="e">
        <f>VLOOKUP($A121,#REF!,5,0)</f>
        <v>#REF!</v>
      </c>
      <c r="I121" s="122" t="e">
        <f>VLOOKUP($A121,#REF!,6,0)</f>
        <v>#REF!</v>
      </c>
      <c r="J121" s="33" t="e">
        <f t="shared" si="123"/>
        <v>#REF!</v>
      </c>
      <c r="K121" s="122" t="e">
        <f t="shared" si="124"/>
        <v>#REF!</v>
      </c>
      <c r="L121" s="33" t="e">
        <f t="shared" si="125"/>
        <v>#REF!</v>
      </c>
      <c r="M121" s="122" t="e">
        <f t="shared" si="126"/>
        <v>#REF!</v>
      </c>
      <c r="N121" s="33" t="e">
        <f t="shared" si="132"/>
        <v>#REF!</v>
      </c>
      <c r="O121" s="122" t="e">
        <f t="shared" si="127"/>
        <v>#REF!</v>
      </c>
      <c r="P121" s="33" t="e">
        <f t="shared" si="128"/>
        <v>#REF!</v>
      </c>
      <c r="Q121" s="122" t="e">
        <f t="shared" si="129"/>
        <v>#REF!</v>
      </c>
      <c r="R121" s="33" t="e">
        <f t="shared" si="130"/>
        <v>#REF!</v>
      </c>
      <c r="S121" s="122" t="e">
        <f t="shared" si="131"/>
        <v>#REF!</v>
      </c>
      <c r="T121" s="129"/>
      <c r="U121" s="454" t="s">
        <v>2318</v>
      </c>
      <c r="V121" s="474" t="s">
        <v>1768</v>
      </c>
    </row>
    <row r="122" spans="1:22" s="18" customFormat="1" ht="30" hidden="1" customHeight="1">
      <c r="A122" s="490" t="s">
        <v>1963</v>
      </c>
      <c r="B122" s="405" t="s">
        <v>1614</v>
      </c>
      <c r="C122" s="27" t="s">
        <v>1414</v>
      </c>
      <c r="D122" s="24"/>
      <c r="E122" s="2" t="s">
        <v>2</v>
      </c>
      <c r="F122" s="33">
        <v>710650.33000000007</v>
      </c>
      <c r="G122" s="122">
        <v>501713.83</v>
      </c>
      <c r="H122" s="33" t="e">
        <f>VLOOKUP($A122,#REF!,5,0)</f>
        <v>#REF!</v>
      </c>
      <c r="I122" s="122" t="e">
        <f>VLOOKUP($A122,#REF!,6,0)</f>
        <v>#REF!</v>
      </c>
      <c r="J122" s="33" t="e">
        <f t="shared" si="123"/>
        <v>#REF!</v>
      </c>
      <c r="K122" s="122" t="e">
        <f t="shared" si="124"/>
        <v>#REF!</v>
      </c>
      <c r="L122" s="33" t="e">
        <f t="shared" si="125"/>
        <v>#REF!</v>
      </c>
      <c r="M122" s="122" t="e">
        <f t="shared" si="126"/>
        <v>#REF!</v>
      </c>
      <c r="N122" s="33" t="e">
        <f t="shared" si="132"/>
        <v>#REF!</v>
      </c>
      <c r="O122" s="122" t="e">
        <f t="shared" si="127"/>
        <v>#REF!</v>
      </c>
      <c r="P122" s="33" t="e">
        <f t="shared" si="128"/>
        <v>#REF!</v>
      </c>
      <c r="Q122" s="122" t="e">
        <f t="shared" si="129"/>
        <v>#REF!</v>
      </c>
      <c r="R122" s="33" t="e">
        <f t="shared" si="130"/>
        <v>#REF!</v>
      </c>
      <c r="S122" s="122" t="e">
        <f t="shared" si="131"/>
        <v>#REF!</v>
      </c>
      <c r="T122" s="129"/>
      <c r="U122" s="454" t="s">
        <v>2318</v>
      </c>
      <c r="V122" s="474" t="s">
        <v>1768</v>
      </c>
    </row>
    <row r="123" spans="1:22" s="18" customFormat="1" ht="250.9" hidden="1" customHeight="1">
      <c r="A123" s="41" t="s">
        <v>1964</v>
      </c>
      <c r="B123" s="405" t="s">
        <v>1531</v>
      </c>
      <c r="C123" s="196" t="s">
        <v>1416</v>
      </c>
      <c r="D123" s="8" t="s">
        <v>1740</v>
      </c>
      <c r="E123" s="9"/>
      <c r="F123" s="33"/>
      <c r="G123" s="409"/>
      <c r="H123" s="409"/>
      <c r="I123" s="409"/>
      <c r="J123" s="409"/>
      <c r="K123" s="409"/>
      <c r="L123" s="409"/>
      <c r="M123" s="409"/>
      <c r="N123" s="409"/>
      <c r="O123" s="409"/>
      <c r="P123" s="409"/>
      <c r="Q123" s="409"/>
      <c r="R123" s="409"/>
      <c r="S123" s="409"/>
      <c r="T123" s="140" t="s">
        <v>1344</v>
      </c>
      <c r="U123" s="459" t="s">
        <v>2318</v>
      </c>
      <c r="V123" s="475" t="s">
        <v>1770</v>
      </c>
    </row>
    <row r="124" spans="1:22" s="18" customFormat="1" ht="30" hidden="1" customHeight="1">
      <c r="A124" s="41" t="s">
        <v>1965</v>
      </c>
      <c r="B124" s="405" t="s">
        <v>1615</v>
      </c>
      <c r="C124" s="27" t="s">
        <v>1403</v>
      </c>
      <c r="D124" s="24"/>
      <c r="E124" s="2" t="s">
        <v>2</v>
      </c>
      <c r="F124" s="33">
        <v>322245.11845650419</v>
      </c>
      <c r="G124" s="122">
        <v>66409.378456504186</v>
      </c>
      <c r="H124" s="33" t="e">
        <f>VLOOKUP($A124,#REF!,5,0)</f>
        <v>#REF!</v>
      </c>
      <c r="I124" s="122" t="e">
        <f>VLOOKUP($A124,#REF!,6,0)</f>
        <v>#REF!</v>
      </c>
      <c r="J124" s="33" t="e">
        <f t="shared" ref="J124:J135" si="133">(($H124-$I124)/1.1)*1.3+$M124</f>
        <v>#REF!</v>
      </c>
      <c r="K124" s="122" t="e">
        <f t="shared" ref="K124:K135" si="134">$I124</f>
        <v>#REF!</v>
      </c>
      <c r="L124" s="33" t="e">
        <f t="shared" ref="L124:L135" si="135">($H124-$I124)/1.1+$M124</f>
        <v>#REF!</v>
      </c>
      <c r="M124" s="122" t="e">
        <f t="shared" ref="M124:M135" si="136">$I124</f>
        <v>#REF!</v>
      </c>
      <c r="N124" s="33" t="e">
        <f t="shared" ref="N124:N135" si="137">H124</f>
        <v>#REF!</v>
      </c>
      <c r="O124" s="122" t="e">
        <f t="shared" ref="O124:O135" si="138">I124</f>
        <v>#REF!</v>
      </c>
      <c r="P124" s="33" t="e">
        <f t="shared" ref="P124:P135" si="139">(($H124-$I124)/1.1)*1.3+$M124</f>
        <v>#REF!</v>
      </c>
      <c r="Q124" s="122" t="e">
        <f t="shared" ref="Q124:Q135" si="140">$I124</f>
        <v>#REF!</v>
      </c>
      <c r="R124" s="33" t="e">
        <f t="shared" ref="R124:R135" si="141">($H124-$I124)/1.1+$M124</f>
        <v>#REF!</v>
      </c>
      <c r="S124" s="122" t="e">
        <f t="shared" ref="S124:S135" si="142">$I124</f>
        <v>#REF!</v>
      </c>
      <c r="T124" s="129"/>
      <c r="U124" s="454" t="s">
        <v>2318</v>
      </c>
      <c r="V124" s="474" t="s">
        <v>1768</v>
      </c>
    </row>
    <row r="125" spans="1:22" s="18" customFormat="1" ht="30" hidden="1" customHeight="1">
      <c r="A125" s="41" t="s">
        <v>1966</v>
      </c>
      <c r="B125" s="405" t="s">
        <v>1616</v>
      </c>
      <c r="C125" s="27" t="s">
        <v>1404</v>
      </c>
      <c r="D125" s="24"/>
      <c r="E125" s="2" t="s">
        <v>2</v>
      </c>
      <c r="F125" s="33">
        <v>381480.29211666924</v>
      </c>
      <c r="G125" s="122">
        <v>101281.4421166692</v>
      </c>
      <c r="H125" s="33" t="e">
        <f>VLOOKUP($A125,#REF!,5,0)</f>
        <v>#REF!</v>
      </c>
      <c r="I125" s="122" t="e">
        <f>VLOOKUP($A125,#REF!,6,0)</f>
        <v>#REF!</v>
      </c>
      <c r="J125" s="33" t="e">
        <f t="shared" si="133"/>
        <v>#REF!</v>
      </c>
      <c r="K125" s="122" t="e">
        <f t="shared" si="134"/>
        <v>#REF!</v>
      </c>
      <c r="L125" s="33" t="e">
        <f t="shared" si="135"/>
        <v>#REF!</v>
      </c>
      <c r="M125" s="122" t="e">
        <f t="shared" si="136"/>
        <v>#REF!</v>
      </c>
      <c r="N125" s="33" t="e">
        <f t="shared" si="137"/>
        <v>#REF!</v>
      </c>
      <c r="O125" s="122" t="e">
        <f t="shared" si="138"/>
        <v>#REF!</v>
      </c>
      <c r="P125" s="33" t="e">
        <f t="shared" si="139"/>
        <v>#REF!</v>
      </c>
      <c r="Q125" s="122" t="e">
        <f t="shared" si="140"/>
        <v>#REF!</v>
      </c>
      <c r="R125" s="33" t="e">
        <f t="shared" si="141"/>
        <v>#REF!</v>
      </c>
      <c r="S125" s="122" t="e">
        <f t="shared" si="142"/>
        <v>#REF!</v>
      </c>
      <c r="T125" s="129"/>
      <c r="U125" s="454" t="s">
        <v>2318</v>
      </c>
      <c r="V125" s="474" t="s">
        <v>1768</v>
      </c>
    </row>
    <row r="126" spans="1:22" s="18" customFormat="1" ht="30" hidden="1" customHeight="1">
      <c r="A126" s="41" t="s">
        <v>1967</v>
      </c>
      <c r="B126" s="405" t="s">
        <v>1617</v>
      </c>
      <c r="C126" s="27" t="s">
        <v>1405</v>
      </c>
      <c r="D126" s="24"/>
      <c r="E126" s="2" t="s">
        <v>2</v>
      </c>
      <c r="F126" s="33">
        <v>439150.78498333803</v>
      </c>
      <c r="G126" s="122">
        <v>134588.82498333804</v>
      </c>
      <c r="H126" s="33" t="e">
        <f>VLOOKUP($A126,#REF!,5,0)</f>
        <v>#REF!</v>
      </c>
      <c r="I126" s="122" t="e">
        <f>VLOOKUP($A126,#REF!,6,0)</f>
        <v>#REF!</v>
      </c>
      <c r="J126" s="33" t="e">
        <f t="shared" si="133"/>
        <v>#REF!</v>
      </c>
      <c r="K126" s="122" t="e">
        <f t="shared" si="134"/>
        <v>#REF!</v>
      </c>
      <c r="L126" s="33" t="e">
        <f t="shared" si="135"/>
        <v>#REF!</v>
      </c>
      <c r="M126" s="122" t="e">
        <f t="shared" si="136"/>
        <v>#REF!</v>
      </c>
      <c r="N126" s="33" t="e">
        <f t="shared" si="137"/>
        <v>#REF!</v>
      </c>
      <c r="O126" s="122" t="e">
        <f t="shared" si="138"/>
        <v>#REF!</v>
      </c>
      <c r="P126" s="33" t="e">
        <f t="shared" si="139"/>
        <v>#REF!</v>
      </c>
      <c r="Q126" s="122" t="e">
        <f t="shared" si="140"/>
        <v>#REF!</v>
      </c>
      <c r="R126" s="33" t="e">
        <f t="shared" si="141"/>
        <v>#REF!</v>
      </c>
      <c r="S126" s="122" t="e">
        <f t="shared" si="142"/>
        <v>#REF!</v>
      </c>
      <c r="T126" s="129"/>
      <c r="U126" s="454" t="s">
        <v>2318</v>
      </c>
      <c r="V126" s="474" t="s">
        <v>1768</v>
      </c>
    </row>
    <row r="127" spans="1:22" s="18" customFormat="1" ht="30" hidden="1" customHeight="1">
      <c r="A127" s="41" t="s">
        <v>1968</v>
      </c>
      <c r="B127" s="405" t="s">
        <v>1618</v>
      </c>
      <c r="C127" s="27" t="s">
        <v>1406</v>
      </c>
      <c r="D127" s="24"/>
      <c r="E127" s="2" t="s">
        <v>2</v>
      </c>
      <c r="F127" s="33">
        <v>552692.324680313</v>
      </c>
      <c r="G127" s="122">
        <v>199404.14468031301</v>
      </c>
      <c r="H127" s="33" t="e">
        <f>VLOOKUP($A127,#REF!,5,0)</f>
        <v>#REF!</v>
      </c>
      <c r="I127" s="122" t="e">
        <f>VLOOKUP($A127,#REF!,6,0)</f>
        <v>#REF!</v>
      </c>
      <c r="J127" s="33" t="e">
        <f t="shared" si="133"/>
        <v>#REF!</v>
      </c>
      <c r="K127" s="122" t="e">
        <f t="shared" si="134"/>
        <v>#REF!</v>
      </c>
      <c r="L127" s="33" t="e">
        <f t="shared" si="135"/>
        <v>#REF!</v>
      </c>
      <c r="M127" s="122" t="e">
        <f t="shared" si="136"/>
        <v>#REF!</v>
      </c>
      <c r="N127" s="33" t="e">
        <f t="shared" si="137"/>
        <v>#REF!</v>
      </c>
      <c r="O127" s="122" t="e">
        <f t="shared" si="138"/>
        <v>#REF!</v>
      </c>
      <c r="P127" s="33" t="e">
        <f t="shared" si="139"/>
        <v>#REF!</v>
      </c>
      <c r="Q127" s="122" t="e">
        <f t="shared" si="140"/>
        <v>#REF!</v>
      </c>
      <c r="R127" s="33" t="e">
        <f t="shared" si="141"/>
        <v>#REF!</v>
      </c>
      <c r="S127" s="122" t="e">
        <f t="shared" si="142"/>
        <v>#REF!</v>
      </c>
      <c r="T127" s="129"/>
      <c r="U127" s="454" t="s">
        <v>2318</v>
      </c>
      <c r="V127" s="474" t="s">
        <v>1768</v>
      </c>
    </row>
    <row r="128" spans="1:22" s="18" customFormat="1" ht="30" hidden="1" customHeight="1">
      <c r="A128" s="41" t="s">
        <v>1969</v>
      </c>
      <c r="B128" s="405" t="s">
        <v>1619</v>
      </c>
      <c r="C128" s="27" t="s">
        <v>1407</v>
      </c>
      <c r="D128" s="24"/>
      <c r="E128" s="2" t="s">
        <v>2</v>
      </c>
      <c r="F128" s="33">
        <v>705162.09215642442</v>
      </c>
      <c r="G128" s="122">
        <v>370246.03215642442</v>
      </c>
      <c r="H128" s="33" t="e">
        <f>VLOOKUP($A128,#REF!,5,0)</f>
        <v>#REF!</v>
      </c>
      <c r="I128" s="122" t="e">
        <f>VLOOKUP($A128,#REF!,6,0)</f>
        <v>#REF!</v>
      </c>
      <c r="J128" s="33" t="e">
        <f t="shared" si="133"/>
        <v>#REF!</v>
      </c>
      <c r="K128" s="122" t="e">
        <f t="shared" si="134"/>
        <v>#REF!</v>
      </c>
      <c r="L128" s="33" t="e">
        <f t="shared" si="135"/>
        <v>#REF!</v>
      </c>
      <c r="M128" s="122" t="e">
        <f t="shared" si="136"/>
        <v>#REF!</v>
      </c>
      <c r="N128" s="33" t="e">
        <f t="shared" si="137"/>
        <v>#REF!</v>
      </c>
      <c r="O128" s="122" t="e">
        <f t="shared" si="138"/>
        <v>#REF!</v>
      </c>
      <c r="P128" s="33" t="e">
        <f t="shared" si="139"/>
        <v>#REF!</v>
      </c>
      <c r="Q128" s="122" t="e">
        <f t="shared" si="140"/>
        <v>#REF!</v>
      </c>
      <c r="R128" s="33" t="e">
        <f t="shared" si="141"/>
        <v>#REF!</v>
      </c>
      <c r="S128" s="122" t="e">
        <f t="shared" si="142"/>
        <v>#REF!</v>
      </c>
      <c r="T128" s="129"/>
      <c r="U128" s="454" t="s">
        <v>2318</v>
      </c>
      <c r="V128" s="474" t="s">
        <v>1768</v>
      </c>
    </row>
    <row r="129" spans="1:22" s="18" customFormat="1" ht="30" hidden="1" customHeight="1">
      <c r="A129" s="41" t="s">
        <v>1970</v>
      </c>
      <c r="B129" s="405" t="s">
        <v>1620</v>
      </c>
      <c r="C129" s="27" t="s">
        <v>1408</v>
      </c>
      <c r="D129" s="24"/>
      <c r="E129" s="2" t="s">
        <v>2</v>
      </c>
      <c r="F129" s="33">
        <v>1221861.7221965387</v>
      </c>
      <c r="G129" s="122">
        <v>677065.0821965388</v>
      </c>
      <c r="H129" s="33" t="e">
        <f>VLOOKUP($A129,#REF!,5,0)</f>
        <v>#REF!</v>
      </c>
      <c r="I129" s="122" t="e">
        <f>VLOOKUP($A129,#REF!,6,0)</f>
        <v>#REF!</v>
      </c>
      <c r="J129" s="33" t="e">
        <f t="shared" si="133"/>
        <v>#REF!</v>
      </c>
      <c r="K129" s="122" t="e">
        <f t="shared" si="134"/>
        <v>#REF!</v>
      </c>
      <c r="L129" s="33" t="e">
        <f t="shared" si="135"/>
        <v>#REF!</v>
      </c>
      <c r="M129" s="122" t="e">
        <f t="shared" si="136"/>
        <v>#REF!</v>
      </c>
      <c r="N129" s="33" t="e">
        <f t="shared" si="137"/>
        <v>#REF!</v>
      </c>
      <c r="O129" s="122" t="e">
        <f t="shared" si="138"/>
        <v>#REF!</v>
      </c>
      <c r="P129" s="33" t="e">
        <f t="shared" si="139"/>
        <v>#REF!</v>
      </c>
      <c r="Q129" s="122" t="e">
        <f t="shared" si="140"/>
        <v>#REF!</v>
      </c>
      <c r="R129" s="33" t="e">
        <f t="shared" si="141"/>
        <v>#REF!</v>
      </c>
      <c r="S129" s="122" t="e">
        <f t="shared" si="142"/>
        <v>#REF!</v>
      </c>
      <c r="T129" s="129"/>
      <c r="U129" s="454" t="s">
        <v>2318</v>
      </c>
      <c r="V129" s="474" t="s">
        <v>1768</v>
      </c>
    </row>
    <row r="130" spans="1:22" s="18" customFormat="1" ht="30" hidden="1" customHeight="1">
      <c r="A130" s="41" t="s">
        <v>1971</v>
      </c>
      <c r="B130" s="405" t="s">
        <v>1621</v>
      </c>
      <c r="C130" s="27" t="s">
        <v>1409</v>
      </c>
      <c r="D130" s="24"/>
      <c r="E130" s="2" t="s">
        <v>2</v>
      </c>
      <c r="F130" s="33">
        <v>1767842.7018454876</v>
      </c>
      <c r="G130" s="122">
        <v>980377.02184548776</v>
      </c>
      <c r="H130" s="33" t="e">
        <f>VLOOKUP($A130,#REF!,5,0)</f>
        <v>#REF!</v>
      </c>
      <c r="I130" s="122" t="e">
        <f>VLOOKUP($A130,#REF!,6,0)</f>
        <v>#REF!</v>
      </c>
      <c r="J130" s="33" t="e">
        <f t="shared" si="133"/>
        <v>#REF!</v>
      </c>
      <c r="K130" s="122" t="e">
        <f t="shared" si="134"/>
        <v>#REF!</v>
      </c>
      <c r="L130" s="33" t="e">
        <f t="shared" si="135"/>
        <v>#REF!</v>
      </c>
      <c r="M130" s="122" t="e">
        <f t="shared" si="136"/>
        <v>#REF!</v>
      </c>
      <c r="N130" s="33" t="e">
        <f t="shared" si="137"/>
        <v>#REF!</v>
      </c>
      <c r="O130" s="122" t="e">
        <f t="shared" si="138"/>
        <v>#REF!</v>
      </c>
      <c r="P130" s="33" t="e">
        <f t="shared" si="139"/>
        <v>#REF!</v>
      </c>
      <c r="Q130" s="122" t="e">
        <f t="shared" si="140"/>
        <v>#REF!</v>
      </c>
      <c r="R130" s="33" t="e">
        <f t="shared" si="141"/>
        <v>#REF!</v>
      </c>
      <c r="S130" s="122" t="e">
        <f t="shared" si="142"/>
        <v>#REF!</v>
      </c>
      <c r="T130" s="129"/>
      <c r="U130" s="454" t="s">
        <v>2318</v>
      </c>
      <c r="V130" s="474" t="s">
        <v>1768</v>
      </c>
    </row>
    <row r="131" spans="1:22" s="18" customFormat="1" ht="30" hidden="1" customHeight="1">
      <c r="A131" s="41" t="s">
        <v>1972</v>
      </c>
      <c r="B131" s="405" t="s">
        <v>1622</v>
      </c>
      <c r="C131" s="27" t="s">
        <v>1410</v>
      </c>
      <c r="D131" s="24"/>
      <c r="E131" s="2" t="s">
        <v>2</v>
      </c>
      <c r="F131" s="33">
        <v>2348225.9294023439</v>
      </c>
      <c r="G131" s="122">
        <v>1389649.549402344</v>
      </c>
      <c r="H131" s="33" t="e">
        <f>VLOOKUP($A131,#REF!,5,0)</f>
        <v>#REF!</v>
      </c>
      <c r="I131" s="122" t="e">
        <f>VLOOKUP($A131,#REF!,6,0)</f>
        <v>#REF!</v>
      </c>
      <c r="J131" s="33" t="e">
        <f t="shared" si="133"/>
        <v>#REF!</v>
      </c>
      <c r="K131" s="122" t="e">
        <f t="shared" si="134"/>
        <v>#REF!</v>
      </c>
      <c r="L131" s="33" t="e">
        <f t="shared" si="135"/>
        <v>#REF!</v>
      </c>
      <c r="M131" s="122" t="e">
        <f t="shared" si="136"/>
        <v>#REF!</v>
      </c>
      <c r="N131" s="33" t="e">
        <f t="shared" si="137"/>
        <v>#REF!</v>
      </c>
      <c r="O131" s="122" t="e">
        <f t="shared" si="138"/>
        <v>#REF!</v>
      </c>
      <c r="P131" s="33" t="e">
        <f t="shared" si="139"/>
        <v>#REF!</v>
      </c>
      <c r="Q131" s="122" t="e">
        <f t="shared" si="140"/>
        <v>#REF!</v>
      </c>
      <c r="R131" s="33" t="e">
        <f t="shared" si="141"/>
        <v>#REF!</v>
      </c>
      <c r="S131" s="122" t="e">
        <f t="shared" si="142"/>
        <v>#REF!</v>
      </c>
      <c r="T131" s="129"/>
      <c r="U131" s="454" t="s">
        <v>2318</v>
      </c>
      <c r="V131" s="474" t="s">
        <v>1768</v>
      </c>
    </row>
    <row r="132" spans="1:22" s="18" customFormat="1" ht="30" hidden="1" customHeight="1">
      <c r="A132" s="41" t="s">
        <v>1973</v>
      </c>
      <c r="B132" s="405" t="s">
        <v>1623</v>
      </c>
      <c r="C132" s="27" t="s">
        <v>1411</v>
      </c>
      <c r="D132" s="24"/>
      <c r="E132" s="2" t="s">
        <v>2</v>
      </c>
      <c r="F132" s="33">
        <v>2868017.0383548737</v>
      </c>
      <c r="G132" s="122">
        <v>1729503.0583548744</v>
      </c>
      <c r="H132" s="33" t="e">
        <f>VLOOKUP($A132,#REF!,5,0)</f>
        <v>#REF!</v>
      </c>
      <c r="I132" s="122" t="e">
        <f>VLOOKUP($A132,#REF!,6,0)</f>
        <v>#REF!</v>
      </c>
      <c r="J132" s="33" t="e">
        <f t="shared" si="133"/>
        <v>#REF!</v>
      </c>
      <c r="K132" s="122" t="e">
        <f t="shared" si="134"/>
        <v>#REF!</v>
      </c>
      <c r="L132" s="33" t="e">
        <f t="shared" si="135"/>
        <v>#REF!</v>
      </c>
      <c r="M132" s="122" t="e">
        <f t="shared" si="136"/>
        <v>#REF!</v>
      </c>
      <c r="N132" s="33" t="e">
        <f t="shared" si="137"/>
        <v>#REF!</v>
      </c>
      <c r="O132" s="122" t="e">
        <f t="shared" si="138"/>
        <v>#REF!</v>
      </c>
      <c r="P132" s="33" t="e">
        <f t="shared" si="139"/>
        <v>#REF!</v>
      </c>
      <c r="Q132" s="122" t="e">
        <f t="shared" si="140"/>
        <v>#REF!</v>
      </c>
      <c r="R132" s="33" t="e">
        <f t="shared" si="141"/>
        <v>#REF!</v>
      </c>
      <c r="S132" s="122" t="e">
        <f t="shared" si="142"/>
        <v>#REF!</v>
      </c>
      <c r="T132" s="129"/>
      <c r="U132" s="454" t="s">
        <v>2318</v>
      </c>
      <c r="V132" s="474" t="s">
        <v>1768</v>
      </c>
    </row>
    <row r="133" spans="1:22" s="18" customFormat="1" ht="30" hidden="1" customHeight="1">
      <c r="A133" s="41" t="s">
        <v>1974</v>
      </c>
      <c r="B133" s="405" t="s">
        <v>1624</v>
      </c>
      <c r="C133" s="27" t="s">
        <v>1412</v>
      </c>
      <c r="D133" s="24"/>
      <c r="E133" s="2" t="s">
        <v>2</v>
      </c>
      <c r="F133" s="33">
        <v>3213917.2708978946</v>
      </c>
      <c r="G133" s="122">
        <v>2075403.2908978951</v>
      </c>
      <c r="H133" s="33" t="e">
        <f>VLOOKUP($A133,#REF!,5,0)</f>
        <v>#REF!</v>
      </c>
      <c r="I133" s="122" t="e">
        <f>VLOOKUP($A133,#REF!,6,0)</f>
        <v>#REF!</v>
      </c>
      <c r="J133" s="33" t="e">
        <f t="shared" si="133"/>
        <v>#REF!</v>
      </c>
      <c r="K133" s="122" t="e">
        <f t="shared" si="134"/>
        <v>#REF!</v>
      </c>
      <c r="L133" s="33" t="e">
        <f t="shared" si="135"/>
        <v>#REF!</v>
      </c>
      <c r="M133" s="122" t="e">
        <f t="shared" si="136"/>
        <v>#REF!</v>
      </c>
      <c r="N133" s="33" t="e">
        <f t="shared" si="137"/>
        <v>#REF!</v>
      </c>
      <c r="O133" s="122" t="e">
        <f t="shared" si="138"/>
        <v>#REF!</v>
      </c>
      <c r="P133" s="33" t="e">
        <f t="shared" si="139"/>
        <v>#REF!</v>
      </c>
      <c r="Q133" s="122" t="e">
        <f t="shared" si="140"/>
        <v>#REF!</v>
      </c>
      <c r="R133" s="33" t="e">
        <f t="shared" si="141"/>
        <v>#REF!</v>
      </c>
      <c r="S133" s="122" t="e">
        <f t="shared" si="142"/>
        <v>#REF!</v>
      </c>
      <c r="T133" s="129"/>
      <c r="U133" s="454" t="s">
        <v>2318</v>
      </c>
      <c r="V133" s="474" t="s">
        <v>1768</v>
      </c>
    </row>
    <row r="134" spans="1:22" s="18" customFormat="1" ht="30" hidden="1" customHeight="1">
      <c r="A134" s="41" t="s">
        <v>1975</v>
      </c>
      <c r="B134" s="405" t="s">
        <v>1625</v>
      </c>
      <c r="C134" s="27" t="s">
        <v>1413</v>
      </c>
      <c r="D134" s="24"/>
      <c r="E134" s="2" t="s">
        <v>2</v>
      </c>
      <c r="F134" s="33">
        <v>610240.96</v>
      </c>
      <c r="G134" s="122">
        <v>256952.78</v>
      </c>
      <c r="H134" s="33" t="e">
        <f>VLOOKUP($A134,#REF!,5,0)</f>
        <v>#REF!</v>
      </c>
      <c r="I134" s="122" t="e">
        <f>VLOOKUP($A134,#REF!,6,0)</f>
        <v>#REF!</v>
      </c>
      <c r="J134" s="33" t="e">
        <f t="shared" si="133"/>
        <v>#REF!</v>
      </c>
      <c r="K134" s="122" t="e">
        <f t="shared" si="134"/>
        <v>#REF!</v>
      </c>
      <c r="L134" s="33" t="e">
        <f t="shared" si="135"/>
        <v>#REF!</v>
      </c>
      <c r="M134" s="122" t="e">
        <f t="shared" si="136"/>
        <v>#REF!</v>
      </c>
      <c r="N134" s="33" t="e">
        <f t="shared" si="137"/>
        <v>#REF!</v>
      </c>
      <c r="O134" s="122" t="e">
        <f t="shared" si="138"/>
        <v>#REF!</v>
      </c>
      <c r="P134" s="33" t="e">
        <f t="shared" si="139"/>
        <v>#REF!</v>
      </c>
      <c r="Q134" s="122" t="e">
        <f t="shared" si="140"/>
        <v>#REF!</v>
      </c>
      <c r="R134" s="33" t="e">
        <f t="shared" si="141"/>
        <v>#REF!</v>
      </c>
      <c r="S134" s="122" t="e">
        <f t="shared" si="142"/>
        <v>#REF!</v>
      </c>
      <c r="T134" s="129"/>
      <c r="U134" s="454" t="s">
        <v>2318</v>
      </c>
      <c r="V134" s="474" t="s">
        <v>1768</v>
      </c>
    </row>
    <row r="135" spans="1:22" s="18" customFormat="1" ht="30" hidden="1" customHeight="1">
      <c r="A135" s="41" t="s">
        <v>1976</v>
      </c>
      <c r="B135" s="405" t="s">
        <v>1626</v>
      </c>
      <c r="C135" s="27" t="s">
        <v>1414</v>
      </c>
      <c r="D135" s="24"/>
      <c r="E135" s="2" t="s">
        <v>2</v>
      </c>
      <c r="F135" s="33">
        <v>836629.89000000013</v>
      </c>
      <c r="G135" s="122">
        <v>501713.83</v>
      </c>
      <c r="H135" s="33" t="e">
        <f>VLOOKUP($A135,#REF!,5,0)</f>
        <v>#REF!</v>
      </c>
      <c r="I135" s="122" t="e">
        <f>VLOOKUP($A135,#REF!,6,0)</f>
        <v>#REF!</v>
      </c>
      <c r="J135" s="33" t="e">
        <f t="shared" si="133"/>
        <v>#REF!</v>
      </c>
      <c r="K135" s="122" t="e">
        <f t="shared" si="134"/>
        <v>#REF!</v>
      </c>
      <c r="L135" s="33" t="e">
        <f t="shared" si="135"/>
        <v>#REF!</v>
      </c>
      <c r="M135" s="122" t="e">
        <f t="shared" si="136"/>
        <v>#REF!</v>
      </c>
      <c r="N135" s="33" t="e">
        <f t="shared" si="137"/>
        <v>#REF!</v>
      </c>
      <c r="O135" s="122" t="e">
        <f t="shared" si="138"/>
        <v>#REF!</v>
      </c>
      <c r="P135" s="33" t="e">
        <f t="shared" si="139"/>
        <v>#REF!</v>
      </c>
      <c r="Q135" s="122" t="e">
        <f t="shared" si="140"/>
        <v>#REF!</v>
      </c>
      <c r="R135" s="33" t="e">
        <f t="shared" si="141"/>
        <v>#REF!</v>
      </c>
      <c r="S135" s="122" t="e">
        <f t="shared" si="142"/>
        <v>#REF!</v>
      </c>
      <c r="T135" s="129"/>
      <c r="U135" s="454" t="s">
        <v>2318</v>
      </c>
      <c r="V135" s="474" t="s">
        <v>1768</v>
      </c>
    </row>
    <row r="136" spans="1:22" s="18" customFormat="1" ht="201" hidden="1" customHeight="1">
      <c r="A136" s="41" t="s">
        <v>1977</v>
      </c>
      <c r="B136" s="405" t="s">
        <v>1532</v>
      </c>
      <c r="C136" s="196" t="s">
        <v>1415</v>
      </c>
      <c r="D136" s="8" t="s">
        <v>1735</v>
      </c>
      <c r="E136" s="9"/>
      <c r="F136" s="448"/>
      <c r="G136" s="406"/>
      <c r="H136" s="406"/>
      <c r="I136" s="406"/>
      <c r="J136" s="406"/>
      <c r="K136" s="406"/>
      <c r="L136" s="406"/>
      <c r="M136" s="406"/>
      <c r="N136" s="406"/>
      <c r="O136" s="406"/>
      <c r="P136" s="406"/>
      <c r="Q136" s="406"/>
      <c r="R136" s="406"/>
      <c r="S136" s="406"/>
      <c r="T136" s="140" t="s">
        <v>1343</v>
      </c>
      <c r="U136" s="459" t="s">
        <v>2318</v>
      </c>
      <c r="V136" s="475" t="s">
        <v>1770</v>
      </c>
    </row>
    <row r="137" spans="1:22" s="18" customFormat="1" ht="30" hidden="1" customHeight="1">
      <c r="A137" s="41" t="s">
        <v>1978</v>
      </c>
      <c r="B137" s="405" t="s">
        <v>1627</v>
      </c>
      <c r="C137" s="27" t="s">
        <v>1403</v>
      </c>
      <c r="D137" s="24"/>
      <c r="E137" s="2" t="s">
        <v>2</v>
      </c>
      <c r="F137" s="33">
        <v>217828.35845650415</v>
      </c>
      <c r="G137" s="122">
        <v>66409.378456504186</v>
      </c>
      <c r="H137" s="33" t="e">
        <f>VLOOKUP($A137,#REF!,5,0)</f>
        <v>#REF!</v>
      </c>
      <c r="I137" s="122" t="e">
        <f>VLOOKUP($A137,#REF!,6,0)</f>
        <v>#REF!</v>
      </c>
      <c r="J137" s="33" t="e">
        <f t="shared" ref="J137:J148" si="143">(($H137-$I137)/1.1)*1.3+$M137</f>
        <v>#REF!</v>
      </c>
      <c r="K137" s="122" t="e">
        <f t="shared" ref="K137:K148" si="144">$I137</f>
        <v>#REF!</v>
      </c>
      <c r="L137" s="33" t="e">
        <f t="shared" ref="L137:L148" si="145">($H137-$I137)/1.1+$M137</f>
        <v>#REF!</v>
      </c>
      <c r="M137" s="122" t="e">
        <f t="shared" ref="M137:M148" si="146">$I137</f>
        <v>#REF!</v>
      </c>
      <c r="N137" s="33" t="e">
        <f t="shared" ref="N137:N148" si="147">H137</f>
        <v>#REF!</v>
      </c>
      <c r="O137" s="122" t="e">
        <f t="shared" ref="O137:O148" si="148">I137</f>
        <v>#REF!</v>
      </c>
      <c r="P137" s="33" t="e">
        <f t="shared" ref="P137:P148" si="149">(($H137-$I137)/1.1)*1.3+$M137</f>
        <v>#REF!</v>
      </c>
      <c r="Q137" s="122" t="e">
        <f t="shared" ref="Q137:Q148" si="150">$I137</f>
        <v>#REF!</v>
      </c>
      <c r="R137" s="33" t="e">
        <f t="shared" ref="R137:R148" si="151">($H137-$I137)/1.1+$M137</f>
        <v>#REF!</v>
      </c>
      <c r="S137" s="122" t="e">
        <f t="shared" ref="S137:S148" si="152">$I137</f>
        <v>#REF!</v>
      </c>
      <c r="T137" s="129"/>
      <c r="U137" s="454" t="s">
        <v>2318</v>
      </c>
      <c r="V137" s="474" t="s">
        <v>1768</v>
      </c>
    </row>
    <row r="138" spans="1:22" s="18" customFormat="1" ht="30" hidden="1" customHeight="1">
      <c r="A138" s="41" t="s">
        <v>1979</v>
      </c>
      <c r="B138" s="405" t="s">
        <v>1628</v>
      </c>
      <c r="C138" s="27" t="s">
        <v>1404</v>
      </c>
      <c r="D138" s="24"/>
      <c r="E138" s="2" t="s">
        <v>2</v>
      </c>
      <c r="F138" s="33">
        <v>264358.9321166692</v>
      </c>
      <c r="G138" s="122">
        <v>101281.4421166692</v>
      </c>
      <c r="H138" s="33" t="e">
        <f>VLOOKUP($A138,#REF!,5,0)</f>
        <v>#REF!</v>
      </c>
      <c r="I138" s="122" t="e">
        <f>VLOOKUP($A138,#REF!,6,0)</f>
        <v>#REF!</v>
      </c>
      <c r="J138" s="33" t="e">
        <f t="shared" si="143"/>
        <v>#REF!</v>
      </c>
      <c r="K138" s="122" t="e">
        <f t="shared" si="144"/>
        <v>#REF!</v>
      </c>
      <c r="L138" s="33" t="e">
        <f t="shared" si="145"/>
        <v>#REF!</v>
      </c>
      <c r="M138" s="122" t="e">
        <f t="shared" si="146"/>
        <v>#REF!</v>
      </c>
      <c r="N138" s="33" t="e">
        <f t="shared" si="147"/>
        <v>#REF!</v>
      </c>
      <c r="O138" s="122" t="e">
        <f t="shared" si="148"/>
        <v>#REF!</v>
      </c>
      <c r="P138" s="33" t="e">
        <f t="shared" si="149"/>
        <v>#REF!</v>
      </c>
      <c r="Q138" s="122" t="e">
        <f t="shared" si="150"/>
        <v>#REF!</v>
      </c>
      <c r="R138" s="33" t="e">
        <f t="shared" si="151"/>
        <v>#REF!</v>
      </c>
      <c r="S138" s="122" t="e">
        <f t="shared" si="152"/>
        <v>#REF!</v>
      </c>
      <c r="T138" s="129"/>
      <c r="U138" s="454" t="s">
        <v>2318</v>
      </c>
      <c r="V138" s="474" t="s">
        <v>1768</v>
      </c>
    </row>
    <row r="139" spans="1:22" s="18" customFormat="1" ht="30" hidden="1" customHeight="1">
      <c r="A139" s="41" t="s">
        <v>1980</v>
      </c>
      <c r="B139" s="405" t="s">
        <v>1629</v>
      </c>
      <c r="C139" s="27" t="s">
        <v>1405</v>
      </c>
      <c r="D139" s="24"/>
      <c r="E139" s="2" t="s">
        <v>2</v>
      </c>
      <c r="F139" s="33">
        <v>309324.82498333801</v>
      </c>
      <c r="G139" s="122">
        <v>134588.82498333804</v>
      </c>
      <c r="H139" s="33" t="e">
        <f>VLOOKUP($A139,#REF!,5,0)</f>
        <v>#REF!</v>
      </c>
      <c r="I139" s="122" t="e">
        <f>VLOOKUP($A139,#REF!,6,0)</f>
        <v>#REF!</v>
      </c>
      <c r="J139" s="33" t="e">
        <f t="shared" si="143"/>
        <v>#REF!</v>
      </c>
      <c r="K139" s="122" t="e">
        <f t="shared" si="144"/>
        <v>#REF!</v>
      </c>
      <c r="L139" s="33" t="e">
        <f t="shared" si="145"/>
        <v>#REF!</v>
      </c>
      <c r="M139" s="122" t="e">
        <f t="shared" si="146"/>
        <v>#REF!</v>
      </c>
      <c r="N139" s="33" t="e">
        <f t="shared" si="147"/>
        <v>#REF!</v>
      </c>
      <c r="O139" s="122" t="e">
        <f t="shared" si="148"/>
        <v>#REF!</v>
      </c>
      <c r="P139" s="33" t="e">
        <f t="shared" si="149"/>
        <v>#REF!</v>
      </c>
      <c r="Q139" s="122" t="e">
        <f t="shared" si="150"/>
        <v>#REF!</v>
      </c>
      <c r="R139" s="33" t="e">
        <f t="shared" si="151"/>
        <v>#REF!</v>
      </c>
      <c r="S139" s="122" t="e">
        <f t="shared" si="152"/>
        <v>#REF!</v>
      </c>
      <c r="T139" s="129"/>
      <c r="U139" s="454" t="s">
        <v>2318</v>
      </c>
      <c r="V139" s="474" t="s">
        <v>1768</v>
      </c>
    </row>
    <row r="140" spans="1:22" s="18" customFormat="1" ht="30" hidden="1" customHeight="1">
      <c r="A140" s="41" t="s">
        <v>1981</v>
      </c>
      <c r="B140" s="405" t="s">
        <v>1630</v>
      </c>
      <c r="C140" s="27" t="s">
        <v>1406</v>
      </c>
      <c r="D140" s="24"/>
      <c r="E140" s="2" t="s">
        <v>2</v>
      </c>
      <c r="F140" s="33">
        <v>397457.17468031298</v>
      </c>
      <c r="G140" s="122">
        <v>199404.14468031301</v>
      </c>
      <c r="H140" s="33" t="e">
        <f>VLOOKUP($A140,#REF!,5,0)</f>
        <v>#REF!</v>
      </c>
      <c r="I140" s="122" t="e">
        <f>VLOOKUP($A140,#REF!,6,0)</f>
        <v>#REF!</v>
      </c>
      <c r="J140" s="33" t="e">
        <f t="shared" si="143"/>
        <v>#REF!</v>
      </c>
      <c r="K140" s="122" t="e">
        <f t="shared" si="144"/>
        <v>#REF!</v>
      </c>
      <c r="L140" s="33" t="e">
        <f t="shared" si="145"/>
        <v>#REF!</v>
      </c>
      <c r="M140" s="122" t="e">
        <f t="shared" si="146"/>
        <v>#REF!</v>
      </c>
      <c r="N140" s="33" t="e">
        <f t="shared" si="147"/>
        <v>#REF!</v>
      </c>
      <c r="O140" s="122" t="e">
        <f t="shared" si="148"/>
        <v>#REF!</v>
      </c>
      <c r="P140" s="33" t="e">
        <f t="shared" si="149"/>
        <v>#REF!</v>
      </c>
      <c r="Q140" s="122" t="e">
        <f t="shared" si="150"/>
        <v>#REF!</v>
      </c>
      <c r="R140" s="33" t="e">
        <f t="shared" si="151"/>
        <v>#REF!</v>
      </c>
      <c r="S140" s="122" t="e">
        <f t="shared" si="152"/>
        <v>#REF!</v>
      </c>
      <c r="T140" s="129"/>
      <c r="U140" s="454" t="s">
        <v>2318</v>
      </c>
      <c r="V140" s="474" t="s">
        <v>1768</v>
      </c>
    </row>
    <row r="141" spans="1:22" s="18" customFormat="1" ht="30" hidden="1" customHeight="1">
      <c r="A141" s="41" t="s">
        <v>1982</v>
      </c>
      <c r="B141" s="405" t="s">
        <v>1631</v>
      </c>
      <c r="C141" s="27" t="s">
        <v>1407</v>
      </c>
      <c r="D141" s="24"/>
      <c r="E141" s="2" t="s">
        <v>2</v>
      </c>
      <c r="F141" s="33">
        <v>582606.86215642444</v>
      </c>
      <c r="G141" s="122">
        <v>370246.03215642442</v>
      </c>
      <c r="H141" s="33" t="e">
        <f>VLOOKUP($A141,#REF!,5,0)</f>
        <v>#REF!</v>
      </c>
      <c r="I141" s="122" t="e">
        <f>VLOOKUP($A141,#REF!,6,0)</f>
        <v>#REF!</v>
      </c>
      <c r="J141" s="33" t="e">
        <f t="shared" si="143"/>
        <v>#REF!</v>
      </c>
      <c r="K141" s="122" t="e">
        <f t="shared" si="144"/>
        <v>#REF!</v>
      </c>
      <c r="L141" s="33" t="e">
        <f t="shared" si="145"/>
        <v>#REF!</v>
      </c>
      <c r="M141" s="122" t="e">
        <f t="shared" si="146"/>
        <v>#REF!</v>
      </c>
      <c r="N141" s="33" t="e">
        <f t="shared" si="147"/>
        <v>#REF!</v>
      </c>
      <c r="O141" s="122" t="e">
        <f t="shared" si="148"/>
        <v>#REF!</v>
      </c>
      <c r="P141" s="33" t="e">
        <f t="shared" si="149"/>
        <v>#REF!</v>
      </c>
      <c r="Q141" s="122" t="e">
        <f t="shared" si="150"/>
        <v>#REF!</v>
      </c>
      <c r="R141" s="33" t="e">
        <f t="shared" si="151"/>
        <v>#REF!</v>
      </c>
      <c r="S141" s="122" t="e">
        <f t="shared" si="152"/>
        <v>#REF!</v>
      </c>
      <c r="T141" s="129"/>
      <c r="U141" s="454" t="s">
        <v>2318</v>
      </c>
      <c r="V141" s="474" t="s">
        <v>1768</v>
      </c>
    </row>
    <row r="142" spans="1:22" s="18" customFormat="1" ht="30" hidden="1" customHeight="1">
      <c r="A142" s="41" t="s">
        <v>1983</v>
      </c>
      <c r="B142" s="405" t="s">
        <v>1632</v>
      </c>
      <c r="C142" s="27" t="s">
        <v>1408</v>
      </c>
      <c r="D142" s="24"/>
      <c r="E142" s="2" t="s">
        <v>2</v>
      </c>
      <c r="F142" s="33">
        <v>1019126.2921965388</v>
      </c>
      <c r="G142" s="122">
        <v>677065.0821965388</v>
      </c>
      <c r="H142" s="33" t="e">
        <f>VLOOKUP($A142,#REF!,5,0)</f>
        <v>#REF!</v>
      </c>
      <c r="I142" s="122" t="e">
        <f>VLOOKUP($A142,#REF!,6,0)</f>
        <v>#REF!</v>
      </c>
      <c r="J142" s="33" t="e">
        <f t="shared" si="143"/>
        <v>#REF!</v>
      </c>
      <c r="K142" s="122" t="e">
        <f t="shared" si="144"/>
        <v>#REF!</v>
      </c>
      <c r="L142" s="33" t="e">
        <f t="shared" si="145"/>
        <v>#REF!</v>
      </c>
      <c r="M142" s="122" t="e">
        <f t="shared" si="146"/>
        <v>#REF!</v>
      </c>
      <c r="N142" s="33" t="e">
        <f t="shared" si="147"/>
        <v>#REF!</v>
      </c>
      <c r="O142" s="122" t="e">
        <f t="shared" si="148"/>
        <v>#REF!</v>
      </c>
      <c r="P142" s="33" t="e">
        <f t="shared" si="149"/>
        <v>#REF!</v>
      </c>
      <c r="Q142" s="122" t="e">
        <f t="shared" si="150"/>
        <v>#REF!</v>
      </c>
      <c r="R142" s="33" t="e">
        <f t="shared" si="151"/>
        <v>#REF!</v>
      </c>
      <c r="S142" s="122" t="e">
        <f t="shared" si="152"/>
        <v>#REF!</v>
      </c>
      <c r="T142" s="129"/>
      <c r="U142" s="454" t="s">
        <v>2318</v>
      </c>
      <c r="V142" s="474" t="s">
        <v>1768</v>
      </c>
    </row>
    <row r="143" spans="1:22" s="18" customFormat="1" ht="30" hidden="1" customHeight="1">
      <c r="A143" s="41" t="s">
        <v>1984</v>
      </c>
      <c r="B143" s="405" t="s">
        <v>1633</v>
      </c>
      <c r="C143" s="27" t="s">
        <v>1409</v>
      </c>
      <c r="D143" s="24"/>
      <c r="E143" s="2" t="s">
        <v>2</v>
      </c>
      <c r="F143" s="33">
        <v>1455008.911845488</v>
      </c>
      <c r="G143" s="122">
        <v>980377.02184548776</v>
      </c>
      <c r="H143" s="33" t="e">
        <f>VLOOKUP($A143,#REF!,5,0)</f>
        <v>#REF!</v>
      </c>
      <c r="I143" s="122" t="e">
        <f>VLOOKUP($A143,#REF!,6,0)</f>
        <v>#REF!</v>
      </c>
      <c r="J143" s="33" t="e">
        <f t="shared" si="143"/>
        <v>#REF!</v>
      </c>
      <c r="K143" s="122" t="e">
        <f t="shared" si="144"/>
        <v>#REF!</v>
      </c>
      <c r="L143" s="33" t="e">
        <f t="shared" si="145"/>
        <v>#REF!</v>
      </c>
      <c r="M143" s="122" t="e">
        <f t="shared" si="146"/>
        <v>#REF!</v>
      </c>
      <c r="N143" s="33" t="e">
        <f t="shared" si="147"/>
        <v>#REF!</v>
      </c>
      <c r="O143" s="122" t="e">
        <f t="shared" si="148"/>
        <v>#REF!</v>
      </c>
      <c r="P143" s="33" t="e">
        <f t="shared" si="149"/>
        <v>#REF!</v>
      </c>
      <c r="Q143" s="122" t="e">
        <f t="shared" si="150"/>
        <v>#REF!</v>
      </c>
      <c r="R143" s="33" t="e">
        <f t="shared" si="151"/>
        <v>#REF!</v>
      </c>
      <c r="S143" s="122" t="e">
        <f t="shared" si="152"/>
        <v>#REF!</v>
      </c>
      <c r="T143" s="129"/>
      <c r="U143" s="454" t="s">
        <v>2318</v>
      </c>
      <c r="V143" s="474" t="s">
        <v>1768</v>
      </c>
    </row>
    <row r="144" spans="1:22" s="18" customFormat="1" ht="30" hidden="1" customHeight="1">
      <c r="A144" s="41" t="s">
        <v>1985</v>
      </c>
      <c r="B144" s="405" t="s">
        <v>1634</v>
      </c>
      <c r="C144" s="27" t="s">
        <v>1410</v>
      </c>
      <c r="D144" s="24"/>
      <c r="E144" s="2" t="s">
        <v>2</v>
      </c>
      <c r="F144" s="33">
        <v>1955800.1794023444</v>
      </c>
      <c r="G144" s="122">
        <v>1389649.549402344</v>
      </c>
      <c r="H144" s="33" t="e">
        <f>VLOOKUP($A144,#REF!,5,0)</f>
        <v>#REF!</v>
      </c>
      <c r="I144" s="122" t="e">
        <f>VLOOKUP($A144,#REF!,6,0)</f>
        <v>#REF!</v>
      </c>
      <c r="J144" s="33" t="e">
        <f t="shared" si="143"/>
        <v>#REF!</v>
      </c>
      <c r="K144" s="122" t="e">
        <f t="shared" si="144"/>
        <v>#REF!</v>
      </c>
      <c r="L144" s="33" t="e">
        <f t="shared" si="145"/>
        <v>#REF!</v>
      </c>
      <c r="M144" s="122" t="e">
        <f t="shared" si="146"/>
        <v>#REF!</v>
      </c>
      <c r="N144" s="33" t="e">
        <f t="shared" si="147"/>
        <v>#REF!</v>
      </c>
      <c r="O144" s="122" t="e">
        <f t="shared" si="148"/>
        <v>#REF!</v>
      </c>
      <c r="P144" s="33" t="e">
        <f t="shared" si="149"/>
        <v>#REF!</v>
      </c>
      <c r="Q144" s="122" t="e">
        <f t="shared" si="150"/>
        <v>#REF!</v>
      </c>
      <c r="R144" s="33" t="e">
        <f t="shared" si="151"/>
        <v>#REF!</v>
      </c>
      <c r="S144" s="122" t="e">
        <f t="shared" si="152"/>
        <v>#REF!</v>
      </c>
      <c r="T144" s="129"/>
      <c r="U144" s="454" t="s">
        <v>2318</v>
      </c>
      <c r="V144" s="474" t="s">
        <v>1768</v>
      </c>
    </row>
    <row r="145" spans="1:26" s="18" customFormat="1" ht="30" hidden="1" customHeight="1">
      <c r="A145" s="41" t="s">
        <v>1986</v>
      </c>
      <c r="B145" s="405" t="s">
        <v>1635</v>
      </c>
      <c r="C145" s="27" t="s">
        <v>1411</v>
      </c>
      <c r="D145" s="24"/>
      <c r="E145" s="2" t="s">
        <v>2</v>
      </c>
      <c r="F145" s="33">
        <v>2396915.7983548744</v>
      </c>
      <c r="G145" s="122">
        <v>1729503.0583548744</v>
      </c>
      <c r="H145" s="33" t="e">
        <f>VLOOKUP($A145,#REF!,5,0)</f>
        <v>#REF!</v>
      </c>
      <c r="I145" s="122" t="e">
        <f>VLOOKUP($A145,#REF!,6,0)</f>
        <v>#REF!</v>
      </c>
      <c r="J145" s="33" t="e">
        <f t="shared" si="143"/>
        <v>#REF!</v>
      </c>
      <c r="K145" s="122" t="e">
        <f t="shared" si="144"/>
        <v>#REF!</v>
      </c>
      <c r="L145" s="33" t="e">
        <f t="shared" si="145"/>
        <v>#REF!</v>
      </c>
      <c r="M145" s="122" t="e">
        <f t="shared" si="146"/>
        <v>#REF!</v>
      </c>
      <c r="N145" s="33" t="e">
        <f t="shared" si="147"/>
        <v>#REF!</v>
      </c>
      <c r="O145" s="122" t="e">
        <f t="shared" si="148"/>
        <v>#REF!</v>
      </c>
      <c r="P145" s="33" t="e">
        <f t="shared" si="149"/>
        <v>#REF!</v>
      </c>
      <c r="Q145" s="122" t="e">
        <f t="shared" si="150"/>
        <v>#REF!</v>
      </c>
      <c r="R145" s="33" t="e">
        <f t="shared" si="151"/>
        <v>#REF!</v>
      </c>
      <c r="S145" s="122" t="e">
        <f t="shared" si="152"/>
        <v>#REF!</v>
      </c>
      <c r="T145" s="129"/>
      <c r="U145" s="454" t="s">
        <v>2318</v>
      </c>
      <c r="V145" s="474" t="s">
        <v>1768</v>
      </c>
    </row>
    <row r="146" spans="1:26" s="18" customFormat="1" ht="30" hidden="1" customHeight="1">
      <c r="A146" s="41" t="s">
        <v>1987</v>
      </c>
      <c r="B146" s="405" t="s">
        <v>1636</v>
      </c>
      <c r="C146" s="27" t="s">
        <v>1412</v>
      </c>
      <c r="D146" s="24"/>
      <c r="E146" s="2" t="s">
        <v>2</v>
      </c>
      <c r="F146" s="33">
        <v>2742816.0308978953</v>
      </c>
      <c r="G146" s="122">
        <v>2075403.2908978951</v>
      </c>
      <c r="H146" s="33" t="e">
        <f>VLOOKUP($A146,#REF!,5,0)</f>
        <v>#REF!</v>
      </c>
      <c r="I146" s="122" t="e">
        <f>VLOOKUP($A146,#REF!,6,0)</f>
        <v>#REF!</v>
      </c>
      <c r="J146" s="33" t="e">
        <f t="shared" si="143"/>
        <v>#REF!</v>
      </c>
      <c r="K146" s="122" t="e">
        <f t="shared" si="144"/>
        <v>#REF!</v>
      </c>
      <c r="L146" s="33" t="e">
        <f t="shared" si="145"/>
        <v>#REF!</v>
      </c>
      <c r="M146" s="122" t="e">
        <f t="shared" si="146"/>
        <v>#REF!</v>
      </c>
      <c r="N146" s="33" t="e">
        <f t="shared" si="147"/>
        <v>#REF!</v>
      </c>
      <c r="O146" s="122" t="e">
        <f t="shared" si="148"/>
        <v>#REF!</v>
      </c>
      <c r="P146" s="33" t="e">
        <f t="shared" si="149"/>
        <v>#REF!</v>
      </c>
      <c r="Q146" s="122" t="e">
        <f t="shared" si="150"/>
        <v>#REF!</v>
      </c>
      <c r="R146" s="33" t="e">
        <f t="shared" si="151"/>
        <v>#REF!</v>
      </c>
      <c r="S146" s="122" t="e">
        <f t="shared" si="152"/>
        <v>#REF!</v>
      </c>
      <c r="T146" s="129"/>
      <c r="U146" s="454" t="s">
        <v>2318</v>
      </c>
      <c r="V146" s="474" t="s">
        <v>1768</v>
      </c>
    </row>
    <row r="147" spans="1:26" s="18" customFormat="1" ht="30" hidden="1" customHeight="1">
      <c r="A147" s="41" t="s">
        <v>1988</v>
      </c>
      <c r="B147" s="405" t="s">
        <v>1637</v>
      </c>
      <c r="C147" s="27" t="s">
        <v>1413</v>
      </c>
      <c r="D147" s="24"/>
      <c r="E147" s="2" t="s">
        <v>2</v>
      </c>
      <c r="F147" s="33">
        <v>455005.81</v>
      </c>
      <c r="G147" s="122">
        <v>256952.78</v>
      </c>
      <c r="H147" s="33" t="e">
        <f>VLOOKUP($A147,#REF!,5,0)</f>
        <v>#REF!</v>
      </c>
      <c r="I147" s="122" t="e">
        <f>VLOOKUP($A147,#REF!,6,0)</f>
        <v>#REF!</v>
      </c>
      <c r="J147" s="33" t="e">
        <f t="shared" si="143"/>
        <v>#REF!</v>
      </c>
      <c r="K147" s="122" t="e">
        <f t="shared" si="144"/>
        <v>#REF!</v>
      </c>
      <c r="L147" s="33" t="e">
        <f t="shared" si="145"/>
        <v>#REF!</v>
      </c>
      <c r="M147" s="122" t="e">
        <f t="shared" si="146"/>
        <v>#REF!</v>
      </c>
      <c r="N147" s="33" t="e">
        <f t="shared" si="147"/>
        <v>#REF!</v>
      </c>
      <c r="O147" s="122" t="e">
        <f t="shared" si="148"/>
        <v>#REF!</v>
      </c>
      <c r="P147" s="33" t="e">
        <f t="shared" si="149"/>
        <v>#REF!</v>
      </c>
      <c r="Q147" s="122" t="e">
        <f t="shared" si="150"/>
        <v>#REF!</v>
      </c>
      <c r="R147" s="33" t="e">
        <f t="shared" si="151"/>
        <v>#REF!</v>
      </c>
      <c r="S147" s="122" t="e">
        <f t="shared" si="152"/>
        <v>#REF!</v>
      </c>
      <c r="T147" s="129"/>
      <c r="U147" s="454" t="s">
        <v>2318</v>
      </c>
      <c r="V147" s="474" t="s">
        <v>1768</v>
      </c>
    </row>
    <row r="148" spans="1:26" s="18" customFormat="1" ht="30" hidden="1" customHeight="1">
      <c r="A148" s="41" t="s">
        <v>1989</v>
      </c>
      <c r="B148" s="405" t="s">
        <v>1638</v>
      </c>
      <c r="C148" s="27" t="s">
        <v>1414</v>
      </c>
      <c r="D148" s="24"/>
      <c r="E148" s="2" t="s">
        <v>2</v>
      </c>
      <c r="F148" s="33">
        <v>714074.66000000015</v>
      </c>
      <c r="G148" s="122">
        <v>501713.83</v>
      </c>
      <c r="H148" s="33" t="e">
        <f>VLOOKUP($A148,#REF!,5,0)</f>
        <v>#REF!</v>
      </c>
      <c r="I148" s="122" t="e">
        <f>VLOOKUP($A148,#REF!,6,0)</f>
        <v>#REF!</v>
      </c>
      <c r="J148" s="33" t="e">
        <f t="shared" si="143"/>
        <v>#REF!</v>
      </c>
      <c r="K148" s="122" t="e">
        <f t="shared" si="144"/>
        <v>#REF!</v>
      </c>
      <c r="L148" s="33" t="e">
        <f t="shared" si="145"/>
        <v>#REF!</v>
      </c>
      <c r="M148" s="122" t="e">
        <f t="shared" si="146"/>
        <v>#REF!</v>
      </c>
      <c r="N148" s="33" t="e">
        <f t="shared" si="147"/>
        <v>#REF!</v>
      </c>
      <c r="O148" s="122" t="e">
        <f t="shared" si="148"/>
        <v>#REF!</v>
      </c>
      <c r="P148" s="33" t="e">
        <f t="shared" si="149"/>
        <v>#REF!</v>
      </c>
      <c r="Q148" s="122" t="e">
        <f t="shared" si="150"/>
        <v>#REF!</v>
      </c>
      <c r="R148" s="33" t="e">
        <f t="shared" si="151"/>
        <v>#REF!</v>
      </c>
      <c r="S148" s="122" t="e">
        <f t="shared" si="152"/>
        <v>#REF!</v>
      </c>
      <c r="T148" s="129"/>
      <c r="U148" s="454" t="s">
        <v>2318</v>
      </c>
      <c r="V148" s="474" t="s">
        <v>1768</v>
      </c>
    </row>
    <row r="149" spans="1:26" s="18" customFormat="1" ht="119.25" hidden="1" customHeight="1" thickBot="1">
      <c r="A149" s="41"/>
      <c r="B149" s="699" t="s">
        <v>1738</v>
      </c>
      <c r="C149" s="700"/>
      <c r="D149" s="700"/>
      <c r="E149" s="700"/>
      <c r="F149" s="700"/>
      <c r="G149" s="700"/>
      <c r="H149" s="700"/>
      <c r="I149" s="700"/>
      <c r="J149" s="700"/>
      <c r="K149" s="700"/>
      <c r="L149" s="700"/>
      <c r="M149" s="700"/>
      <c r="N149" s="700"/>
      <c r="O149" s="700"/>
      <c r="P149" s="700"/>
      <c r="Q149" s="700"/>
      <c r="R149" s="700"/>
      <c r="S149" s="700"/>
      <c r="T149" s="700"/>
      <c r="U149" s="454"/>
      <c r="V149" s="475" t="s">
        <v>1770</v>
      </c>
    </row>
    <row r="150" spans="1:26" s="18" customFormat="1" ht="94.5" hidden="1">
      <c r="A150" s="41"/>
      <c r="B150" s="660" t="s">
        <v>1207</v>
      </c>
      <c r="C150" s="661"/>
      <c r="D150" s="661"/>
      <c r="E150" s="661"/>
      <c r="F150" s="661"/>
      <c r="G150" s="661"/>
      <c r="H150" s="483"/>
      <c r="I150" s="483"/>
      <c r="J150" s="483"/>
      <c r="K150" s="483"/>
      <c r="L150" s="483"/>
      <c r="M150" s="483"/>
      <c r="N150" s="483"/>
      <c r="O150" s="483"/>
      <c r="P150" s="483"/>
      <c r="Q150" s="483"/>
      <c r="R150" s="483"/>
      <c r="S150" s="483"/>
      <c r="T150" s="478"/>
      <c r="U150" s="454"/>
      <c r="V150" s="475" t="s">
        <v>1770</v>
      </c>
    </row>
    <row r="151" spans="1:26" s="18" customFormat="1" ht="94.5" hidden="1">
      <c r="A151" s="41"/>
      <c r="B151" s="673" t="s">
        <v>532</v>
      </c>
      <c r="C151" s="659"/>
      <c r="D151" s="659"/>
      <c r="E151" s="659"/>
      <c r="F151" s="659"/>
      <c r="G151" s="659"/>
      <c r="H151" s="482"/>
      <c r="I151" s="482"/>
      <c r="J151" s="482"/>
      <c r="K151" s="482"/>
      <c r="L151" s="482"/>
      <c r="M151" s="482"/>
      <c r="N151" s="482"/>
      <c r="O151" s="482"/>
      <c r="P151" s="482"/>
      <c r="Q151" s="482"/>
      <c r="R151" s="482"/>
      <c r="S151" s="482"/>
      <c r="T151" s="477"/>
      <c r="U151" s="454"/>
      <c r="V151" s="475" t="s">
        <v>1770</v>
      </c>
      <c r="Z151" s="271"/>
    </row>
    <row r="152" spans="1:26" s="18" customFormat="1" ht="106.9" customHeight="1">
      <c r="A152" s="375" t="s">
        <v>1990</v>
      </c>
      <c r="B152" s="330" t="s">
        <v>1746</v>
      </c>
      <c r="C152" s="331" t="s">
        <v>1744</v>
      </c>
      <c r="D152" s="331" t="s">
        <v>1745</v>
      </c>
      <c r="E152" s="332" t="s">
        <v>2</v>
      </c>
      <c r="F152" s="461">
        <v>924128</v>
      </c>
      <c r="G152" s="460"/>
      <c r="H152" s="461"/>
      <c r="I152" s="460"/>
      <c r="J152" s="461"/>
      <c r="K152" s="460"/>
      <c r="L152" s="461"/>
      <c r="M152" s="460"/>
      <c r="N152" s="461"/>
      <c r="O152" s="460"/>
      <c r="P152" s="461"/>
      <c r="Q152" s="460"/>
      <c r="R152" s="461"/>
      <c r="S152" s="460"/>
      <c r="T152" s="460"/>
      <c r="U152" s="454"/>
      <c r="V152" s="474" t="s">
        <v>1767</v>
      </c>
      <c r="Z152" s="271"/>
    </row>
    <row r="153" spans="1:26" s="18" customFormat="1" ht="99" hidden="1" customHeight="1">
      <c r="A153" s="41" t="s">
        <v>12</v>
      </c>
      <c r="B153" s="330" t="s">
        <v>91</v>
      </c>
      <c r="C153" s="331" t="s">
        <v>1223</v>
      </c>
      <c r="D153" s="331" t="s">
        <v>1645</v>
      </c>
      <c r="E153" s="332" t="s">
        <v>2</v>
      </c>
      <c r="F153" s="327">
        <v>1148748</v>
      </c>
      <c r="G153" s="327" t="s">
        <v>85</v>
      </c>
      <c r="H153" s="327" t="e">
        <f>VLOOKUP($A153,#REF!,5,0)</f>
        <v>#REF!</v>
      </c>
      <c r="I153" s="327" t="e">
        <f>VLOOKUP($A153,#REF!,6,0)</f>
        <v>#REF!</v>
      </c>
      <c r="J153" s="327" t="e">
        <f t="shared" ref="J153:J156" si="153">($H153/1.1)*1.3</f>
        <v>#REF!</v>
      </c>
      <c r="K153" s="327" t="e">
        <f t="shared" ref="K153:K156" si="154">($I153/1.1)*1.3</f>
        <v>#REF!</v>
      </c>
      <c r="L153" s="327" t="e">
        <f t="shared" ref="L153:L156" si="155">$H153/1.1</f>
        <v>#REF!</v>
      </c>
      <c r="M153" s="327" t="e">
        <f t="shared" ref="M153:M156" si="156">$I153/1.1</f>
        <v>#REF!</v>
      </c>
      <c r="N153" s="327" t="e">
        <f t="shared" ref="N153:N156" si="157">H153</f>
        <v>#REF!</v>
      </c>
      <c r="O153" s="327" t="e">
        <f t="shared" ref="O153:O156" si="158">I153</f>
        <v>#REF!</v>
      </c>
      <c r="P153" s="327" t="e">
        <f t="shared" ref="P153:P156" si="159">($H153/1.1)*1.3</f>
        <v>#REF!</v>
      </c>
      <c r="Q153" s="327" t="e">
        <f t="shared" ref="Q153:Q156" si="160">($I153/1.1)*1.3</f>
        <v>#REF!</v>
      </c>
      <c r="R153" s="327" t="e">
        <f t="shared" ref="R153:R198" si="161">$H153/1.1</f>
        <v>#REF!</v>
      </c>
      <c r="S153" s="327" t="e">
        <f t="shared" ref="S153:S198" si="162">$I153/1.1</f>
        <v>#REF!</v>
      </c>
      <c r="T153" s="333" t="s">
        <v>85</v>
      </c>
      <c r="U153" s="454"/>
      <c r="V153" s="475" t="s">
        <v>1770</v>
      </c>
      <c r="W153" s="270"/>
      <c r="X153" s="272"/>
      <c r="Z153" s="271"/>
    </row>
    <row r="154" spans="1:26" s="18" customFormat="1" ht="64.900000000000006" hidden="1" customHeight="1">
      <c r="A154" s="41" t="s">
        <v>13</v>
      </c>
      <c r="B154" s="94" t="s">
        <v>92</v>
      </c>
      <c r="C154" s="24" t="s">
        <v>805</v>
      </c>
      <c r="D154" s="24" t="s">
        <v>1644</v>
      </c>
      <c r="E154" s="62" t="s">
        <v>18</v>
      </c>
      <c r="F154" s="327">
        <v>688062</v>
      </c>
      <c r="G154" s="5" t="s">
        <v>85</v>
      </c>
      <c r="H154" s="327" t="e">
        <f>VLOOKUP($A154,#REF!,5,0)</f>
        <v>#REF!</v>
      </c>
      <c r="I154" s="5" t="e">
        <f>VLOOKUP($A154,#REF!,6,0)</f>
        <v>#REF!</v>
      </c>
      <c r="J154" s="327" t="e">
        <f t="shared" si="153"/>
        <v>#REF!</v>
      </c>
      <c r="K154" s="5" t="e">
        <f t="shared" si="154"/>
        <v>#REF!</v>
      </c>
      <c r="L154" s="327" t="e">
        <f t="shared" si="155"/>
        <v>#REF!</v>
      </c>
      <c r="M154" s="5" t="e">
        <f t="shared" si="156"/>
        <v>#REF!</v>
      </c>
      <c r="N154" s="327" t="e">
        <f t="shared" si="157"/>
        <v>#REF!</v>
      </c>
      <c r="O154" s="5" t="e">
        <f t="shared" si="158"/>
        <v>#REF!</v>
      </c>
      <c r="P154" s="327" t="e">
        <f t="shared" si="159"/>
        <v>#REF!</v>
      </c>
      <c r="Q154" s="5" t="e">
        <f t="shared" si="160"/>
        <v>#REF!</v>
      </c>
      <c r="R154" s="327" t="e">
        <f t="shared" si="161"/>
        <v>#REF!</v>
      </c>
      <c r="S154" s="5" t="e">
        <f t="shared" si="162"/>
        <v>#REF!</v>
      </c>
      <c r="T154" s="129" t="s">
        <v>1747</v>
      </c>
      <c r="U154" s="454"/>
      <c r="V154" s="475" t="s">
        <v>1770</v>
      </c>
      <c r="W154" s="270"/>
    </row>
    <row r="155" spans="1:26" s="18" customFormat="1" ht="83.25" hidden="1" customHeight="1">
      <c r="A155" s="41" t="s">
        <v>14</v>
      </c>
      <c r="B155" s="94" t="s">
        <v>93</v>
      </c>
      <c r="C155" s="24" t="s">
        <v>166</v>
      </c>
      <c r="D155" s="24" t="s">
        <v>1646</v>
      </c>
      <c r="E155" s="62" t="s">
        <v>18</v>
      </c>
      <c r="F155" s="327">
        <v>724917</v>
      </c>
      <c r="G155" s="5" t="s">
        <v>85</v>
      </c>
      <c r="H155" s="327" t="e">
        <f>VLOOKUP($A155,#REF!,5,0)</f>
        <v>#REF!</v>
      </c>
      <c r="I155" s="5" t="e">
        <f>VLOOKUP($A155,#REF!,6,0)</f>
        <v>#REF!</v>
      </c>
      <c r="J155" s="327" t="e">
        <f t="shared" si="153"/>
        <v>#REF!</v>
      </c>
      <c r="K155" s="5" t="e">
        <f t="shared" si="154"/>
        <v>#REF!</v>
      </c>
      <c r="L155" s="327" t="e">
        <f t="shared" si="155"/>
        <v>#REF!</v>
      </c>
      <c r="M155" s="5" t="e">
        <f t="shared" si="156"/>
        <v>#REF!</v>
      </c>
      <c r="N155" s="327" t="e">
        <f t="shared" si="157"/>
        <v>#REF!</v>
      </c>
      <c r="O155" s="5" t="e">
        <f t="shared" si="158"/>
        <v>#REF!</v>
      </c>
      <c r="P155" s="327" t="e">
        <f t="shared" si="159"/>
        <v>#REF!</v>
      </c>
      <c r="Q155" s="5" t="e">
        <f t="shared" si="160"/>
        <v>#REF!</v>
      </c>
      <c r="R155" s="327" t="e">
        <f t="shared" si="161"/>
        <v>#REF!</v>
      </c>
      <c r="S155" s="5" t="e">
        <f t="shared" si="162"/>
        <v>#REF!</v>
      </c>
      <c r="T155" s="129" t="s">
        <v>854</v>
      </c>
      <c r="U155" s="454"/>
      <c r="V155" s="475" t="s">
        <v>1770</v>
      </c>
      <c r="W155" s="270"/>
      <c r="X155" s="272"/>
      <c r="Z155" s="271"/>
    </row>
    <row r="156" spans="1:26" s="18" customFormat="1" ht="67.5" hidden="1" customHeight="1">
      <c r="A156" s="41" t="s">
        <v>1436</v>
      </c>
      <c r="B156" s="94" t="s">
        <v>95</v>
      </c>
      <c r="C156" s="24" t="s">
        <v>1327</v>
      </c>
      <c r="D156" s="24" t="s">
        <v>1647</v>
      </c>
      <c r="E156" s="62" t="s">
        <v>18</v>
      </c>
      <c r="F156" s="327">
        <v>928132.04500000004</v>
      </c>
      <c r="G156" s="5" t="s">
        <v>85</v>
      </c>
      <c r="H156" s="327" t="e">
        <f>VLOOKUP($A156,#REF!,5,0)</f>
        <v>#REF!</v>
      </c>
      <c r="I156" s="5" t="e">
        <f>VLOOKUP($A156,#REF!,6,0)</f>
        <v>#REF!</v>
      </c>
      <c r="J156" s="327" t="e">
        <f t="shared" si="153"/>
        <v>#REF!</v>
      </c>
      <c r="K156" s="5" t="e">
        <f t="shared" si="154"/>
        <v>#REF!</v>
      </c>
      <c r="L156" s="327" t="e">
        <f t="shared" si="155"/>
        <v>#REF!</v>
      </c>
      <c r="M156" s="5" t="e">
        <f t="shared" si="156"/>
        <v>#REF!</v>
      </c>
      <c r="N156" s="327" t="e">
        <f t="shared" si="157"/>
        <v>#REF!</v>
      </c>
      <c r="O156" s="5" t="e">
        <f t="shared" si="158"/>
        <v>#REF!</v>
      </c>
      <c r="P156" s="327" t="e">
        <f t="shared" si="159"/>
        <v>#REF!</v>
      </c>
      <c r="Q156" s="5" t="e">
        <f t="shared" si="160"/>
        <v>#REF!</v>
      </c>
      <c r="R156" s="327" t="e">
        <f t="shared" si="161"/>
        <v>#REF!</v>
      </c>
      <c r="S156" s="5" t="e">
        <f t="shared" si="162"/>
        <v>#REF!</v>
      </c>
      <c r="T156" s="129" t="s">
        <v>1328</v>
      </c>
      <c r="U156" s="454"/>
      <c r="V156" s="475" t="s">
        <v>1770</v>
      </c>
      <c r="W156" s="121"/>
    </row>
    <row r="157" spans="1:26" s="18" customFormat="1" ht="93.6" hidden="1" customHeight="1">
      <c r="A157" s="41" t="s">
        <v>1440</v>
      </c>
      <c r="B157" s="66" t="s">
        <v>96</v>
      </c>
      <c r="C157" s="26" t="s">
        <v>1221</v>
      </c>
      <c r="D157" s="26" t="s">
        <v>1648</v>
      </c>
      <c r="E157" s="216" t="s">
        <v>225</v>
      </c>
      <c r="F157" s="16"/>
      <c r="G157" s="16"/>
      <c r="H157" s="16"/>
      <c r="I157" s="16"/>
      <c r="J157" s="16"/>
      <c r="K157" s="16"/>
      <c r="L157" s="16"/>
      <c r="M157" s="16"/>
      <c r="N157" s="16"/>
      <c r="O157" s="16"/>
      <c r="P157" s="16"/>
      <c r="Q157" s="16"/>
      <c r="R157" s="16"/>
      <c r="S157" s="16"/>
      <c r="T157" s="130"/>
      <c r="U157" s="454"/>
      <c r="V157" s="475" t="s">
        <v>1770</v>
      </c>
    </row>
    <row r="158" spans="1:26" s="18" customFormat="1" ht="94.5" hidden="1">
      <c r="A158" s="41" t="s">
        <v>1991</v>
      </c>
      <c r="B158" s="94" t="s">
        <v>420</v>
      </c>
      <c r="C158" s="24" t="s">
        <v>152</v>
      </c>
      <c r="D158" s="24"/>
      <c r="E158" s="62" t="s">
        <v>225</v>
      </c>
      <c r="F158" s="5">
        <v>3518.9798999999998</v>
      </c>
      <c r="G158" s="5" t="s">
        <v>85</v>
      </c>
      <c r="H158" s="5" t="e">
        <f>VLOOKUP($A158,#REF!,5,0)</f>
        <v>#REF!</v>
      </c>
      <c r="I158" s="5" t="e">
        <f>VLOOKUP($A158,#REF!,6,0)</f>
        <v>#REF!</v>
      </c>
      <c r="J158" s="5" t="e">
        <f t="shared" ref="J158:J159" si="163">($H158/1.1)*1.3</f>
        <v>#REF!</v>
      </c>
      <c r="K158" s="5" t="e">
        <f t="shared" ref="K158:K159" si="164">($I158/1.1)*1.3</f>
        <v>#REF!</v>
      </c>
      <c r="L158" s="5" t="e">
        <f t="shared" ref="L158:L159" si="165">$H158/1.1</f>
        <v>#REF!</v>
      </c>
      <c r="M158" s="5" t="e">
        <f t="shared" ref="M158:M159" si="166">$I158/1.1</f>
        <v>#REF!</v>
      </c>
      <c r="N158" s="5" t="e">
        <f t="shared" ref="N158:N159" si="167">H158</f>
        <v>#REF!</v>
      </c>
      <c r="O158" s="5" t="e">
        <f t="shared" ref="O158:O159" si="168">I158</f>
        <v>#REF!</v>
      </c>
      <c r="P158" s="5" t="e">
        <f t="shared" ref="P158:P159" si="169">($H158/1.1)*1.3</f>
        <v>#REF!</v>
      </c>
      <c r="Q158" s="5" t="e">
        <f t="shared" ref="Q158:Q159" si="170">($I158/1.1)*1.3</f>
        <v>#REF!</v>
      </c>
      <c r="R158" s="5" t="e">
        <f t="shared" si="161"/>
        <v>#REF!</v>
      </c>
      <c r="S158" s="5" t="e">
        <f t="shared" si="162"/>
        <v>#REF!</v>
      </c>
      <c r="T158" s="128"/>
      <c r="U158" s="454"/>
      <c r="V158" s="475" t="s">
        <v>1770</v>
      </c>
      <c r="W158" s="121"/>
    </row>
    <row r="159" spans="1:26" s="18" customFormat="1" ht="94.5" hidden="1">
      <c r="A159" s="41" t="s">
        <v>1992</v>
      </c>
      <c r="B159" s="94" t="s">
        <v>421</v>
      </c>
      <c r="C159" s="24" t="s">
        <v>151</v>
      </c>
      <c r="D159" s="24"/>
      <c r="E159" s="62" t="s">
        <v>225</v>
      </c>
      <c r="F159" s="5">
        <v>5153.7052000000003</v>
      </c>
      <c r="G159" s="5" t="s">
        <v>85</v>
      </c>
      <c r="H159" s="5" t="e">
        <f>VLOOKUP($A159,#REF!,5,0)</f>
        <v>#REF!</v>
      </c>
      <c r="I159" s="5" t="e">
        <f>VLOOKUP($A159,#REF!,6,0)</f>
        <v>#REF!</v>
      </c>
      <c r="J159" s="5" t="e">
        <f t="shared" si="163"/>
        <v>#REF!</v>
      </c>
      <c r="K159" s="5" t="e">
        <f t="shared" si="164"/>
        <v>#REF!</v>
      </c>
      <c r="L159" s="5" t="e">
        <f t="shared" si="165"/>
        <v>#REF!</v>
      </c>
      <c r="M159" s="5" t="e">
        <f t="shared" si="166"/>
        <v>#REF!</v>
      </c>
      <c r="N159" s="5" t="e">
        <f t="shared" si="167"/>
        <v>#REF!</v>
      </c>
      <c r="O159" s="5" t="e">
        <f t="shared" si="168"/>
        <v>#REF!</v>
      </c>
      <c r="P159" s="5" t="e">
        <f t="shared" si="169"/>
        <v>#REF!</v>
      </c>
      <c r="Q159" s="5" t="e">
        <f t="shared" si="170"/>
        <v>#REF!</v>
      </c>
      <c r="R159" s="5" t="e">
        <f t="shared" si="161"/>
        <v>#REF!</v>
      </c>
      <c r="S159" s="5" t="e">
        <f t="shared" si="162"/>
        <v>#REF!</v>
      </c>
      <c r="T159" s="128"/>
      <c r="U159" s="454"/>
      <c r="V159" s="475" t="s">
        <v>1770</v>
      </c>
      <c r="W159" s="121"/>
    </row>
    <row r="160" spans="1:26" s="18" customFormat="1" ht="62.45" hidden="1" customHeight="1">
      <c r="A160" s="41" t="s">
        <v>1443</v>
      </c>
      <c r="B160" s="66" t="s">
        <v>97</v>
      </c>
      <c r="C160" s="26" t="s">
        <v>808</v>
      </c>
      <c r="D160" s="26" t="s">
        <v>1650</v>
      </c>
      <c r="E160" s="216" t="s">
        <v>225</v>
      </c>
      <c r="F160" s="16"/>
      <c r="G160" s="16"/>
      <c r="H160" s="16"/>
      <c r="I160" s="16"/>
      <c r="J160" s="16"/>
      <c r="K160" s="16"/>
      <c r="L160" s="16"/>
      <c r="M160" s="16"/>
      <c r="N160" s="16"/>
      <c r="O160" s="16"/>
      <c r="P160" s="16"/>
      <c r="Q160" s="16"/>
      <c r="R160" s="16"/>
      <c r="S160" s="16"/>
      <c r="T160" s="130"/>
      <c r="U160" s="454"/>
      <c r="V160" s="475" t="s">
        <v>1770</v>
      </c>
    </row>
    <row r="161" spans="1:22" s="18" customFormat="1" ht="31.15" hidden="1" customHeight="1">
      <c r="A161" s="41" t="s">
        <v>1993</v>
      </c>
      <c r="B161" s="94" t="s">
        <v>851</v>
      </c>
      <c r="C161" s="3" t="s">
        <v>152</v>
      </c>
      <c r="D161" s="3"/>
      <c r="E161" s="2" t="s">
        <v>225</v>
      </c>
      <c r="F161" s="5">
        <v>1011.04</v>
      </c>
      <c r="G161" s="5" t="s">
        <v>85</v>
      </c>
      <c r="H161" s="5" t="e">
        <f>VLOOKUP($A161,#REF!,5,0)</f>
        <v>#REF!</v>
      </c>
      <c r="I161" s="5" t="e">
        <f>VLOOKUP($A161,#REF!,6,0)</f>
        <v>#REF!</v>
      </c>
      <c r="J161" s="5" t="e">
        <f t="shared" ref="J161:J162" si="171">($H161/1.1)*1.3</f>
        <v>#REF!</v>
      </c>
      <c r="K161" s="5" t="e">
        <f t="shared" ref="K161:K162" si="172">($I161/1.1)*1.3</f>
        <v>#REF!</v>
      </c>
      <c r="L161" s="5" t="e">
        <f t="shared" ref="L161:L162" si="173">$H161/1.1</f>
        <v>#REF!</v>
      </c>
      <c r="M161" s="5" t="e">
        <f t="shared" ref="M161:M162" si="174">$I161/1.1</f>
        <v>#REF!</v>
      </c>
      <c r="N161" s="5" t="e">
        <f t="shared" ref="N161:N162" si="175">H161</f>
        <v>#REF!</v>
      </c>
      <c r="O161" s="5" t="e">
        <f t="shared" ref="O161:O162" si="176">I161</f>
        <v>#REF!</v>
      </c>
      <c r="P161" s="5" t="e">
        <f t="shared" ref="P161:P162" si="177">($H161/1.1)*1.3</f>
        <v>#REF!</v>
      </c>
      <c r="Q161" s="5" t="e">
        <f t="shared" ref="Q161:Q162" si="178">($I161/1.1)*1.3</f>
        <v>#REF!</v>
      </c>
      <c r="R161" s="5" t="e">
        <f t="shared" si="161"/>
        <v>#REF!</v>
      </c>
      <c r="S161" s="5" t="e">
        <f t="shared" si="162"/>
        <v>#REF!</v>
      </c>
      <c r="T161" s="128" t="s">
        <v>85</v>
      </c>
      <c r="U161" s="454"/>
      <c r="V161" s="475" t="s">
        <v>1770</v>
      </c>
    </row>
    <row r="162" spans="1:22" s="18" customFormat="1" ht="31.15" hidden="1" customHeight="1">
      <c r="A162" s="41" t="s">
        <v>1994</v>
      </c>
      <c r="B162" s="94" t="s">
        <v>852</v>
      </c>
      <c r="C162" s="3" t="s">
        <v>151</v>
      </c>
      <c r="D162" s="3"/>
      <c r="E162" s="2" t="s">
        <v>225</v>
      </c>
      <c r="F162" s="5">
        <v>1476.12</v>
      </c>
      <c r="G162" s="5" t="s">
        <v>85</v>
      </c>
      <c r="H162" s="5" t="e">
        <f>VLOOKUP($A162,#REF!,5,0)</f>
        <v>#REF!</v>
      </c>
      <c r="I162" s="5" t="e">
        <f>VLOOKUP($A162,#REF!,6,0)</f>
        <v>#REF!</v>
      </c>
      <c r="J162" s="5" t="e">
        <f t="shared" si="171"/>
        <v>#REF!</v>
      </c>
      <c r="K162" s="5" t="e">
        <f t="shared" si="172"/>
        <v>#REF!</v>
      </c>
      <c r="L162" s="5" t="e">
        <f t="shared" si="173"/>
        <v>#REF!</v>
      </c>
      <c r="M162" s="5" t="e">
        <f t="shared" si="174"/>
        <v>#REF!</v>
      </c>
      <c r="N162" s="5" t="e">
        <f t="shared" si="175"/>
        <v>#REF!</v>
      </c>
      <c r="O162" s="5" t="e">
        <f t="shared" si="176"/>
        <v>#REF!</v>
      </c>
      <c r="P162" s="5" t="e">
        <f t="shared" si="177"/>
        <v>#REF!</v>
      </c>
      <c r="Q162" s="5" t="e">
        <f t="shared" si="178"/>
        <v>#REF!</v>
      </c>
      <c r="R162" s="5" t="e">
        <f t="shared" si="161"/>
        <v>#REF!</v>
      </c>
      <c r="S162" s="5" t="e">
        <f t="shared" si="162"/>
        <v>#REF!</v>
      </c>
      <c r="T162" s="128" t="s">
        <v>85</v>
      </c>
      <c r="U162" s="454"/>
      <c r="V162" s="475" t="s">
        <v>1770</v>
      </c>
    </row>
    <row r="163" spans="1:22" s="18" customFormat="1" ht="96.75" hidden="1" customHeight="1">
      <c r="A163" s="41" t="s">
        <v>1444</v>
      </c>
      <c r="B163" s="66" t="s">
        <v>98</v>
      </c>
      <c r="C163" s="26" t="s">
        <v>1067</v>
      </c>
      <c r="D163" s="26" t="s">
        <v>1649</v>
      </c>
      <c r="E163" s="216" t="s">
        <v>225</v>
      </c>
      <c r="F163" s="16"/>
      <c r="G163" s="16"/>
      <c r="H163" s="16"/>
      <c r="I163" s="16"/>
      <c r="J163" s="16"/>
      <c r="K163" s="16"/>
      <c r="L163" s="16"/>
      <c r="M163" s="16"/>
      <c r="N163" s="16"/>
      <c r="O163" s="16"/>
      <c r="P163" s="16"/>
      <c r="Q163" s="16"/>
      <c r="R163" s="16"/>
      <c r="S163" s="16"/>
      <c r="T163" s="130"/>
      <c r="U163" s="454"/>
      <c r="V163" s="475" t="s">
        <v>1770</v>
      </c>
    </row>
    <row r="164" spans="1:22" s="18" customFormat="1" ht="33" hidden="1" customHeight="1">
      <c r="A164" s="41" t="s">
        <v>1995</v>
      </c>
      <c r="B164" s="94" t="s">
        <v>1068</v>
      </c>
      <c r="C164" s="23" t="s">
        <v>1065</v>
      </c>
      <c r="D164" s="23"/>
      <c r="E164" s="2" t="s">
        <v>225</v>
      </c>
      <c r="F164" s="5">
        <v>1835</v>
      </c>
      <c r="G164" s="5"/>
      <c r="H164" s="5" t="e">
        <f>VLOOKUP($A164,#REF!,5,0)</f>
        <v>#REF!</v>
      </c>
      <c r="I164" s="5" t="e">
        <f>VLOOKUP($A164,#REF!,6,0)</f>
        <v>#REF!</v>
      </c>
      <c r="J164" s="5" t="e">
        <f t="shared" ref="J164:J179" si="179">($H164/1.1)*1.3</f>
        <v>#REF!</v>
      </c>
      <c r="K164" s="5" t="e">
        <f t="shared" ref="K164:K179" si="180">($I164/1.1)*1.3</f>
        <v>#REF!</v>
      </c>
      <c r="L164" s="5" t="e">
        <f t="shared" ref="L164:L165" si="181">$H164/1.1</f>
        <v>#REF!</v>
      </c>
      <c r="M164" s="5" t="e">
        <f t="shared" ref="M164:M165" si="182">$I164/1.1</f>
        <v>#REF!</v>
      </c>
      <c r="N164" s="5" t="e">
        <f t="shared" ref="N164:N179" si="183">H164</f>
        <v>#REF!</v>
      </c>
      <c r="O164" s="5" t="e">
        <f t="shared" ref="O164:O179" si="184">I164</f>
        <v>#REF!</v>
      </c>
      <c r="P164" s="5" t="e">
        <f t="shared" ref="P164:P179" si="185">($H164/1.1)*1.3</f>
        <v>#REF!</v>
      </c>
      <c r="Q164" s="5" t="e">
        <f t="shared" ref="Q164:Q179" si="186">($I164/1.1)*1.3</f>
        <v>#REF!</v>
      </c>
      <c r="R164" s="5" t="e">
        <f t="shared" si="161"/>
        <v>#REF!</v>
      </c>
      <c r="S164" s="5" t="e">
        <f t="shared" si="162"/>
        <v>#REF!</v>
      </c>
      <c r="T164" s="131"/>
      <c r="U164" s="454"/>
      <c r="V164" s="475" t="s">
        <v>1770</v>
      </c>
    </row>
    <row r="165" spans="1:22" s="18" customFormat="1" ht="33" hidden="1" customHeight="1">
      <c r="A165" s="41" t="s">
        <v>1996</v>
      </c>
      <c r="B165" s="94" t="s">
        <v>1069</v>
      </c>
      <c r="C165" s="23" t="s">
        <v>1066</v>
      </c>
      <c r="D165" s="23"/>
      <c r="E165" s="2" t="s">
        <v>225</v>
      </c>
      <c r="F165" s="5">
        <v>2201.6801000000005</v>
      </c>
      <c r="G165" s="5" t="s">
        <v>85</v>
      </c>
      <c r="H165" s="5" t="e">
        <f>VLOOKUP($A165,#REF!,5,0)</f>
        <v>#REF!</v>
      </c>
      <c r="I165" s="5" t="e">
        <f>VLOOKUP($A165,#REF!,6,0)</f>
        <v>#REF!</v>
      </c>
      <c r="J165" s="5" t="e">
        <f t="shared" si="179"/>
        <v>#REF!</v>
      </c>
      <c r="K165" s="5" t="e">
        <f t="shared" si="180"/>
        <v>#REF!</v>
      </c>
      <c r="L165" s="5" t="e">
        <f t="shared" si="181"/>
        <v>#REF!</v>
      </c>
      <c r="M165" s="5" t="e">
        <f t="shared" si="182"/>
        <v>#REF!</v>
      </c>
      <c r="N165" s="5" t="e">
        <f t="shared" si="183"/>
        <v>#REF!</v>
      </c>
      <c r="O165" s="5" t="e">
        <f t="shared" si="184"/>
        <v>#REF!</v>
      </c>
      <c r="P165" s="5" t="e">
        <f t="shared" si="185"/>
        <v>#REF!</v>
      </c>
      <c r="Q165" s="5" t="e">
        <f t="shared" si="186"/>
        <v>#REF!</v>
      </c>
      <c r="R165" s="5" t="e">
        <f t="shared" si="161"/>
        <v>#REF!</v>
      </c>
      <c r="S165" s="5" t="e">
        <f t="shared" si="162"/>
        <v>#REF!</v>
      </c>
      <c r="T165" s="131"/>
      <c r="U165" s="454"/>
      <c r="V165" s="475" t="s">
        <v>1770</v>
      </c>
    </row>
    <row r="166" spans="1:22" s="18" customFormat="1" ht="65.45" customHeight="1">
      <c r="A166" s="375" t="s">
        <v>1990</v>
      </c>
      <c r="B166" s="94" t="s">
        <v>1750</v>
      </c>
      <c r="C166" s="23" t="s">
        <v>1748</v>
      </c>
      <c r="D166" s="3" t="s">
        <v>1749</v>
      </c>
      <c r="E166" s="2" t="s">
        <v>45</v>
      </c>
      <c r="F166" s="5">
        <v>29664.95</v>
      </c>
      <c r="G166" s="5" t="s">
        <v>85</v>
      </c>
      <c r="H166" s="5"/>
      <c r="I166" s="5" t="s">
        <v>85</v>
      </c>
      <c r="J166" s="5"/>
      <c r="K166" s="5"/>
      <c r="L166" s="5"/>
      <c r="M166" s="5"/>
      <c r="N166" s="5"/>
      <c r="O166" s="5"/>
      <c r="P166" s="5"/>
      <c r="Q166" s="5"/>
      <c r="R166" s="5"/>
      <c r="S166" s="5"/>
      <c r="T166" s="131"/>
      <c r="U166" s="454"/>
      <c r="V166" s="474" t="s">
        <v>1767</v>
      </c>
    </row>
    <row r="167" spans="1:22" s="18" customFormat="1" ht="69.75" hidden="1" customHeight="1">
      <c r="A167" s="487" t="s">
        <v>1450</v>
      </c>
      <c r="B167" s="94" t="s">
        <v>99</v>
      </c>
      <c r="C167" s="3" t="s">
        <v>967</v>
      </c>
      <c r="D167" s="3" t="s">
        <v>1651</v>
      </c>
      <c r="E167" s="2" t="s">
        <v>45</v>
      </c>
      <c r="F167" s="5">
        <v>33576.269999999997</v>
      </c>
      <c r="G167" s="5" t="s">
        <v>85</v>
      </c>
      <c r="H167" s="5" t="e">
        <f>VLOOKUP($A167,#REF!,5,0)</f>
        <v>#REF!</v>
      </c>
      <c r="I167" s="5" t="e">
        <f>VLOOKUP($A167,#REF!,6,0)</f>
        <v>#REF!</v>
      </c>
      <c r="J167" s="5" t="e">
        <f t="shared" si="179"/>
        <v>#REF!</v>
      </c>
      <c r="K167" s="5" t="e">
        <f t="shared" si="180"/>
        <v>#REF!</v>
      </c>
      <c r="L167" s="5" t="e">
        <f t="shared" ref="L167:L179" si="187">$H167/1.1</f>
        <v>#REF!</v>
      </c>
      <c r="M167" s="5" t="e">
        <f t="shared" ref="M167:M179" si="188">$I167/1.1</f>
        <v>#REF!</v>
      </c>
      <c r="N167" s="5" t="e">
        <f t="shared" si="183"/>
        <v>#REF!</v>
      </c>
      <c r="O167" s="5" t="e">
        <f t="shared" si="184"/>
        <v>#REF!</v>
      </c>
      <c r="P167" s="5" t="e">
        <f t="shared" si="185"/>
        <v>#REF!</v>
      </c>
      <c r="Q167" s="5" t="e">
        <f t="shared" si="186"/>
        <v>#REF!</v>
      </c>
      <c r="R167" s="5" t="e">
        <f t="shared" si="161"/>
        <v>#REF!</v>
      </c>
      <c r="S167" s="5" t="e">
        <f t="shared" si="162"/>
        <v>#REF!</v>
      </c>
      <c r="T167" s="128" t="s">
        <v>85</v>
      </c>
      <c r="U167" s="454"/>
      <c r="V167" s="475" t="s">
        <v>1770</v>
      </c>
    </row>
    <row r="168" spans="1:22" s="18" customFormat="1" ht="62.45" hidden="1" customHeight="1">
      <c r="A168" s="487" t="s">
        <v>1452</v>
      </c>
      <c r="B168" s="94" t="s">
        <v>100</v>
      </c>
      <c r="C168" s="3" t="s">
        <v>968</v>
      </c>
      <c r="D168" s="3" t="s">
        <v>1652</v>
      </c>
      <c r="E168" s="2" t="s">
        <v>45</v>
      </c>
      <c r="F168" s="5">
        <v>36643.769999999997</v>
      </c>
      <c r="G168" s="5" t="s">
        <v>85</v>
      </c>
      <c r="H168" s="5" t="e">
        <f>VLOOKUP($A168,#REF!,5,0)</f>
        <v>#REF!</v>
      </c>
      <c r="I168" s="5" t="e">
        <f>VLOOKUP($A168,#REF!,6,0)</f>
        <v>#REF!</v>
      </c>
      <c r="J168" s="5" t="e">
        <f t="shared" si="179"/>
        <v>#REF!</v>
      </c>
      <c r="K168" s="5" t="e">
        <f t="shared" si="180"/>
        <v>#REF!</v>
      </c>
      <c r="L168" s="5" t="e">
        <f t="shared" si="187"/>
        <v>#REF!</v>
      </c>
      <c r="M168" s="5" t="e">
        <f t="shared" si="188"/>
        <v>#REF!</v>
      </c>
      <c r="N168" s="5" t="e">
        <f t="shared" si="183"/>
        <v>#REF!</v>
      </c>
      <c r="O168" s="5" t="e">
        <f t="shared" si="184"/>
        <v>#REF!</v>
      </c>
      <c r="P168" s="5" t="e">
        <f t="shared" si="185"/>
        <v>#REF!</v>
      </c>
      <c r="Q168" s="5" t="e">
        <f t="shared" si="186"/>
        <v>#REF!</v>
      </c>
      <c r="R168" s="5" t="e">
        <f t="shared" si="161"/>
        <v>#REF!</v>
      </c>
      <c r="S168" s="5" t="e">
        <f t="shared" si="162"/>
        <v>#REF!</v>
      </c>
      <c r="T168" s="128" t="s">
        <v>85</v>
      </c>
      <c r="U168" s="454"/>
      <c r="V168" s="475" t="s">
        <v>1770</v>
      </c>
    </row>
    <row r="169" spans="1:22" s="18" customFormat="1" ht="62.45" hidden="1" customHeight="1">
      <c r="A169" s="487" t="s">
        <v>1458</v>
      </c>
      <c r="B169" s="94" t="s">
        <v>101</v>
      </c>
      <c r="C169" s="3" t="s">
        <v>969</v>
      </c>
      <c r="D169" s="3" t="s">
        <v>1653</v>
      </c>
      <c r="E169" s="2" t="s">
        <v>45</v>
      </c>
      <c r="F169" s="5">
        <v>39313.14</v>
      </c>
      <c r="G169" s="5" t="s">
        <v>85</v>
      </c>
      <c r="H169" s="5" t="e">
        <f>VLOOKUP($A169,#REF!,5,0)</f>
        <v>#REF!</v>
      </c>
      <c r="I169" s="5" t="e">
        <f>VLOOKUP($A169,#REF!,6,0)</f>
        <v>#REF!</v>
      </c>
      <c r="J169" s="5" t="e">
        <f t="shared" si="179"/>
        <v>#REF!</v>
      </c>
      <c r="K169" s="5" t="e">
        <f t="shared" si="180"/>
        <v>#REF!</v>
      </c>
      <c r="L169" s="5" t="e">
        <f t="shared" si="187"/>
        <v>#REF!</v>
      </c>
      <c r="M169" s="5" t="e">
        <f t="shared" si="188"/>
        <v>#REF!</v>
      </c>
      <c r="N169" s="5" t="e">
        <f t="shared" si="183"/>
        <v>#REF!</v>
      </c>
      <c r="O169" s="5" t="e">
        <f t="shared" si="184"/>
        <v>#REF!</v>
      </c>
      <c r="P169" s="5" t="e">
        <f t="shared" si="185"/>
        <v>#REF!</v>
      </c>
      <c r="Q169" s="5" t="e">
        <f t="shared" si="186"/>
        <v>#REF!</v>
      </c>
      <c r="R169" s="5" t="e">
        <f t="shared" si="161"/>
        <v>#REF!</v>
      </c>
      <c r="S169" s="5" t="e">
        <f t="shared" si="162"/>
        <v>#REF!</v>
      </c>
      <c r="T169" s="128" t="s">
        <v>85</v>
      </c>
      <c r="U169" s="454"/>
      <c r="V169" s="475" t="s">
        <v>1770</v>
      </c>
    </row>
    <row r="170" spans="1:22" s="18" customFormat="1" ht="62.45" hidden="1" customHeight="1">
      <c r="A170" s="487" t="s">
        <v>1459</v>
      </c>
      <c r="B170" s="94" t="s">
        <v>102</v>
      </c>
      <c r="C170" s="3" t="s">
        <v>970</v>
      </c>
      <c r="D170" s="3" t="s">
        <v>1654</v>
      </c>
      <c r="E170" s="2" t="s">
        <v>45</v>
      </c>
      <c r="F170" s="5">
        <v>49136.46</v>
      </c>
      <c r="G170" s="5" t="s">
        <v>85</v>
      </c>
      <c r="H170" s="5" t="e">
        <f>VLOOKUP($A170,#REF!,5,0)</f>
        <v>#REF!</v>
      </c>
      <c r="I170" s="5" t="e">
        <f>VLOOKUP($A170,#REF!,6,0)</f>
        <v>#REF!</v>
      </c>
      <c r="J170" s="5" t="e">
        <f t="shared" si="179"/>
        <v>#REF!</v>
      </c>
      <c r="K170" s="5" t="e">
        <f t="shared" si="180"/>
        <v>#REF!</v>
      </c>
      <c r="L170" s="5" t="e">
        <f t="shared" si="187"/>
        <v>#REF!</v>
      </c>
      <c r="M170" s="5" t="e">
        <f t="shared" si="188"/>
        <v>#REF!</v>
      </c>
      <c r="N170" s="5" t="e">
        <f t="shared" si="183"/>
        <v>#REF!</v>
      </c>
      <c r="O170" s="5" t="e">
        <f t="shared" si="184"/>
        <v>#REF!</v>
      </c>
      <c r="P170" s="5" t="e">
        <f t="shared" si="185"/>
        <v>#REF!</v>
      </c>
      <c r="Q170" s="5" t="e">
        <f t="shared" si="186"/>
        <v>#REF!</v>
      </c>
      <c r="R170" s="5" t="e">
        <f t="shared" si="161"/>
        <v>#REF!</v>
      </c>
      <c r="S170" s="5" t="e">
        <f t="shared" si="162"/>
        <v>#REF!</v>
      </c>
      <c r="T170" s="128" t="s">
        <v>85</v>
      </c>
      <c r="U170" s="454"/>
      <c r="V170" s="475" t="s">
        <v>1770</v>
      </c>
    </row>
    <row r="171" spans="1:22" s="18" customFormat="1" ht="62.45" hidden="1" customHeight="1">
      <c r="A171" s="487" t="s">
        <v>1460</v>
      </c>
      <c r="B171" s="94" t="s">
        <v>103</v>
      </c>
      <c r="C171" s="3" t="s">
        <v>971</v>
      </c>
      <c r="D171" s="3" t="s">
        <v>1655</v>
      </c>
      <c r="E171" s="2" t="s">
        <v>45</v>
      </c>
      <c r="F171" s="5">
        <v>13350</v>
      </c>
      <c r="G171" s="5" t="s">
        <v>85</v>
      </c>
      <c r="H171" s="5" t="e">
        <f>VLOOKUP($A171,#REF!,5,0)</f>
        <v>#REF!</v>
      </c>
      <c r="I171" s="5" t="e">
        <f>VLOOKUP($A171,#REF!,6,0)</f>
        <v>#REF!</v>
      </c>
      <c r="J171" s="5" t="e">
        <f t="shared" si="179"/>
        <v>#REF!</v>
      </c>
      <c r="K171" s="5" t="e">
        <f t="shared" si="180"/>
        <v>#REF!</v>
      </c>
      <c r="L171" s="5" t="e">
        <f t="shared" si="187"/>
        <v>#REF!</v>
      </c>
      <c r="M171" s="5" t="e">
        <f t="shared" si="188"/>
        <v>#REF!</v>
      </c>
      <c r="N171" s="5" t="e">
        <f t="shared" si="183"/>
        <v>#REF!</v>
      </c>
      <c r="O171" s="5" t="e">
        <f t="shared" si="184"/>
        <v>#REF!</v>
      </c>
      <c r="P171" s="5" t="e">
        <f t="shared" si="185"/>
        <v>#REF!</v>
      </c>
      <c r="Q171" s="5" t="e">
        <f t="shared" si="186"/>
        <v>#REF!</v>
      </c>
      <c r="R171" s="5" t="e">
        <f t="shared" si="161"/>
        <v>#REF!</v>
      </c>
      <c r="S171" s="5" t="e">
        <f t="shared" si="162"/>
        <v>#REF!</v>
      </c>
      <c r="T171" s="128" t="s">
        <v>85</v>
      </c>
      <c r="U171" s="454"/>
      <c r="V171" s="475" t="s">
        <v>1770</v>
      </c>
    </row>
    <row r="172" spans="1:22" s="18" customFormat="1" ht="60.75" hidden="1" customHeight="1">
      <c r="A172" s="487" t="s">
        <v>1461</v>
      </c>
      <c r="B172" s="94" t="s">
        <v>104</v>
      </c>
      <c r="C172" s="24" t="s">
        <v>692</v>
      </c>
      <c r="D172" s="24" t="s">
        <v>1656</v>
      </c>
      <c r="E172" s="62" t="s">
        <v>45</v>
      </c>
      <c r="F172" s="5">
        <v>21575</v>
      </c>
      <c r="G172" s="5"/>
      <c r="H172" s="5" t="e">
        <f>VLOOKUP($A172,#REF!,5,0)</f>
        <v>#REF!</v>
      </c>
      <c r="I172" s="5" t="e">
        <f>VLOOKUP($A172,#REF!,6,0)</f>
        <v>#REF!</v>
      </c>
      <c r="J172" s="5" t="e">
        <f t="shared" si="179"/>
        <v>#REF!</v>
      </c>
      <c r="K172" s="5" t="e">
        <f t="shared" si="180"/>
        <v>#REF!</v>
      </c>
      <c r="L172" s="5" t="e">
        <f t="shared" si="187"/>
        <v>#REF!</v>
      </c>
      <c r="M172" s="5" t="e">
        <f t="shared" si="188"/>
        <v>#REF!</v>
      </c>
      <c r="N172" s="5" t="e">
        <f t="shared" si="183"/>
        <v>#REF!</v>
      </c>
      <c r="O172" s="5" t="e">
        <f t="shared" si="184"/>
        <v>#REF!</v>
      </c>
      <c r="P172" s="5" t="e">
        <f t="shared" si="185"/>
        <v>#REF!</v>
      </c>
      <c r="Q172" s="5" t="e">
        <f t="shared" si="186"/>
        <v>#REF!</v>
      </c>
      <c r="R172" s="5" t="e">
        <f t="shared" si="161"/>
        <v>#REF!</v>
      </c>
      <c r="S172" s="5" t="e">
        <f t="shared" si="162"/>
        <v>#REF!</v>
      </c>
      <c r="T172" s="365"/>
      <c r="U172" s="454"/>
      <c r="V172" s="475" t="s">
        <v>1770</v>
      </c>
    </row>
    <row r="173" spans="1:22" s="18" customFormat="1" ht="62.45" hidden="1" customHeight="1">
      <c r="A173" s="487" t="s">
        <v>1465</v>
      </c>
      <c r="B173" s="94" t="s">
        <v>105</v>
      </c>
      <c r="C173" s="3" t="s">
        <v>59</v>
      </c>
      <c r="D173" s="3" t="s">
        <v>1657</v>
      </c>
      <c r="E173" s="2" t="s">
        <v>45</v>
      </c>
      <c r="F173" s="5">
        <v>44428.800000000003</v>
      </c>
      <c r="G173" s="5" t="s">
        <v>85</v>
      </c>
      <c r="H173" s="5" t="e">
        <f>VLOOKUP($A173,#REF!,5,0)</f>
        <v>#REF!</v>
      </c>
      <c r="I173" s="5" t="e">
        <f>VLOOKUP($A173,#REF!,6,0)</f>
        <v>#REF!</v>
      </c>
      <c r="J173" s="5" t="e">
        <f t="shared" si="179"/>
        <v>#REF!</v>
      </c>
      <c r="K173" s="5" t="e">
        <f t="shared" si="180"/>
        <v>#REF!</v>
      </c>
      <c r="L173" s="5" t="e">
        <f t="shared" si="187"/>
        <v>#REF!</v>
      </c>
      <c r="M173" s="5" t="e">
        <f t="shared" si="188"/>
        <v>#REF!</v>
      </c>
      <c r="N173" s="5" t="e">
        <f t="shared" si="183"/>
        <v>#REF!</v>
      </c>
      <c r="O173" s="5" t="e">
        <f t="shared" si="184"/>
        <v>#REF!</v>
      </c>
      <c r="P173" s="5" t="e">
        <f t="shared" si="185"/>
        <v>#REF!</v>
      </c>
      <c r="Q173" s="5" t="e">
        <f t="shared" si="186"/>
        <v>#REF!</v>
      </c>
      <c r="R173" s="5" t="e">
        <f t="shared" si="161"/>
        <v>#REF!</v>
      </c>
      <c r="S173" s="5" t="e">
        <f t="shared" si="162"/>
        <v>#REF!</v>
      </c>
      <c r="T173" s="128" t="s">
        <v>85</v>
      </c>
      <c r="U173" s="454"/>
      <c r="V173" s="475" t="s">
        <v>1770</v>
      </c>
    </row>
    <row r="174" spans="1:22" s="18" customFormat="1" ht="71.25" hidden="1" customHeight="1">
      <c r="A174" s="487" t="s">
        <v>1997</v>
      </c>
      <c r="B174" s="94" t="s">
        <v>106</v>
      </c>
      <c r="C174" s="21" t="s">
        <v>165</v>
      </c>
      <c r="D174" s="21" t="s">
        <v>1661</v>
      </c>
      <c r="E174" s="22" t="s">
        <v>1330</v>
      </c>
      <c r="F174" s="5">
        <v>1187.91148</v>
      </c>
      <c r="G174" s="5" t="s">
        <v>85</v>
      </c>
      <c r="H174" s="5" t="e">
        <f>VLOOKUP($A174,#REF!,5,0)</f>
        <v>#REF!</v>
      </c>
      <c r="I174" s="5" t="e">
        <f>VLOOKUP($A174,#REF!,6,0)</f>
        <v>#REF!</v>
      </c>
      <c r="J174" s="5" t="e">
        <f t="shared" si="179"/>
        <v>#REF!</v>
      </c>
      <c r="K174" s="5" t="e">
        <f t="shared" si="180"/>
        <v>#REF!</v>
      </c>
      <c r="L174" s="5" t="e">
        <f t="shared" si="187"/>
        <v>#REF!</v>
      </c>
      <c r="M174" s="5" t="e">
        <f t="shared" si="188"/>
        <v>#REF!</v>
      </c>
      <c r="N174" s="5" t="e">
        <f t="shared" si="183"/>
        <v>#REF!</v>
      </c>
      <c r="O174" s="5" t="e">
        <f t="shared" si="184"/>
        <v>#REF!</v>
      </c>
      <c r="P174" s="5" t="e">
        <f t="shared" si="185"/>
        <v>#REF!</v>
      </c>
      <c r="Q174" s="5" t="e">
        <f t="shared" si="186"/>
        <v>#REF!</v>
      </c>
      <c r="R174" s="5" t="e">
        <f t="shared" si="161"/>
        <v>#REF!</v>
      </c>
      <c r="S174" s="5" t="e">
        <f t="shared" si="162"/>
        <v>#REF!</v>
      </c>
      <c r="T174" s="131" t="s">
        <v>945</v>
      </c>
      <c r="U174" s="454"/>
      <c r="V174" s="475" t="s">
        <v>1770</v>
      </c>
    </row>
    <row r="175" spans="1:22" s="18" customFormat="1" ht="71.25" hidden="1" customHeight="1">
      <c r="A175" s="487" t="s">
        <v>1998</v>
      </c>
      <c r="B175" s="94" t="s">
        <v>194</v>
      </c>
      <c r="C175" s="21" t="s">
        <v>895</v>
      </c>
      <c r="D175" s="21" t="s">
        <v>1661</v>
      </c>
      <c r="E175" s="22" t="s">
        <v>1330</v>
      </c>
      <c r="F175" s="5">
        <v>882.79099999999994</v>
      </c>
      <c r="G175" s="5" t="s">
        <v>85</v>
      </c>
      <c r="H175" s="5" t="e">
        <f>VLOOKUP($A175,#REF!,5,0)</f>
        <v>#REF!</v>
      </c>
      <c r="I175" s="5" t="e">
        <f>VLOOKUP($A175,#REF!,6,0)</f>
        <v>#REF!</v>
      </c>
      <c r="J175" s="5" t="e">
        <f t="shared" si="179"/>
        <v>#REF!</v>
      </c>
      <c r="K175" s="5" t="e">
        <f t="shared" si="180"/>
        <v>#REF!</v>
      </c>
      <c r="L175" s="5" t="e">
        <f t="shared" si="187"/>
        <v>#REF!</v>
      </c>
      <c r="M175" s="5" t="e">
        <f t="shared" si="188"/>
        <v>#REF!</v>
      </c>
      <c r="N175" s="5" t="e">
        <f t="shared" si="183"/>
        <v>#REF!</v>
      </c>
      <c r="O175" s="5" t="e">
        <f t="shared" si="184"/>
        <v>#REF!</v>
      </c>
      <c r="P175" s="5" t="e">
        <f t="shared" si="185"/>
        <v>#REF!</v>
      </c>
      <c r="Q175" s="5" t="e">
        <f t="shared" si="186"/>
        <v>#REF!</v>
      </c>
      <c r="R175" s="5" t="e">
        <f t="shared" si="161"/>
        <v>#REF!</v>
      </c>
      <c r="S175" s="5" t="e">
        <f t="shared" si="162"/>
        <v>#REF!</v>
      </c>
      <c r="T175" s="131" t="s">
        <v>945</v>
      </c>
      <c r="U175" s="454"/>
      <c r="V175" s="475" t="s">
        <v>1770</v>
      </c>
    </row>
    <row r="176" spans="1:22" s="18" customFormat="1" ht="88.5" hidden="1" customHeight="1">
      <c r="A176" s="487" t="s">
        <v>1999</v>
      </c>
      <c r="B176" s="94" t="s">
        <v>195</v>
      </c>
      <c r="C176" s="21" t="s">
        <v>896</v>
      </c>
      <c r="D176" s="21" t="s">
        <v>1658</v>
      </c>
      <c r="E176" s="22" t="s">
        <v>111</v>
      </c>
      <c r="F176" s="5">
        <v>429</v>
      </c>
      <c r="G176" s="5" t="s">
        <v>85</v>
      </c>
      <c r="H176" s="5" t="e">
        <f>VLOOKUP($A176,#REF!,5,0)</f>
        <v>#REF!</v>
      </c>
      <c r="I176" s="5" t="e">
        <f>VLOOKUP($A176,#REF!,6,0)</f>
        <v>#REF!</v>
      </c>
      <c r="J176" s="5" t="e">
        <f t="shared" si="179"/>
        <v>#REF!</v>
      </c>
      <c r="K176" s="5" t="e">
        <f t="shared" si="180"/>
        <v>#REF!</v>
      </c>
      <c r="L176" s="5" t="e">
        <f t="shared" si="187"/>
        <v>#REF!</v>
      </c>
      <c r="M176" s="5" t="e">
        <f t="shared" si="188"/>
        <v>#REF!</v>
      </c>
      <c r="N176" s="5" t="e">
        <f t="shared" si="183"/>
        <v>#REF!</v>
      </c>
      <c r="O176" s="5" t="e">
        <f t="shared" si="184"/>
        <v>#REF!</v>
      </c>
      <c r="P176" s="5" t="e">
        <f t="shared" si="185"/>
        <v>#REF!</v>
      </c>
      <c r="Q176" s="5" t="e">
        <f t="shared" si="186"/>
        <v>#REF!</v>
      </c>
      <c r="R176" s="5" t="e">
        <f t="shared" si="161"/>
        <v>#REF!</v>
      </c>
      <c r="S176" s="5" t="e">
        <f t="shared" si="162"/>
        <v>#REF!</v>
      </c>
      <c r="T176" s="378" t="s">
        <v>1378</v>
      </c>
      <c r="U176" s="454"/>
      <c r="V176" s="475" t="s">
        <v>1770</v>
      </c>
    </row>
    <row r="177" spans="1:24" s="18" customFormat="1" ht="82.5" hidden="1" customHeight="1">
      <c r="A177" s="487" t="s">
        <v>2000</v>
      </c>
      <c r="B177" s="94" t="s">
        <v>197</v>
      </c>
      <c r="C177" s="21" t="s">
        <v>943</v>
      </c>
      <c r="D177" s="21" t="s">
        <v>1659</v>
      </c>
      <c r="E177" s="22" t="s">
        <v>111</v>
      </c>
      <c r="F177" s="5">
        <v>416</v>
      </c>
      <c r="G177" s="5" t="s">
        <v>85</v>
      </c>
      <c r="H177" s="5" t="e">
        <f>VLOOKUP($A177,#REF!,5,0)</f>
        <v>#REF!</v>
      </c>
      <c r="I177" s="5" t="e">
        <f>VLOOKUP($A177,#REF!,6,0)</f>
        <v>#REF!</v>
      </c>
      <c r="J177" s="5" t="e">
        <f t="shared" si="179"/>
        <v>#REF!</v>
      </c>
      <c r="K177" s="5" t="e">
        <f t="shared" si="180"/>
        <v>#REF!</v>
      </c>
      <c r="L177" s="5" t="e">
        <f t="shared" si="187"/>
        <v>#REF!</v>
      </c>
      <c r="M177" s="5" t="e">
        <f t="shared" si="188"/>
        <v>#REF!</v>
      </c>
      <c r="N177" s="5" t="e">
        <f t="shared" si="183"/>
        <v>#REF!</v>
      </c>
      <c r="O177" s="5" t="e">
        <f t="shared" si="184"/>
        <v>#REF!</v>
      </c>
      <c r="P177" s="5" t="e">
        <f t="shared" si="185"/>
        <v>#REF!</v>
      </c>
      <c r="Q177" s="5" t="e">
        <f t="shared" si="186"/>
        <v>#REF!</v>
      </c>
      <c r="R177" s="5" t="e">
        <f t="shared" si="161"/>
        <v>#REF!</v>
      </c>
      <c r="S177" s="5" t="e">
        <f t="shared" si="162"/>
        <v>#REF!</v>
      </c>
      <c r="T177" s="131" t="s">
        <v>1379</v>
      </c>
      <c r="U177" s="454"/>
      <c r="V177" s="475" t="s">
        <v>1770</v>
      </c>
    </row>
    <row r="178" spans="1:24" s="18" customFormat="1" ht="62.45" hidden="1" customHeight="1">
      <c r="A178" s="487" t="s">
        <v>2001</v>
      </c>
      <c r="B178" s="94" t="s">
        <v>204</v>
      </c>
      <c r="C178" s="21" t="s">
        <v>807</v>
      </c>
      <c r="D178" s="21" t="s">
        <v>1660</v>
      </c>
      <c r="E178" s="22" t="s">
        <v>45</v>
      </c>
      <c r="F178" s="5">
        <v>15947.199999999999</v>
      </c>
      <c r="G178" s="5" t="s">
        <v>85</v>
      </c>
      <c r="H178" s="5" t="e">
        <f>VLOOKUP($A178,#REF!,5,0)</f>
        <v>#REF!</v>
      </c>
      <c r="I178" s="5" t="e">
        <f>VLOOKUP($A178,#REF!,6,0)</f>
        <v>#REF!</v>
      </c>
      <c r="J178" s="5" t="e">
        <f t="shared" si="179"/>
        <v>#REF!</v>
      </c>
      <c r="K178" s="5" t="e">
        <f t="shared" si="180"/>
        <v>#REF!</v>
      </c>
      <c r="L178" s="5" t="e">
        <f t="shared" si="187"/>
        <v>#REF!</v>
      </c>
      <c r="M178" s="5" t="e">
        <f t="shared" si="188"/>
        <v>#REF!</v>
      </c>
      <c r="N178" s="5" t="e">
        <f t="shared" si="183"/>
        <v>#REF!</v>
      </c>
      <c r="O178" s="5" t="e">
        <f t="shared" si="184"/>
        <v>#REF!</v>
      </c>
      <c r="P178" s="5" t="e">
        <f t="shared" si="185"/>
        <v>#REF!</v>
      </c>
      <c r="Q178" s="5" t="e">
        <f t="shared" si="186"/>
        <v>#REF!</v>
      </c>
      <c r="R178" s="5" t="e">
        <f t="shared" si="161"/>
        <v>#REF!</v>
      </c>
      <c r="S178" s="5" t="e">
        <f t="shared" si="162"/>
        <v>#REF!</v>
      </c>
      <c r="T178" s="131" t="s">
        <v>1027</v>
      </c>
      <c r="U178" s="454"/>
      <c r="V178" s="475" t="s">
        <v>1770</v>
      </c>
    </row>
    <row r="179" spans="1:24" s="18" customFormat="1" ht="121.5" hidden="1" customHeight="1">
      <c r="A179" s="487" t="s">
        <v>2002</v>
      </c>
      <c r="B179" s="94" t="s">
        <v>207</v>
      </c>
      <c r="C179" s="21" t="s">
        <v>900</v>
      </c>
      <c r="D179" s="21" t="s">
        <v>898</v>
      </c>
      <c r="E179" s="22" t="s">
        <v>45</v>
      </c>
      <c r="F179" s="5">
        <v>3384.308833333333</v>
      </c>
      <c r="G179" s="5" t="s">
        <v>85</v>
      </c>
      <c r="H179" s="5" t="e">
        <f>VLOOKUP($A179,#REF!,5,0)</f>
        <v>#REF!</v>
      </c>
      <c r="I179" s="5" t="e">
        <f>VLOOKUP($A179,#REF!,6,0)</f>
        <v>#REF!</v>
      </c>
      <c r="J179" s="5" t="e">
        <f t="shared" si="179"/>
        <v>#REF!</v>
      </c>
      <c r="K179" s="5" t="e">
        <f t="shared" si="180"/>
        <v>#REF!</v>
      </c>
      <c r="L179" s="5" t="e">
        <f t="shared" si="187"/>
        <v>#REF!</v>
      </c>
      <c r="M179" s="5" t="e">
        <f t="shared" si="188"/>
        <v>#REF!</v>
      </c>
      <c r="N179" s="5" t="e">
        <f t="shared" si="183"/>
        <v>#REF!</v>
      </c>
      <c r="O179" s="5" t="e">
        <f t="shared" si="184"/>
        <v>#REF!</v>
      </c>
      <c r="P179" s="5" t="e">
        <f t="shared" si="185"/>
        <v>#REF!</v>
      </c>
      <c r="Q179" s="5" t="e">
        <f t="shared" si="186"/>
        <v>#REF!</v>
      </c>
      <c r="R179" s="5" t="e">
        <f t="shared" si="161"/>
        <v>#REF!</v>
      </c>
      <c r="S179" s="5" t="e">
        <f t="shared" si="162"/>
        <v>#REF!</v>
      </c>
      <c r="T179" s="131" t="s">
        <v>899</v>
      </c>
      <c r="U179" s="454"/>
      <c r="V179" s="475" t="s">
        <v>1770</v>
      </c>
    </row>
    <row r="180" spans="1:24" s="18" customFormat="1" ht="111" hidden="1" customHeight="1">
      <c r="A180" s="487" t="s">
        <v>2003</v>
      </c>
      <c r="B180" s="66" t="s">
        <v>208</v>
      </c>
      <c r="C180" s="8" t="s">
        <v>1388</v>
      </c>
      <c r="D180" s="26" t="s">
        <v>1662</v>
      </c>
      <c r="E180" s="9" t="s">
        <v>61</v>
      </c>
      <c r="F180" s="16"/>
      <c r="G180" s="16"/>
      <c r="H180" s="16"/>
      <c r="I180" s="16"/>
      <c r="J180" s="16"/>
      <c r="K180" s="16"/>
      <c r="L180" s="16"/>
      <c r="M180" s="16"/>
      <c r="N180" s="16"/>
      <c r="O180" s="16"/>
      <c r="P180" s="16"/>
      <c r="Q180" s="16"/>
      <c r="R180" s="16"/>
      <c r="S180" s="16"/>
      <c r="T180" s="127"/>
      <c r="U180" s="454"/>
      <c r="V180" s="475" t="s">
        <v>1770</v>
      </c>
    </row>
    <row r="181" spans="1:24" s="18" customFormat="1" ht="19.5" hidden="1" customHeight="1">
      <c r="A181" s="487" t="s">
        <v>2004</v>
      </c>
      <c r="B181" s="67" t="s">
        <v>992</v>
      </c>
      <c r="C181" s="293" t="s">
        <v>1147</v>
      </c>
      <c r="D181" s="142"/>
      <c r="E181" s="2" t="s">
        <v>61</v>
      </c>
      <c r="F181" s="117">
        <v>15732.5</v>
      </c>
      <c r="G181" s="117" t="s">
        <v>85</v>
      </c>
      <c r="H181" s="117" t="e">
        <f>VLOOKUP($A181,#REF!,5,0)</f>
        <v>#REF!</v>
      </c>
      <c r="I181" s="117" t="e">
        <f>VLOOKUP($A181,#REF!,6,0)</f>
        <v>#REF!</v>
      </c>
      <c r="J181" s="117" t="e">
        <f t="shared" ref="J181:J189" si="189">($H181/1.1)*1.3</f>
        <v>#REF!</v>
      </c>
      <c r="K181" s="117" t="e">
        <f t="shared" ref="K181:K189" si="190">($I181/1.1)*1.3</f>
        <v>#REF!</v>
      </c>
      <c r="L181" s="117" t="e">
        <f t="shared" ref="L181:L189" si="191">$H181/1.1</f>
        <v>#REF!</v>
      </c>
      <c r="M181" s="117" t="e">
        <f t="shared" ref="M181:M189" si="192">$I181/1.1</f>
        <v>#REF!</v>
      </c>
      <c r="N181" s="117" t="e">
        <f t="shared" ref="N181:N189" si="193">H181</f>
        <v>#REF!</v>
      </c>
      <c r="O181" s="117" t="e">
        <f t="shared" ref="O181:O189" si="194">I181</f>
        <v>#REF!</v>
      </c>
      <c r="P181" s="117" t="e">
        <f t="shared" ref="P181:P189" si="195">($H181/1.1)*1.3</f>
        <v>#REF!</v>
      </c>
      <c r="Q181" s="117" t="e">
        <f t="shared" ref="Q181:Q189" si="196">($I181/1.1)*1.3</f>
        <v>#REF!</v>
      </c>
      <c r="R181" s="117" t="e">
        <f t="shared" si="161"/>
        <v>#REF!</v>
      </c>
      <c r="S181" s="117" t="e">
        <f t="shared" si="162"/>
        <v>#REF!</v>
      </c>
      <c r="T181" s="128" t="s">
        <v>85</v>
      </c>
      <c r="U181" s="454"/>
      <c r="V181" s="475" t="s">
        <v>1770</v>
      </c>
    </row>
    <row r="182" spans="1:24" s="18" customFormat="1" ht="19.5" hidden="1" customHeight="1">
      <c r="A182" s="487" t="s">
        <v>2005</v>
      </c>
      <c r="B182" s="67" t="s">
        <v>993</v>
      </c>
      <c r="C182" s="7" t="s">
        <v>1387</v>
      </c>
      <c r="D182" s="3"/>
      <c r="E182" s="2" t="s">
        <v>61</v>
      </c>
      <c r="F182" s="117">
        <v>18987.5</v>
      </c>
      <c r="G182" s="117" t="s">
        <v>85</v>
      </c>
      <c r="H182" s="117" t="e">
        <f>VLOOKUP($A182,#REF!,5,0)</f>
        <v>#REF!</v>
      </c>
      <c r="I182" s="117" t="e">
        <f>VLOOKUP($A182,#REF!,6,0)</f>
        <v>#REF!</v>
      </c>
      <c r="J182" s="117" t="e">
        <f t="shared" si="189"/>
        <v>#REF!</v>
      </c>
      <c r="K182" s="117" t="e">
        <f t="shared" si="190"/>
        <v>#REF!</v>
      </c>
      <c r="L182" s="117" t="e">
        <f t="shared" si="191"/>
        <v>#REF!</v>
      </c>
      <c r="M182" s="117" t="e">
        <f t="shared" si="192"/>
        <v>#REF!</v>
      </c>
      <c r="N182" s="117" t="e">
        <f t="shared" si="193"/>
        <v>#REF!</v>
      </c>
      <c r="O182" s="117" t="e">
        <f t="shared" si="194"/>
        <v>#REF!</v>
      </c>
      <c r="P182" s="117" t="e">
        <f t="shared" si="195"/>
        <v>#REF!</v>
      </c>
      <c r="Q182" s="117" t="e">
        <f t="shared" si="196"/>
        <v>#REF!</v>
      </c>
      <c r="R182" s="117" t="e">
        <f t="shared" si="161"/>
        <v>#REF!</v>
      </c>
      <c r="S182" s="117" t="e">
        <f t="shared" si="162"/>
        <v>#REF!</v>
      </c>
      <c r="T182" s="128" t="s">
        <v>85</v>
      </c>
      <c r="U182" s="454"/>
      <c r="V182" s="475" t="s">
        <v>1770</v>
      </c>
    </row>
    <row r="183" spans="1:24" s="18" customFormat="1" ht="19.5" hidden="1" customHeight="1">
      <c r="A183" s="487" t="s">
        <v>2006</v>
      </c>
      <c r="B183" s="67" t="s">
        <v>994</v>
      </c>
      <c r="C183" s="7" t="s">
        <v>1308</v>
      </c>
      <c r="D183" s="3"/>
      <c r="E183" s="2" t="s">
        <v>61</v>
      </c>
      <c r="F183" s="117">
        <v>24412.5</v>
      </c>
      <c r="G183" s="117" t="s">
        <v>85</v>
      </c>
      <c r="H183" s="117" t="e">
        <f>VLOOKUP($A183,#REF!,5,0)</f>
        <v>#REF!</v>
      </c>
      <c r="I183" s="117" t="e">
        <f>VLOOKUP($A183,#REF!,6,0)</f>
        <v>#REF!</v>
      </c>
      <c r="J183" s="117" t="e">
        <f t="shared" si="189"/>
        <v>#REF!</v>
      </c>
      <c r="K183" s="117" t="e">
        <f t="shared" si="190"/>
        <v>#REF!</v>
      </c>
      <c r="L183" s="117" t="e">
        <f t="shared" si="191"/>
        <v>#REF!</v>
      </c>
      <c r="M183" s="117" t="e">
        <f t="shared" si="192"/>
        <v>#REF!</v>
      </c>
      <c r="N183" s="117" t="e">
        <f t="shared" si="193"/>
        <v>#REF!</v>
      </c>
      <c r="O183" s="117" t="e">
        <f t="shared" si="194"/>
        <v>#REF!</v>
      </c>
      <c r="P183" s="117" t="e">
        <f t="shared" si="195"/>
        <v>#REF!</v>
      </c>
      <c r="Q183" s="117" t="e">
        <f t="shared" si="196"/>
        <v>#REF!</v>
      </c>
      <c r="R183" s="117" t="e">
        <f t="shared" si="161"/>
        <v>#REF!</v>
      </c>
      <c r="S183" s="117" t="e">
        <f t="shared" si="162"/>
        <v>#REF!</v>
      </c>
      <c r="T183" s="128" t="s">
        <v>85</v>
      </c>
      <c r="U183" s="454"/>
      <c r="V183" s="475" t="s">
        <v>1770</v>
      </c>
    </row>
    <row r="184" spans="1:24" s="18" customFormat="1" ht="23.25" hidden="1" customHeight="1">
      <c r="A184" s="487" t="s">
        <v>2007</v>
      </c>
      <c r="B184" s="67" t="s">
        <v>1310</v>
      </c>
      <c r="C184" s="7" t="s">
        <v>1309</v>
      </c>
      <c r="D184" s="3"/>
      <c r="E184" s="2" t="s">
        <v>61</v>
      </c>
      <c r="F184" s="117">
        <v>35003.75</v>
      </c>
      <c r="G184" s="117" t="s">
        <v>85</v>
      </c>
      <c r="H184" s="117" t="e">
        <f>VLOOKUP($A184,#REF!,5,0)</f>
        <v>#REF!</v>
      </c>
      <c r="I184" s="117" t="e">
        <f>VLOOKUP($A184,#REF!,6,0)</f>
        <v>#REF!</v>
      </c>
      <c r="J184" s="117" t="e">
        <f t="shared" si="189"/>
        <v>#REF!</v>
      </c>
      <c r="K184" s="117" t="e">
        <f t="shared" si="190"/>
        <v>#REF!</v>
      </c>
      <c r="L184" s="117" t="e">
        <f t="shared" si="191"/>
        <v>#REF!</v>
      </c>
      <c r="M184" s="117" t="e">
        <f t="shared" si="192"/>
        <v>#REF!</v>
      </c>
      <c r="N184" s="117" t="e">
        <f t="shared" si="193"/>
        <v>#REF!</v>
      </c>
      <c r="O184" s="117" t="e">
        <f t="shared" si="194"/>
        <v>#REF!</v>
      </c>
      <c r="P184" s="117" t="e">
        <f t="shared" si="195"/>
        <v>#REF!</v>
      </c>
      <c r="Q184" s="117" t="e">
        <f t="shared" si="196"/>
        <v>#REF!</v>
      </c>
      <c r="R184" s="117" t="e">
        <f t="shared" si="161"/>
        <v>#REF!</v>
      </c>
      <c r="S184" s="117" t="e">
        <f t="shared" si="162"/>
        <v>#REF!</v>
      </c>
      <c r="T184" s="128"/>
      <c r="U184" s="454"/>
      <c r="V184" s="475" t="s">
        <v>1770</v>
      </c>
    </row>
    <row r="185" spans="1:24" s="18" customFormat="1" ht="87.75" hidden="1" customHeight="1">
      <c r="A185" s="41" t="s">
        <v>2008</v>
      </c>
      <c r="B185" s="67" t="s">
        <v>213</v>
      </c>
      <c r="C185" s="3" t="s">
        <v>897</v>
      </c>
      <c r="D185" s="3" t="s">
        <v>1663</v>
      </c>
      <c r="E185" s="2" t="s">
        <v>61</v>
      </c>
      <c r="F185" s="117">
        <v>15732.5</v>
      </c>
      <c r="G185" s="117" t="s">
        <v>85</v>
      </c>
      <c r="H185" s="117" t="e">
        <f>VLOOKUP($A185,#REF!,5,0)</f>
        <v>#REF!</v>
      </c>
      <c r="I185" s="117" t="e">
        <f>VLOOKUP($A185,#REF!,6,0)</f>
        <v>#REF!</v>
      </c>
      <c r="J185" s="117" t="e">
        <f t="shared" si="189"/>
        <v>#REF!</v>
      </c>
      <c r="K185" s="117" t="e">
        <f t="shared" si="190"/>
        <v>#REF!</v>
      </c>
      <c r="L185" s="117" t="e">
        <f t="shared" si="191"/>
        <v>#REF!</v>
      </c>
      <c r="M185" s="117" t="e">
        <f t="shared" si="192"/>
        <v>#REF!</v>
      </c>
      <c r="N185" s="117" t="e">
        <f t="shared" si="193"/>
        <v>#REF!</v>
      </c>
      <c r="O185" s="117" t="e">
        <f t="shared" si="194"/>
        <v>#REF!</v>
      </c>
      <c r="P185" s="117" t="e">
        <f t="shared" si="195"/>
        <v>#REF!</v>
      </c>
      <c r="Q185" s="117" t="e">
        <f t="shared" si="196"/>
        <v>#REF!</v>
      </c>
      <c r="R185" s="117" t="e">
        <f t="shared" si="161"/>
        <v>#REF!</v>
      </c>
      <c r="S185" s="117" t="e">
        <f t="shared" si="162"/>
        <v>#REF!</v>
      </c>
      <c r="T185" s="128"/>
      <c r="U185" s="455"/>
      <c r="V185" s="475" t="s">
        <v>1770</v>
      </c>
      <c r="X185" s="41"/>
    </row>
    <row r="186" spans="1:24" s="18" customFormat="1" ht="99.75" hidden="1" customHeight="1">
      <c r="A186" s="41" t="s">
        <v>2009</v>
      </c>
      <c r="B186" s="67" t="s">
        <v>809</v>
      </c>
      <c r="C186" s="3" t="s">
        <v>1362</v>
      </c>
      <c r="D186" s="3" t="s">
        <v>1664</v>
      </c>
      <c r="E186" s="2" t="s">
        <v>45</v>
      </c>
      <c r="F186" s="117">
        <v>24743.5</v>
      </c>
      <c r="G186" s="117" t="s">
        <v>85</v>
      </c>
      <c r="H186" s="117" t="e">
        <f>VLOOKUP($A186,#REF!,5,0)</f>
        <v>#REF!</v>
      </c>
      <c r="I186" s="117" t="e">
        <f>VLOOKUP($A186,#REF!,6,0)</f>
        <v>#REF!</v>
      </c>
      <c r="J186" s="117" t="e">
        <f t="shared" si="189"/>
        <v>#REF!</v>
      </c>
      <c r="K186" s="117" t="e">
        <f t="shared" si="190"/>
        <v>#REF!</v>
      </c>
      <c r="L186" s="117" t="e">
        <f t="shared" si="191"/>
        <v>#REF!</v>
      </c>
      <c r="M186" s="117" t="e">
        <f t="shared" si="192"/>
        <v>#REF!</v>
      </c>
      <c r="N186" s="117" t="e">
        <f t="shared" si="193"/>
        <v>#REF!</v>
      </c>
      <c r="O186" s="117" t="e">
        <f t="shared" si="194"/>
        <v>#REF!</v>
      </c>
      <c r="P186" s="117" t="e">
        <f t="shared" si="195"/>
        <v>#REF!</v>
      </c>
      <c r="Q186" s="117" t="e">
        <f t="shared" si="196"/>
        <v>#REF!</v>
      </c>
      <c r="R186" s="117" t="e">
        <f t="shared" si="161"/>
        <v>#REF!</v>
      </c>
      <c r="S186" s="117" t="e">
        <f t="shared" si="162"/>
        <v>#REF!</v>
      </c>
      <c r="T186" s="129" t="s">
        <v>1367</v>
      </c>
      <c r="U186" s="454"/>
      <c r="V186" s="475" t="s">
        <v>1770</v>
      </c>
    </row>
    <row r="187" spans="1:24" s="18" customFormat="1" ht="99.75" hidden="1" customHeight="1">
      <c r="A187" s="41" t="s">
        <v>2010</v>
      </c>
      <c r="B187" s="67" t="s">
        <v>810</v>
      </c>
      <c r="C187" s="3" t="s">
        <v>1349</v>
      </c>
      <c r="D187" s="3" t="s">
        <v>1665</v>
      </c>
      <c r="E187" s="2" t="s">
        <v>1347</v>
      </c>
      <c r="F187" s="117">
        <v>19303</v>
      </c>
      <c r="G187" s="117" t="s">
        <v>85</v>
      </c>
      <c r="H187" s="117" t="e">
        <f>VLOOKUP($A187,#REF!,5,0)</f>
        <v>#REF!</v>
      </c>
      <c r="I187" s="117" t="e">
        <f>VLOOKUP($A187,#REF!,6,0)</f>
        <v>#REF!</v>
      </c>
      <c r="J187" s="117" t="e">
        <f t="shared" si="189"/>
        <v>#REF!</v>
      </c>
      <c r="K187" s="117" t="e">
        <f t="shared" si="190"/>
        <v>#REF!</v>
      </c>
      <c r="L187" s="117" t="e">
        <f t="shared" si="191"/>
        <v>#REF!</v>
      </c>
      <c r="M187" s="117" t="e">
        <f t="shared" si="192"/>
        <v>#REF!</v>
      </c>
      <c r="N187" s="117" t="e">
        <f t="shared" si="193"/>
        <v>#REF!</v>
      </c>
      <c r="O187" s="117" t="e">
        <f t="shared" si="194"/>
        <v>#REF!</v>
      </c>
      <c r="P187" s="117" t="e">
        <f t="shared" si="195"/>
        <v>#REF!</v>
      </c>
      <c r="Q187" s="117" t="e">
        <f t="shared" si="196"/>
        <v>#REF!</v>
      </c>
      <c r="R187" s="117" t="e">
        <f t="shared" si="161"/>
        <v>#REF!</v>
      </c>
      <c r="S187" s="117" t="e">
        <f t="shared" si="162"/>
        <v>#REF!</v>
      </c>
      <c r="T187" s="129" t="s">
        <v>1374</v>
      </c>
      <c r="U187" s="454"/>
      <c r="V187" s="475" t="s">
        <v>1770</v>
      </c>
    </row>
    <row r="188" spans="1:24" s="18" customFormat="1" ht="60.75" hidden="1" customHeight="1">
      <c r="A188" s="41" t="s">
        <v>2011</v>
      </c>
      <c r="B188" s="67" t="s">
        <v>811</v>
      </c>
      <c r="C188" s="3" t="s">
        <v>1346</v>
      </c>
      <c r="D188" s="3" t="s">
        <v>1666</v>
      </c>
      <c r="E188" s="2" t="s">
        <v>45</v>
      </c>
      <c r="F188" s="117">
        <v>4450</v>
      </c>
      <c r="G188" s="117" t="s">
        <v>85</v>
      </c>
      <c r="H188" s="117" t="e">
        <f>VLOOKUP($A188,#REF!,5,0)</f>
        <v>#REF!</v>
      </c>
      <c r="I188" s="117" t="e">
        <f>VLOOKUP($A188,#REF!,6,0)</f>
        <v>#REF!</v>
      </c>
      <c r="J188" s="117" t="e">
        <f t="shared" si="189"/>
        <v>#REF!</v>
      </c>
      <c r="K188" s="117" t="e">
        <f t="shared" si="190"/>
        <v>#REF!</v>
      </c>
      <c r="L188" s="117" t="e">
        <f t="shared" si="191"/>
        <v>#REF!</v>
      </c>
      <c r="M188" s="117" t="e">
        <f t="shared" si="192"/>
        <v>#REF!</v>
      </c>
      <c r="N188" s="117" t="e">
        <f t="shared" si="193"/>
        <v>#REF!</v>
      </c>
      <c r="O188" s="117" t="e">
        <f t="shared" si="194"/>
        <v>#REF!</v>
      </c>
      <c r="P188" s="117" t="e">
        <f t="shared" si="195"/>
        <v>#REF!</v>
      </c>
      <c r="Q188" s="117" t="e">
        <f t="shared" si="196"/>
        <v>#REF!</v>
      </c>
      <c r="R188" s="117" t="e">
        <f t="shared" si="161"/>
        <v>#REF!</v>
      </c>
      <c r="S188" s="117" t="e">
        <f t="shared" si="162"/>
        <v>#REF!</v>
      </c>
      <c r="T188" s="129" t="s">
        <v>1351</v>
      </c>
      <c r="U188" s="454"/>
      <c r="V188" s="475" t="s">
        <v>1770</v>
      </c>
    </row>
    <row r="189" spans="1:24" s="18" customFormat="1" ht="94.5" hidden="1" customHeight="1">
      <c r="A189" s="41" t="s">
        <v>2012</v>
      </c>
      <c r="B189" s="67" t="s">
        <v>892</v>
      </c>
      <c r="C189" s="3" t="s">
        <v>51</v>
      </c>
      <c r="D189" s="3" t="s">
        <v>1692</v>
      </c>
      <c r="E189" s="2" t="s">
        <v>52</v>
      </c>
      <c r="F189" s="117">
        <v>6659.5199999999995</v>
      </c>
      <c r="G189" s="117" t="s">
        <v>85</v>
      </c>
      <c r="H189" s="117" t="e">
        <f>VLOOKUP($A189,#REF!,5,0)</f>
        <v>#REF!</v>
      </c>
      <c r="I189" s="117" t="e">
        <f>VLOOKUP($A189,#REF!,6,0)</f>
        <v>#REF!</v>
      </c>
      <c r="J189" s="117" t="e">
        <f t="shared" si="189"/>
        <v>#REF!</v>
      </c>
      <c r="K189" s="117" t="e">
        <f t="shared" si="190"/>
        <v>#REF!</v>
      </c>
      <c r="L189" s="117" t="e">
        <f t="shared" si="191"/>
        <v>#REF!</v>
      </c>
      <c r="M189" s="117" t="e">
        <f t="shared" si="192"/>
        <v>#REF!</v>
      </c>
      <c r="N189" s="117" t="e">
        <f t="shared" si="193"/>
        <v>#REF!</v>
      </c>
      <c r="O189" s="117" t="e">
        <f t="shared" si="194"/>
        <v>#REF!</v>
      </c>
      <c r="P189" s="117" t="e">
        <f t="shared" si="195"/>
        <v>#REF!</v>
      </c>
      <c r="Q189" s="117" t="e">
        <f t="shared" si="196"/>
        <v>#REF!</v>
      </c>
      <c r="R189" s="117" t="e">
        <f t="shared" si="161"/>
        <v>#REF!</v>
      </c>
      <c r="S189" s="117" t="e">
        <f t="shared" si="162"/>
        <v>#REF!</v>
      </c>
      <c r="T189" s="128" t="s">
        <v>85</v>
      </c>
      <c r="U189" s="454"/>
      <c r="V189" s="475" t="s">
        <v>1770</v>
      </c>
    </row>
    <row r="190" spans="1:24" s="18" customFormat="1" ht="39.75" hidden="1" customHeight="1">
      <c r="A190" s="41" t="s">
        <v>2013</v>
      </c>
      <c r="B190" s="67" t="s">
        <v>910</v>
      </c>
      <c r="C190" s="3" t="s">
        <v>60</v>
      </c>
      <c r="D190" s="3" t="s">
        <v>169</v>
      </c>
      <c r="E190" s="2"/>
      <c r="F190" s="117">
        <v>0</v>
      </c>
      <c r="G190" s="117"/>
      <c r="H190" s="117"/>
      <c r="I190" s="117"/>
      <c r="J190" s="117"/>
      <c r="K190" s="117"/>
      <c r="L190" s="117"/>
      <c r="M190" s="117"/>
      <c r="N190" s="117"/>
      <c r="O190" s="117"/>
      <c r="P190" s="117"/>
      <c r="Q190" s="117"/>
      <c r="R190" s="117">
        <f t="shared" si="161"/>
        <v>0</v>
      </c>
      <c r="S190" s="117">
        <f t="shared" si="162"/>
        <v>0</v>
      </c>
      <c r="T190" s="129"/>
      <c r="U190" s="454"/>
      <c r="V190" s="475" t="s">
        <v>1770</v>
      </c>
    </row>
    <row r="191" spans="1:24" s="18" customFormat="1" ht="39.75" hidden="1" customHeight="1">
      <c r="A191" s="41" t="s">
        <v>2014</v>
      </c>
      <c r="B191" s="67" t="s">
        <v>1372</v>
      </c>
      <c r="C191" s="3" t="s">
        <v>1371</v>
      </c>
      <c r="D191" s="3"/>
      <c r="E191" s="2" t="s">
        <v>3</v>
      </c>
      <c r="F191" s="117">
        <v>8524.7999999999993</v>
      </c>
      <c r="G191" s="117"/>
      <c r="H191" s="117" t="e">
        <f>VLOOKUP($A191,#REF!,5,0)</f>
        <v>#REF!</v>
      </c>
      <c r="I191" s="117" t="e">
        <f>VLOOKUP($A191,#REF!,6,0)</f>
        <v>#REF!</v>
      </c>
      <c r="J191" s="117" t="e">
        <f t="shared" ref="J191:J197" si="197">($H191/1.1)*1.3</f>
        <v>#REF!</v>
      </c>
      <c r="K191" s="117" t="e">
        <f t="shared" ref="K191:K197" si="198">($I191/1.1)*1.3</f>
        <v>#REF!</v>
      </c>
      <c r="L191" s="117" t="e">
        <f t="shared" ref="L191:L198" si="199">$H191/1.1</f>
        <v>#REF!</v>
      </c>
      <c r="M191" s="117" t="e">
        <f t="shared" ref="M191:M198" si="200">$I191/1.1</f>
        <v>#REF!</v>
      </c>
      <c r="N191" s="117" t="e">
        <f t="shared" ref="N191:N198" si="201">H191</f>
        <v>#REF!</v>
      </c>
      <c r="O191" s="117" t="e">
        <f t="shared" ref="O191:O198" si="202">I191</f>
        <v>#REF!</v>
      </c>
      <c r="P191" s="117" t="e">
        <f t="shared" ref="P191:P198" si="203">($H191/1.1)*1.3</f>
        <v>#REF!</v>
      </c>
      <c r="Q191" s="117" t="e">
        <f t="shared" ref="Q191:Q198" si="204">($I191/1.1)*1.3</f>
        <v>#REF!</v>
      </c>
      <c r="R191" s="117" t="e">
        <f t="shared" si="161"/>
        <v>#REF!</v>
      </c>
      <c r="S191" s="117" t="e">
        <f t="shared" si="162"/>
        <v>#REF!</v>
      </c>
      <c r="T191" s="129" t="s">
        <v>1028</v>
      </c>
      <c r="U191" s="454"/>
      <c r="V191" s="475" t="s">
        <v>1770</v>
      </c>
    </row>
    <row r="192" spans="1:24" s="18" customFormat="1" ht="39.75" hidden="1" customHeight="1">
      <c r="A192" s="41" t="s">
        <v>2015</v>
      </c>
      <c r="B192" s="67" t="s">
        <v>1373</v>
      </c>
      <c r="C192" s="3" t="s">
        <v>134</v>
      </c>
      <c r="D192" s="3"/>
      <c r="E192" s="2" t="s">
        <v>3</v>
      </c>
      <c r="F192" s="117">
        <v>10252.799999999999</v>
      </c>
      <c r="G192" s="117"/>
      <c r="H192" s="117" t="e">
        <f>VLOOKUP($A192,#REF!,5,0)</f>
        <v>#REF!</v>
      </c>
      <c r="I192" s="117" t="e">
        <f>VLOOKUP($A192,#REF!,6,0)</f>
        <v>#REF!</v>
      </c>
      <c r="J192" s="117" t="e">
        <f t="shared" si="197"/>
        <v>#REF!</v>
      </c>
      <c r="K192" s="117" t="e">
        <f t="shared" si="198"/>
        <v>#REF!</v>
      </c>
      <c r="L192" s="117" t="e">
        <f t="shared" si="199"/>
        <v>#REF!</v>
      </c>
      <c r="M192" s="117" t="e">
        <f t="shared" si="200"/>
        <v>#REF!</v>
      </c>
      <c r="N192" s="117" t="e">
        <f t="shared" si="201"/>
        <v>#REF!</v>
      </c>
      <c r="O192" s="117" t="e">
        <f t="shared" si="202"/>
        <v>#REF!</v>
      </c>
      <c r="P192" s="117" t="e">
        <f t="shared" si="203"/>
        <v>#REF!</v>
      </c>
      <c r="Q192" s="117" t="e">
        <f t="shared" si="204"/>
        <v>#REF!</v>
      </c>
      <c r="R192" s="117" t="e">
        <f t="shared" si="161"/>
        <v>#REF!</v>
      </c>
      <c r="S192" s="117" t="e">
        <f t="shared" si="162"/>
        <v>#REF!</v>
      </c>
      <c r="T192" s="129" t="s">
        <v>1028</v>
      </c>
      <c r="U192" s="454"/>
      <c r="V192" s="475" t="s">
        <v>1770</v>
      </c>
    </row>
    <row r="193" spans="1:22" s="18" customFormat="1" ht="121.5" hidden="1" customHeight="1">
      <c r="A193" s="41" t="s">
        <v>2016</v>
      </c>
      <c r="B193" s="67" t="s">
        <v>911</v>
      </c>
      <c r="C193" s="54" t="s">
        <v>422</v>
      </c>
      <c r="D193" s="54" t="s">
        <v>1667</v>
      </c>
      <c r="E193" s="68" t="s">
        <v>5</v>
      </c>
      <c r="F193" s="117">
        <v>27830</v>
      </c>
      <c r="G193" s="117" t="s">
        <v>85</v>
      </c>
      <c r="H193" s="117" t="e">
        <f>VLOOKUP($A193,#REF!,5,0)</f>
        <v>#REF!</v>
      </c>
      <c r="I193" s="117" t="e">
        <f>VLOOKUP($A193,#REF!,6,0)</f>
        <v>#REF!</v>
      </c>
      <c r="J193" s="117" t="e">
        <f t="shared" si="197"/>
        <v>#REF!</v>
      </c>
      <c r="K193" s="117" t="e">
        <f t="shared" si="198"/>
        <v>#REF!</v>
      </c>
      <c r="L193" s="117" t="e">
        <f t="shared" si="199"/>
        <v>#REF!</v>
      </c>
      <c r="M193" s="117" t="e">
        <f t="shared" si="200"/>
        <v>#REF!</v>
      </c>
      <c r="N193" s="117" t="e">
        <f t="shared" si="201"/>
        <v>#REF!</v>
      </c>
      <c r="O193" s="117" t="e">
        <f t="shared" si="202"/>
        <v>#REF!</v>
      </c>
      <c r="P193" s="117" t="e">
        <f t="shared" si="203"/>
        <v>#REF!</v>
      </c>
      <c r="Q193" s="117" t="e">
        <f t="shared" si="204"/>
        <v>#REF!</v>
      </c>
      <c r="R193" s="117" t="e">
        <f t="shared" si="161"/>
        <v>#REF!</v>
      </c>
      <c r="S193" s="117" t="e">
        <f t="shared" si="162"/>
        <v>#REF!</v>
      </c>
      <c r="T193" s="128" t="s">
        <v>85</v>
      </c>
      <c r="U193" s="454"/>
      <c r="V193" s="475" t="s">
        <v>1770</v>
      </c>
    </row>
    <row r="194" spans="1:22" s="18" customFormat="1" ht="95.25" hidden="1" customHeight="1">
      <c r="A194" s="41" t="s">
        <v>2017</v>
      </c>
      <c r="B194" s="67" t="s">
        <v>912</v>
      </c>
      <c r="C194" s="87" t="s">
        <v>963</v>
      </c>
      <c r="D194" s="24" t="s">
        <v>1668</v>
      </c>
      <c r="E194" s="68" t="s">
        <v>5</v>
      </c>
      <c r="F194" s="117">
        <v>230816.88</v>
      </c>
      <c r="G194" s="117" t="s">
        <v>85</v>
      </c>
      <c r="H194" s="117" t="e">
        <f>VLOOKUP($A194,#REF!,5,0)</f>
        <v>#REF!</v>
      </c>
      <c r="I194" s="117" t="e">
        <f>VLOOKUP($A194,#REF!,6,0)</f>
        <v>#REF!</v>
      </c>
      <c r="J194" s="117" t="e">
        <f t="shared" si="197"/>
        <v>#REF!</v>
      </c>
      <c r="K194" s="117" t="e">
        <f t="shared" si="198"/>
        <v>#REF!</v>
      </c>
      <c r="L194" s="117" t="e">
        <f t="shared" si="199"/>
        <v>#REF!</v>
      </c>
      <c r="M194" s="117" t="e">
        <f t="shared" si="200"/>
        <v>#REF!</v>
      </c>
      <c r="N194" s="117" t="e">
        <f t="shared" si="201"/>
        <v>#REF!</v>
      </c>
      <c r="O194" s="117" t="e">
        <f t="shared" si="202"/>
        <v>#REF!</v>
      </c>
      <c r="P194" s="117" t="e">
        <f t="shared" si="203"/>
        <v>#REF!</v>
      </c>
      <c r="Q194" s="117" t="e">
        <f t="shared" si="204"/>
        <v>#REF!</v>
      </c>
      <c r="R194" s="117" t="e">
        <f t="shared" si="161"/>
        <v>#REF!</v>
      </c>
      <c r="S194" s="117" t="e">
        <f t="shared" si="162"/>
        <v>#REF!</v>
      </c>
      <c r="T194" s="129"/>
      <c r="U194" s="456"/>
      <c r="V194" s="475" t="s">
        <v>1770</v>
      </c>
    </row>
    <row r="195" spans="1:22" s="18" customFormat="1" ht="111" hidden="1" customHeight="1">
      <c r="A195" s="41" t="s">
        <v>2018</v>
      </c>
      <c r="B195" s="67" t="s">
        <v>940</v>
      </c>
      <c r="C195" s="87" t="s">
        <v>962</v>
      </c>
      <c r="D195" s="24" t="s">
        <v>1669</v>
      </c>
      <c r="E195" s="68" t="s">
        <v>5</v>
      </c>
      <c r="F195" s="117">
        <v>219276.03599999999</v>
      </c>
      <c r="G195" s="117" t="s">
        <v>85</v>
      </c>
      <c r="H195" s="117" t="e">
        <f>VLOOKUP($A195,#REF!,5,0)</f>
        <v>#REF!</v>
      </c>
      <c r="I195" s="117" t="e">
        <f>VLOOKUP($A195,#REF!,6,0)</f>
        <v>#REF!</v>
      </c>
      <c r="J195" s="117" t="e">
        <f t="shared" si="197"/>
        <v>#REF!</v>
      </c>
      <c r="K195" s="117" t="e">
        <f t="shared" si="198"/>
        <v>#REF!</v>
      </c>
      <c r="L195" s="117" t="e">
        <f t="shared" si="199"/>
        <v>#REF!</v>
      </c>
      <c r="M195" s="117" t="e">
        <f t="shared" si="200"/>
        <v>#REF!</v>
      </c>
      <c r="N195" s="117" t="e">
        <f t="shared" si="201"/>
        <v>#REF!</v>
      </c>
      <c r="O195" s="117" t="e">
        <f t="shared" si="202"/>
        <v>#REF!</v>
      </c>
      <c r="P195" s="117" t="e">
        <f t="shared" si="203"/>
        <v>#REF!</v>
      </c>
      <c r="Q195" s="117" t="e">
        <f t="shared" si="204"/>
        <v>#REF!</v>
      </c>
      <c r="R195" s="117" t="e">
        <f t="shared" si="161"/>
        <v>#REF!</v>
      </c>
      <c r="S195" s="117" t="e">
        <f t="shared" si="162"/>
        <v>#REF!</v>
      </c>
      <c r="T195" s="129"/>
      <c r="U195" s="456"/>
      <c r="V195" s="475" t="s">
        <v>1770</v>
      </c>
    </row>
    <row r="196" spans="1:22" s="18" customFormat="1" ht="85.5" hidden="1" customHeight="1">
      <c r="A196" s="41" t="s">
        <v>2019</v>
      </c>
      <c r="B196" s="67" t="s">
        <v>965</v>
      </c>
      <c r="C196" s="87" t="s">
        <v>964</v>
      </c>
      <c r="D196" s="24" t="s">
        <v>1670</v>
      </c>
      <c r="E196" s="68" t="s">
        <v>5</v>
      </c>
      <c r="F196" s="117">
        <v>27567</v>
      </c>
      <c r="G196" s="117" t="s">
        <v>85</v>
      </c>
      <c r="H196" s="117" t="e">
        <f>VLOOKUP($A196,#REF!,5,0)</f>
        <v>#REF!</v>
      </c>
      <c r="I196" s="117" t="e">
        <f>VLOOKUP($A196,#REF!,6,0)</f>
        <v>#REF!</v>
      </c>
      <c r="J196" s="117" t="e">
        <f t="shared" si="197"/>
        <v>#REF!</v>
      </c>
      <c r="K196" s="117" t="e">
        <f t="shared" si="198"/>
        <v>#REF!</v>
      </c>
      <c r="L196" s="117" t="e">
        <f t="shared" si="199"/>
        <v>#REF!</v>
      </c>
      <c r="M196" s="117" t="e">
        <f t="shared" si="200"/>
        <v>#REF!</v>
      </c>
      <c r="N196" s="117" t="e">
        <f t="shared" si="201"/>
        <v>#REF!</v>
      </c>
      <c r="O196" s="117" t="e">
        <f t="shared" si="202"/>
        <v>#REF!</v>
      </c>
      <c r="P196" s="117" t="e">
        <f t="shared" si="203"/>
        <v>#REF!</v>
      </c>
      <c r="Q196" s="117" t="e">
        <f t="shared" si="204"/>
        <v>#REF!</v>
      </c>
      <c r="R196" s="117" t="e">
        <f t="shared" si="161"/>
        <v>#REF!</v>
      </c>
      <c r="S196" s="117" t="e">
        <f t="shared" si="162"/>
        <v>#REF!</v>
      </c>
      <c r="T196" s="128"/>
      <c r="U196" s="454"/>
      <c r="V196" s="475" t="s">
        <v>1770</v>
      </c>
    </row>
    <row r="197" spans="1:22" s="18" customFormat="1" ht="109.15" hidden="1" customHeight="1">
      <c r="A197" s="41" t="s">
        <v>2020</v>
      </c>
      <c r="B197" s="67" t="s">
        <v>995</v>
      </c>
      <c r="C197" s="86" t="s">
        <v>893</v>
      </c>
      <c r="D197" s="24" t="s">
        <v>1671</v>
      </c>
      <c r="E197" s="62" t="s">
        <v>4</v>
      </c>
      <c r="F197" s="117">
        <v>307500</v>
      </c>
      <c r="G197" s="117" t="s">
        <v>85</v>
      </c>
      <c r="H197" s="117" t="e">
        <f>VLOOKUP($A197,#REF!,5,0)</f>
        <v>#REF!</v>
      </c>
      <c r="I197" s="117" t="e">
        <f>VLOOKUP($A197,#REF!,6,0)</f>
        <v>#REF!</v>
      </c>
      <c r="J197" s="117" t="e">
        <f t="shared" si="197"/>
        <v>#REF!</v>
      </c>
      <c r="K197" s="117" t="e">
        <f t="shared" si="198"/>
        <v>#REF!</v>
      </c>
      <c r="L197" s="117" t="e">
        <f t="shared" si="199"/>
        <v>#REF!</v>
      </c>
      <c r="M197" s="117" t="e">
        <f t="shared" si="200"/>
        <v>#REF!</v>
      </c>
      <c r="N197" s="117" t="e">
        <f t="shared" si="201"/>
        <v>#REF!</v>
      </c>
      <c r="O197" s="117" t="e">
        <f t="shared" si="202"/>
        <v>#REF!</v>
      </c>
      <c r="P197" s="117" t="e">
        <f t="shared" si="203"/>
        <v>#REF!</v>
      </c>
      <c r="Q197" s="117" t="e">
        <f t="shared" si="204"/>
        <v>#REF!</v>
      </c>
      <c r="R197" s="117" t="e">
        <f t="shared" si="161"/>
        <v>#REF!</v>
      </c>
      <c r="S197" s="117" t="e">
        <f t="shared" si="162"/>
        <v>#REF!</v>
      </c>
      <c r="T197" s="128" t="s">
        <v>85</v>
      </c>
      <c r="U197" s="454"/>
      <c r="V197" s="475" t="s">
        <v>1770</v>
      </c>
    </row>
    <row r="198" spans="1:22" s="18" customFormat="1" ht="39" hidden="1" customHeight="1">
      <c r="A198" s="41" t="s">
        <v>2021</v>
      </c>
      <c r="B198" s="67" t="s">
        <v>1350</v>
      </c>
      <c r="C198" s="3" t="s">
        <v>69</v>
      </c>
      <c r="D198" s="3" t="s">
        <v>1672</v>
      </c>
      <c r="E198" s="2" t="s">
        <v>66</v>
      </c>
      <c r="F198" s="117">
        <v>2469.75</v>
      </c>
      <c r="G198" s="33" t="s">
        <v>85</v>
      </c>
      <c r="H198" s="117" t="e">
        <f>VLOOKUP($A198,#REF!,5,0)</f>
        <v>#REF!</v>
      </c>
      <c r="I198" s="33" t="e">
        <f>VLOOKUP($A198,#REF!,6,0)</f>
        <v>#REF!</v>
      </c>
      <c r="J198" s="117" t="e">
        <f>($H198/1.1)*1.3</f>
        <v>#REF!</v>
      </c>
      <c r="K198" s="33" t="e">
        <f>($I198/1.1)*1.3</f>
        <v>#REF!</v>
      </c>
      <c r="L198" s="117" t="e">
        <f t="shared" si="199"/>
        <v>#REF!</v>
      </c>
      <c r="M198" s="33" t="e">
        <f t="shared" si="200"/>
        <v>#REF!</v>
      </c>
      <c r="N198" s="117" t="e">
        <f t="shared" si="201"/>
        <v>#REF!</v>
      </c>
      <c r="O198" s="33" t="e">
        <f t="shared" si="202"/>
        <v>#REF!</v>
      </c>
      <c r="P198" s="117" t="e">
        <f t="shared" si="203"/>
        <v>#REF!</v>
      </c>
      <c r="Q198" s="33" t="e">
        <f t="shared" si="204"/>
        <v>#REF!</v>
      </c>
      <c r="R198" s="117" t="e">
        <f t="shared" si="161"/>
        <v>#REF!</v>
      </c>
      <c r="S198" s="33" t="e">
        <f t="shared" si="162"/>
        <v>#REF!</v>
      </c>
      <c r="T198" s="128" t="s">
        <v>85</v>
      </c>
      <c r="U198" s="454"/>
      <c r="V198" s="475" t="s">
        <v>1770</v>
      </c>
    </row>
    <row r="199" spans="1:22" s="18" customFormat="1" ht="96" hidden="1" customHeight="1" thickBot="1">
      <c r="A199" s="41"/>
      <c r="B199" s="674" t="s">
        <v>1678</v>
      </c>
      <c r="C199" s="675"/>
      <c r="D199" s="675"/>
      <c r="E199" s="675"/>
      <c r="F199" s="675"/>
      <c r="G199" s="675"/>
      <c r="H199" s="675"/>
      <c r="I199" s="675"/>
      <c r="J199" s="675"/>
      <c r="K199" s="675"/>
      <c r="L199" s="675"/>
      <c r="M199" s="675"/>
      <c r="N199" s="675"/>
      <c r="O199" s="675"/>
      <c r="P199" s="675"/>
      <c r="Q199" s="675"/>
      <c r="R199" s="675"/>
      <c r="S199" s="675"/>
      <c r="T199" s="675"/>
      <c r="U199" s="454"/>
      <c r="V199" s="475" t="s">
        <v>1770</v>
      </c>
    </row>
    <row r="200" spans="1:22" s="18" customFormat="1" ht="26.25" hidden="1" customHeight="1">
      <c r="A200" s="41"/>
      <c r="B200" s="660" t="s">
        <v>1208</v>
      </c>
      <c r="C200" s="661"/>
      <c r="D200" s="661"/>
      <c r="E200" s="661"/>
      <c r="F200" s="661"/>
      <c r="G200" s="661"/>
      <c r="H200" s="483"/>
      <c r="I200" s="483"/>
      <c r="J200" s="483"/>
      <c r="K200" s="483"/>
      <c r="L200" s="483"/>
      <c r="M200" s="483"/>
      <c r="N200" s="483"/>
      <c r="O200" s="483"/>
      <c r="P200" s="483"/>
      <c r="Q200" s="483"/>
      <c r="R200" s="483"/>
      <c r="S200" s="483"/>
      <c r="T200" s="478"/>
      <c r="U200" s="454"/>
      <c r="V200" s="475" t="s">
        <v>1770</v>
      </c>
    </row>
    <row r="201" spans="1:22" s="18" customFormat="1" ht="29.25" hidden="1" customHeight="1">
      <c r="A201" s="41"/>
      <c r="B201" s="673" t="s">
        <v>673</v>
      </c>
      <c r="C201" s="659"/>
      <c r="D201" s="659"/>
      <c r="E201" s="105"/>
      <c r="F201" s="106"/>
      <c r="G201" s="106"/>
      <c r="H201" s="106"/>
      <c r="I201" s="106"/>
      <c r="J201" s="106"/>
      <c r="K201" s="106"/>
      <c r="L201" s="106"/>
      <c r="M201" s="106"/>
      <c r="N201" s="106"/>
      <c r="O201" s="106"/>
      <c r="P201" s="106"/>
      <c r="Q201" s="106"/>
      <c r="R201" s="106"/>
      <c r="S201" s="106"/>
      <c r="T201" s="106"/>
      <c r="U201" s="454"/>
      <c r="V201" s="475" t="s">
        <v>1770</v>
      </c>
    </row>
    <row r="202" spans="1:22" s="18" customFormat="1" ht="72.75" hidden="1" customHeight="1">
      <c r="A202" s="41" t="s">
        <v>15</v>
      </c>
      <c r="B202" s="498" t="s">
        <v>423</v>
      </c>
      <c r="C202" s="70" t="s">
        <v>1673</v>
      </c>
      <c r="D202" s="71" t="s">
        <v>1675</v>
      </c>
      <c r="E202" s="55" t="s">
        <v>66</v>
      </c>
      <c r="F202" s="69">
        <v>123.03999999999999</v>
      </c>
      <c r="G202" s="63">
        <v>32</v>
      </c>
      <c r="H202" s="69" t="e">
        <f>VLOOKUP($A202,#REF!,5,0)</f>
        <v>#REF!</v>
      </c>
      <c r="I202" s="63" t="e">
        <f>VLOOKUP($A202,#REF!,6,0)</f>
        <v>#REF!</v>
      </c>
      <c r="J202" s="69" t="e">
        <f t="shared" ref="J202:J204" si="205">(($H202-$I202)/1.1)*1.3+$M202</f>
        <v>#REF!</v>
      </c>
      <c r="K202" s="63" t="e">
        <f t="shared" ref="K202:K204" si="206">$I202</f>
        <v>#REF!</v>
      </c>
      <c r="L202" s="69" t="e">
        <f t="shared" ref="L202:L204" si="207">($H202-$I202)/1.1+$M202</f>
        <v>#REF!</v>
      </c>
      <c r="M202" s="63" t="e">
        <f t="shared" ref="M202:M204" si="208">$I202</f>
        <v>#REF!</v>
      </c>
      <c r="N202" s="69" t="e">
        <f t="shared" ref="N202:N204" si="209">H202</f>
        <v>#REF!</v>
      </c>
      <c r="O202" s="63" t="e">
        <f t="shared" ref="O202:O204" si="210">I202</f>
        <v>#REF!</v>
      </c>
      <c r="P202" s="69" t="e">
        <f t="shared" ref="P202:P204" si="211">(($H202-$I202)/1.1)*1.3+$M202</f>
        <v>#REF!</v>
      </c>
      <c r="Q202" s="63" t="e">
        <f t="shared" ref="Q202:Q204" si="212">$I202</f>
        <v>#REF!</v>
      </c>
      <c r="R202" s="69" t="e">
        <f t="shared" ref="R202:R204" si="213">($H202-$I202)/1.1+$M202</f>
        <v>#REF!</v>
      </c>
      <c r="S202" s="63" t="e">
        <f t="shared" ref="S202:S204" si="214">$I202</f>
        <v>#REF!</v>
      </c>
      <c r="T202" s="129"/>
      <c r="U202" s="703" t="s">
        <v>2318</v>
      </c>
      <c r="V202" s="475" t="s">
        <v>1770</v>
      </c>
    </row>
    <row r="203" spans="1:22" s="18" customFormat="1" ht="69" hidden="1" customHeight="1">
      <c r="A203" s="41" t="s">
        <v>16</v>
      </c>
      <c r="B203" s="498" t="s">
        <v>424</v>
      </c>
      <c r="C203" s="70" t="s">
        <v>1674</v>
      </c>
      <c r="D203" s="71" t="s">
        <v>1675</v>
      </c>
      <c r="E203" s="55" t="s">
        <v>66</v>
      </c>
      <c r="F203" s="69">
        <v>126</v>
      </c>
      <c r="G203" s="63">
        <v>81</v>
      </c>
      <c r="H203" s="69" t="e">
        <f>VLOOKUP($A203,#REF!,5,0)</f>
        <v>#REF!</v>
      </c>
      <c r="I203" s="63" t="e">
        <f>VLOOKUP($A203,#REF!,6,0)</f>
        <v>#REF!</v>
      </c>
      <c r="J203" s="69" t="e">
        <f t="shared" si="205"/>
        <v>#REF!</v>
      </c>
      <c r="K203" s="63" t="e">
        <f t="shared" si="206"/>
        <v>#REF!</v>
      </c>
      <c r="L203" s="69" t="e">
        <f t="shared" si="207"/>
        <v>#REF!</v>
      </c>
      <c r="M203" s="63" t="e">
        <f t="shared" si="208"/>
        <v>#REF!</v>
      </c>
      <c r="N203" s="69" t="e">
        <f t="shared" si="209"/>
        <v>#REF!</v>
      </c>
      <c r="O203" s="63" t="e">
        <f t="shared" si="210"/>
        <v>#REF!</v>
      </c>
      <c r="P203" s="69" t="e">
        <f t="shared" si="211"/>
        <v>#REF!</v>
      </c>
      <c r="Q203" s="63" t="e">
        <f t="shared" si="212"/>
        <v>#REF!</v>
      </c>
      <c r="R203" s="69" t="e">
        <f t="shared" si="213"/>
        <v>#REF!</v>
      </c>
      <c r="S203" s="63" t="e">
        <f t="shared" si="214"/>
        <v>#REF!</v>
      </c>
      <c r="T203" s="129"/>
      <c r="U203" s="703" t="s">
        <v>2318</v>
      </c>
      <c r="V203" s="475" t="s">
        <v>1770</v>
      </c>
    </row>
    <row r="204" spans="1:22" s="18" customFormat="1" ht="90.75" hidden="1" customHeight="1">
      <c r="A204" s="41" t="s">
        <v>17</v>
      </c>
      <c r="B204" s="498" t="s">
        <v>425</v>
      </c>
      <c r="C204" s="3" t="s">
        <v>693</v>
      </c>
      <c r="D204" s="71" t="s">
        <v>1675</v>
      </c>
      <c r="E204" s="2" t="s">
        <v>66</v>
      </c>
      <c r="F204" s="69">
        <v>155.77999999999997</v>
      </c>
      <c r="G204" s="6">
        <v>252</v>
      </c>
      <c r="H204" s="69" t="e">
        <f>VLOOKUP($A204,#REF!,5,0)</f>
        <v>#REF!</v>
      </c>
      <c r="I204" s="6" t="e">
        <f>VLOOKUP($A204,#REF!,6,0)</f>
        <v>#REF!</v>
      </c>
      <c r="J204" s="69" t="e">
        <f t="shared" si="205"/>
        <v>#REF!</v>
      </c>
      <c r="K204" s="6" t="e">
        <f t="shared" si="206"/>
        <v>#REF!</v>
      </c>
      <c r="L204" s="69" t="e">
        <f t="shared" si="207"/>
        <v>#REF!</v>
      </c>
      <c r="M204" s="6" t="e">
        <f t="shared" si="208"/>
        <v>#REF!</v>
      </c>
      <c r="N204" s="69" t="e">
        <f t="shared" si="209"/>
        <v>#REF!</v>
      </c>
      <c r="O204" s="6" t="e">
        <f t="shared" si="210"/>
        <v>#REF!</v>
      </c>
      <c r="P204" s="69" t="e">
        <f t="shared" si="211"/>
        <v>#REF!</v>
      </c>
      <c r="Q204" s="6" t="e">
        <f t="shared" si="212"/>
        <v>#REF!</v>
      </c>
      <c r="R204" s="69" t="e">
        <f t="shared" si="213"/>
        <v>#REF!</v>
      </c>
      <c r="S204" s="6" t="e">
        <f t="shared" si="214"/>
        <v>#REF!</v>
      </c>
      <c r="T204" s="129"/>
      <c r="U204" s="454" t="s">
        <v>2318</v>
      </c>
      <c r="V204" s="475" t="s">
        <v>1770</v>
      </c>
    </row>
    <row r="205" spans="1:22" s="18" customFormat="1" ht="55.5" hidden="1" customHeight="1">
      <c r="A205" s="41" t="s">
        <v>28</v>
      </c>
      <c r="B205" s="42" t="s">
        <v>426</v>
      </c>
      <c r="C205" s="70" t="s">
        <v>1186</v>
      </c>
      <c r="D205" s="71" t="s">
        <v>1676</v>
      </c>
      <c r="E205" s="55" t="s">
        <v>66</v>
      </c>
      <c r="F205" s="69">
        <v>332</v>
      </c>
      <c r="G205" s="63"/>
      <c r="H205" s="69" t="e">
        <f>VLOOKUP($A205,#REF!,5,0)</f>
        <v>#REF!</v>
      </c>
      <c r="I205" s="63" t="e">
        <f>VLOOKUP($A205,#REF!,6,0)</f>
        <v>#REF!</v>
      </c>
      <c r="J205" s="69" t="e">
        <f t="shared" ref="J205:J207" si="215">($H205/1.1)*1.3</f>
        <v>#REF!</v>
      </c>
      <c r="K205" s="63" t="e">
        <f t="shared" ref="K205:K207" si="216">($I205/1.1)*1.3</f>
        <v>#REF!</v>
      </c>
      <c r="L205" s="69" t="e">
        <f t="shared" ref="L205:L229" si="217">$H205/1.1</f>
        <v>#REF!</v>
      </c>
      <c r="M205" s="63" t="e">
        <f t="shared" ref="M205:M229" si="218">$I205/1.1</f>
        <v>#REF!</v>
      </c>
      <c r="N205" s="69" t="e">
        <f t="shared" ref="N205:N207" si="219">H205</f>
        <v>#REF!</v>
      </c>
      <c r="O205" s="63" t="e">
        <f t="shared" ref="O205:O207" si="220">I205</f>
        <v>#REF!</v>
      </c>
      <c r="P205" s="69" t="e">
        <f t="shared" ref="P205:P207" si="221">($H205/1.1)*1.3</f>
        <v>#REF!</v>
      </c>
      <c r="Q205" s="63" t="e">
        <f t="shared" ref="Q205:Q207" si="222">($I205/1.1)*1.3</f>
        <v>#REF!</v>
      </c>
      <c r="R205" s="69" t="e">
        <f t="shared" ref="R205:R207" si="223">$H205/1.1</f>
        <v>#REF!</v>
      </c>
      <c r="S205" s="63" t="e">
        <f t="shared" ref="S205:S207" si="224">$I205/1.1</f>
        <v>#REF!</v>
      </c>
      <c r="T205" s="217"/>
      <c r="U205" s="454"/>
      <c r="V205" s="475" t="s">
        <v>1770</v>
      </c>
    </row>
    <row r="206" spans="1:22" s="18" customFormat="1" ht="94.5" hidden="1">
      <c r="A206" s="41" t="s">
        <v>29</v>
      </c>
      <c r="B206" s="42" t="s">
        <v>427</v>
      </c>
      <c r="C206" s="253" t="s">
        <v>1331</v>
      </c>
      <c r="D206" s="218" t="s">
        <v>1135</v>
      </c>
      <c r="E206" s="55" t="s">
        <v>66</v>
      </c>
      <c r="F206" s="69">
        <v>690.19</v>
      </c>
      <c r="G206" s="63"/>
      <c r="H206" s="69" t="e">
        <f>VLOOKUP($A206,#REF!,5,0)</f>
        <v>#REF!</v>
      </c>
      <c r="I206" s="63" t="e">
        <f>VLOOKUP($A206,#REF!,6,0)</f>
        <v>#REF!</v>
      </c>
      <c r="J206" s="69" t="e">
        <f t="shared" si="215"/>
        <v>#REF!</v>
      </c>
      <c r="K206" s="63" t="e">
        <f t="shared" si="216"/>
        <v>#REF!</v>
      </c>
      <c r="L206" s="69" t="e">
        <f t="shared" si="217"/>
        <v>#REF!</v>
      </c>
      <c r="M206" s="63" t="e">
        <f t="shared" si="218"/>
        <v>#REF!</v>
      </c>
      <c r="N206" s="69" t="e">
        <f t="shared" si="219"/>
        <v>#REF!</v>
      </c>
      <c r="O206" s="63" t="e">
        <f t="shared" si="220"/>
        <v>#REF!</v>
      </c>
      <c r="P206" s="69" t="e">
        <f t="shared" si="221"/>
        <v>#REF!</v>
      </c>
      <c r="Q206" s="63" t="e">
        <f t="shared" si="222"/>
        <v>#REF!</v>
      </c>
      <c r="R206" s="69" t="e">
        <f t="shared" si="223"/>
        <v>#REF!</v>
      </c>
      <c r="S206" s="63" t="e">
        <f t="shared" si="224"/>
        <v>#REF!</v>
      </c>
      <c r="T206" s="132"/>
      <c r="U206" s="454"/>
      <c r="V206" s="475" t="s">
        <v>1770</v>
      </c>
    </row>
    <row r="207" spans="1:22" s="18" customFormat="1" ht="63.75" hidden="1" customHeight="1">
      <c r="A207" s="41" t="s">
        <v>30</v>
      </c>
      <c r="B207" s="42" t="s">
        <v>428</v>
      </c>
      <c r="C207" s="70" t="s">
        <v>1332</v>
      </c>
      <c r="D207" s="138" t="s">
        <v>1677</v>
      </c>
      <c r="E207" s="55" t="s">
        <v>65</v>
      </c>
      <c r="F207" s="69">
        <v>1398.19</v>
      </c>
      <c r="G207" s="63"/>
      <c r="H207" s="69" t="e">
        <f>VLOOKUP($A207,#REF!,5,0)</f>
        <v>#REF!</v>
      </c>
      <c r="I207" s="63" t="e">
        <f>VLOOKUP($A207,#REF!,6,0)</f>
        <v>#REF!</v>
      </c>
      <c r="J207" s="69" t="e">
        <f t="shared" si="215"/>
        <v>#REF!</v>
      </c>
      <c r="K207" s="63" t="e">
        <f t="shared" si="216"/>
        <v>#REF!</v>
      </c>
      <c r="L207" s="69" t="e">
        <f t="shared" si="217"/>
        <v>#REF!</v>
      </c>
      <c r="M207" s="63" t="e">
        <f t="shared" si="218"/>
        <v>#REF!</v>
      </c>
      <c r="N207" s="69" t="e">
        <f t="shared" si="219"/>
        <v>#REF!</v>
      </c>
      <c r="O207" s="63" t="e">
        <f t="shared" si="220"/>
        <v>#REF!</v>
      </c>
      <c r="P207" s="69" t="e">
        <f t="shared" si="221"/>
        <v>#REF!</v>
      </c>
      <c r="Q207" s="63" t="e">
        <f t="shared" si="222"/>
        <v>#REF!</v>
      </c>
      <c r="R207" s="69" t="e">
        <f t="shared" si="223"/>
        <v>#REF!</v>
      </c>
      <c r="S207" s="63" t="e">
        <f t="shared" si="224"/>
        <v>#REF!</v>
      </c>
      <c r="T207" s="217" t="s">
        <v>1311</v>
      </c>
      <c r="U207" s="454"/>
      <c r="V207" s="475" t="s">
        <v>1770</v>
      </c>
    </row>
    <row r="208" spans="1:22" s="18" customFormat="1" ht="105.75" hidden="1" customHeight="1">
      <c r="A208" s="41" t="s">
        <v>1477</v>
      </c>
      <c r="B208" s="107" t="s">
        <v>430</v>
      </c>
      <c r="C208" s="8" t="s">
        <v>815</v>
      </c>
      <c r="D208" s="8" t="s">
        <v>1679</v>
      </c>
      <c r="E208" s="9"/>
      <c r="F208" s="16"/>
      <c r="G208" s="10"/>
      <c r="H208" s="16"/>
      <c r="I208" s="10"/>
      <c r="J208" s="16"/>
      <c r="K208" s="10"/>
      <c r="L208" s="16"/>
      <c r="M208" s="10"/>
      <c r="N208" s="16"/>
      <c r="O208" s="10"/>
      <c r="P208" s="16"/>
      <c r="Q208" s="10"/>
      <c r="R208" s="16"/>
      <c r="S208" s="10"/>
      <c r="T208" s="130"/>
      <c r="U208" s="454"/>
      <c r="V208" s="475" t="s">
        <v>1770</v>
      </c>
    </row>
    <row r="209" spans="1:22" s="18" customFormat="1" ht="38.25" hidden="1" customHeight="1">
      <c r="A209" s="41" t="s">
        <v>2022</v>
      </c>
      <c r="B209" s="96" t="s">
        <v>996</v>
      </c>
      <c r="C209" s="7" t="s">
        <v>796</v>
      </c>
      <c r="D209" s="21"/>
      <c r="E209" s="2" t="s">
        <v>66</v>
      </c>
      <c r="F209" s="213">
        <v>204.68184000000002</v>
      </c>
      <c r="G209" s="219">
        <v>19.428159999999998</v>
      </c>
      <c r="H209" s="213" t="e">
        <f>VLOOKUP($A209,#REF!,5,0)</f>
        <v>#REF!</v>
      </c>
      <c r="I209" s="219" t="e">
        <f>VLOOKUP($A209,#REF!,6,0)</f>
        <v>#REF!</v>
      </c>
      <c r="J209" s="213" t="e">
        <f t="shared" ref="J209:J229" si="225">($H209/1.1)*1.3</f>
        <v>#REF!</v>
      </c>
      <c r="K209" s="219" t="e">
        <f t="shared" ref="K209:K229" si="226">($I209/1.1)*1.3</f>
        <v>#REF!</v>
      </c>
      <c r="L209" s="213" t="e">
        <f t="shared" si="217"/>
        <v>#REF!</v>
      </c>
      <c r="M209" s="219" t="e">
        <f t="shared" si="218"/>
        <v>#REF!</v>
      </c>
      <c r="N209" s="213" t="e">
        <f t="shared" ref="N209:N229" si="227">H209</f>
        <v>#REF!</v>
      </c>
      <c r="O209" s="219" t="e">
        <f t="shared" ref="O209:O229" si="228">I209</f>
        <v>#REF!</v>
      </c>
      <c r="P209" s="213" t="e">
        <f t="shared" ref="P209:P229" si="229">($H209/1.1)*1.3</f>
        <v>#REF!</v>
      </c>
      <c r="Q209" s="219" t="e">
        <f t="shared" ref="Q209:Q229" si="230">($I209/1.1)*1.3</f>
        <v>#REF!</v>
      </c>
      <c r="R209" s="213" t="e">
        <f t="shared" ref="R209:R229" si="231">$H209/1.1</f>
        <v>#REF!</v>
      </c>
      <c r="S209" s="219" t="e">
        <f t="shared" ref="S209:S229" si="232">$I209/1.1</f>
        <v>#REF!</v>
      </c>
      <c r="T209" s="129"/>
      <c r="U209" s="454"/>
      <c r="V209" s="475" t="s">
        <v>1770</v>
      </c>
    </row>
    <row r="210" spans="1:22" s="18" customFormat="1" ht="38.25" hidden="1" customHeight="1">
      <c r="A210" s="41" t="s">
        <v>2023</v>
      </c>
      <c r="B210" s="96" t="s">
        <v>997</v>
      </c>
      <c r="C210" s="7" t="s">
        <v>797</v>
      </c>
      <c r="D210" s="21"/>
      <c r="E210" s="2" t="s">
        <v>66</v>
      </c>
      <c r="F210" s="213">
        <v>221.20885000000001</v>
      </c>
      <c r="G210" s="219">
        <v>22.191149999999997</v>
      </c>
      <c r="H210" s="213" t="e">
        <f>VLOOKUP($A210,#REF!,5,0)</f>
        <v>#REF!</v>
      </c>
      <c r="I210" s="219" t="e">
        <f>VLOOKUP($A210,#REF!,6,0)</f>
        <v>#REF!</v>
      </c>
      <c r="J210" s="213" t="e">
        <f t="shared" si="225"/>
        <v>#REF!</v>
      </c>
      <c r="K210" s="219" t="e">
        <f t="shared" si="226"/>
        <v>#REF!</v>
      </c>
      <c r="L210" s="213" t="e">
        <f t="shared" si="217"/>
        <v>#REF!</v>
      </c>
      <c r="M210" s="219" t="e">
        <f t="shared" si="218"/>
        <v>#REF!</v>
      </c>
      <c r="N210" s="213" t="e">
        <f t="shared" si="227"/>
        <v>#REF!</v>
      </c>
      <c r="O210" s="219" t="e">
        <f t="shared" si="228"/>
        <v>#REF!</v>
      </c>
      <c r="P210" s="213" t="e">
        <f t="shared" si="229"/>
        <v>#REF!</v>
      </c>
      <c r="Q210" s="219" t="e">
        <f t="shared" si="230"/>
        <v>#REF!</v>
      </c>
      <c r="R210" s="213" t="e">
        <f t="shared" si="231"/>
        <v>#REF!</v>
      </c>
      <c r="S210" s="219" t="e">
        <f t="shared" si="232"/>
        <v>#REF!</v>
      </c>
      <c r="T210" s="129"/>
      <c r="U210" s="454"/>
      <c r="V210" s="475" t="s">
        <v>1770</v>
      </c>
    </row>
    <row r="211" spans="1:22" s="18" customFormat="1" ht="38.25" hidden="1" customHeight="1">
      <c r="A211" s="41" t="s">
        <v>2024</v>
      </c>
      <c r="B211" s="96" t="s">
        <v>998</v>
      </c>
      <c r="C211" s="7" t="s">
        <v>798</v>
      </c>
      <c r="D211" s="21"/>
      <c r="E211" s="2" t="s">
        <v>66</v>
      </c>
      <c r="F211" s="213">
        <v>238.18926000000002</v>
      </c>
      <c r="G211" s="219">
        <v>30.61074</v>
      </c>
      <c r="H211" s="213" t="e">
        <f>VLOOKUP($A211,#REF!,5,0)</f>
        <v>#REF!</v>
      </c>
      <c r="I211" s="219" t="e">
        <f>VLOOKUP($A211,#REF!,6,0)</f>
        <v>#REF!</v>
      </c>
      <c r="J211" s="213" t="e">
        <f t="shared" si="225"/>
        <v>#REF!</v>
      </c>
      <c r="K211" s="219" t="e">
        <f t="shared" si="226"/>
        <v>#REF!</v>
      </c>
      <c r="L211" s="213" t="e">
        <f t="shared" si="217"/>
        <v>#REF!</v>
      </c>
      <c r="M211" s="219" t="e">
        <f t="shared" si="218"/>
        <v>#REF!</v>
      </c>
      <c r="N211" s="213" t="e">
        <f t="shared" si="227"/>
        <v>#REF!</v>
      </c>
      <c r="O211" s="219" t="e">
        <f t="shared" si="228"/>
        <v>#REF!</v>
      </c>
      <c r="P211" s="213" t="e">
        <f t="shared" si="229"/>
        <v>#REF!</v>
      </c>
      <c r="Q211" s="219" t="e">
        <f t="shared" si="230"/>
        <v>#REF!</v>
      </c>
      <c r="R211" s="213" t="e">
        <f t="shared" si="231"/>
        <v>#REF!</v>
      </c>
      <c r="S211" s="219" t="e">
        <f t="shared" si="232"/>
        <v>#REF!</v>
      </c>
      <c r="T211" s="129"/>
      <c r="U211" s="454"/>
      <c r="V211" s="475" t="s">
        <v>1770</v>
      </c>
    </row>
    <row r="212" spans="1:22" s="18" customFormat="1" ht="38.25" hidden="1" customHeight="1">
      <c r="A212" s="41" t="s">
        <v>2025</v>
      </c>
      <c r="B212" s="96" t="s">
        <v>999</v>
      </c>
      <c r="C212" s="7" t="s">
        <v>799</v>
      </c>
      <c r="D212" s="21"/>
      <c r="E212" s="2" t="s">
        <v>66</v>
      </c>
      <c r="F212" s="213">
        <v>263.81103333333334</v>
      </c>
      <c r="G212" s="219">
        <v>37.578966666666666</v>
      </c>
      <c r="H212" s="213" t="e">
        <f>VLOOKUP($A212,#REF!,5,0)</f>
        <v>#REF!</v>
      </c>
      <c r="I212" s="219" t="e">
        <f>VLOOKUP($A212,#REF!,6,0)</f>
        <v>#REF!</v>
      </c>
      <c r="J212" s="213" t="e">
        <f t="shared" si="225"/>
        <v>#REF!</v>
      </c>
      <c r="K212" s="219" t="e">
        <f t="shared" si="226"/>
        <v>#REF!</v>
      </c>
      <c r="L212" s="213" t="e">
        <f t="shared" si="217"/>
        <v>#REF!</v>
      </c>
      <c r="M212" s="219" t="e">
        <f t="shared" si="218"/>
        <v>#REF!</v>
      </c>
      <c r="N212" s="213" t="e">
        <f t="shared" si="227"/>
        <v>#REF!</v>
      </c>
      <c r="O212" s="219" t="e">
        <f t="shared" si="228"/>
        <v>#REF!</v>
      </c>
      <c r="P212" s="213" t="e">
        <f t="shared" si="229"/>
        <v>#REF!</v>
      </c>
      <c r="Q212" s="219" t="e">
        <f t="shared" si="230"/>
        <v>#REF!</v>
      </c>
      <c r="R212" s="213" t="e">
        <f t="shared" si="231"/>
        <v>#REF!</v>
      </c>
      <c r="S212" s="219" t="e">
        <f t="shared" si="232"/>
        <v>#REF!</v>
      </c>
      <c r="T212" s="129"/>
      <c r="U212" s="454"/>
      <c r="V212" s="475" t="s">
        <v>1770</v>
      </c>
    </row>
    <row r="213" spans="1:22" s="18" customFormat="1" ht="38.25" hidden="1" customHeight="1">
      <c r="A213" s="41" t="s">
        <v>2026</v>
      </c>
      <c r="B213" s="96" t="s">
        <v>1000</v>
      </c>
      <c r="C213" s="7" t="s">
        <v>800</v>
      </c>
      <c r="D213" s="21"/>
      <c r="E213" s="2" t="s">
        <v>66</v>
      </c>
      <c r="F213" s="213">
        <v>294.22800333333333</v>
      </c>
      <c r="G213" s="219">
        <v>51.401996666666669</v>
      </c>
      <c r="H213" s="213" t="e">
        <f>VLOOKUP($A213,#REF!,5,0)</f>
        <v>#REF!</v>
      </c>
      <c r="I213" s="219" t="e">
        <f>VLOOKUP($A213,#REF!,6,0)</f>
        <v>#REF!</v>
      </c>
      <c r="J213" s="213" t="e">
        <f t="shared" si="225"/>
        <v>#REF!</v>
      </c>
      <c r="K213" s="219" t="e">
        <f t="shared" si="226"/>
        <v>#REF!</v>
      </c>
      <c r="L213" s="213" t="e">
        <f t="shared" si="217"/>
        <v>#REF!</v>
      </c>
      <c r="M213" s="219" t="e">
        <f t="shared" si="218"/>
        <v>#REF!</v>
      </c>
      <c r="N213" s="213" t="e">
        <f t="shared" si="227"/>
        <v>#REF!</v>
      </c>
      <c r="O213" s="219" t="e">
        <f t="shared" si="228"/>
        <v>#REF!</v>
      </c>
      <c r="P213" s="213" t="e">
        <f t="shared" si="229"/>
        <v>#REF!</v>
      </c>
      <c r="Q213" s="219" t="e">
        <f t="shared" si="230"/>
        <v>#REF!</v>
      </c>
      <c r="R213" s="213" t="e">
        <f t="shared" si="231"/>
        <v>#REF!</v>
      </c>
      <c r="S213" s="219" t="e">
        <f t="shared" si="232"/>
        <v>#REF!</v>
      </c>
      <c r="T213" s="129"/>
      <c r="U213" s="454"/>
      <c r="V213" s="475" t="s">
        <v>1770</v>
      </c>
    </row>
    <row r="214" spans="1:22" s="18" customFormat="1" ht="42.75" hidden="1" customHeight="1">
      <c r="A214" s="41" t="s">
        <v>1478</v>
      </c>
      <c r="B214" s="96" t="s">
        <v>431</v>
      </c>
      <c r="C214" s="124" t="s">
        <v>855</v>
      </c>
      <c r="D214" s="3" t="s">
        <v>1688</v>
      </c>
      <c r="E214" s="2" t="s">
        <v>45</v>
      </c>
      <c r="F214" s="213">
        <v>113</v>
      </c>
      <c r="G214" s="219"/>
      <c r="H214" s="213" t="e">
        <f>VLOOKUP($A214,#REF!,5,0)</f>
        <v>#REF!</v>
      </c>
      <c r="I214" s="219" t="e">
        <f>VLOOKUP($A214,#REF!,6,0)</f>
        <v>#REF!</v>
      </c>
      <c r="J214" s="213" t="e">
        <f t="shared" si="225"/>
        <v>#REF!</v>
      </c>
      <c r="K214" s="219" t="e">
        <f t="shared" si="226"/>
        <v>#REF!</v>
      </c>
      <c r="L214" s="213" t="e">
        <f t="shared" si="217"/>
        <v>#REF!</v>
      </c>
      <c r="M214" s="219" t="e">
        <f t="shared" si="218"/>
        <v>#REF!</v>
      </c>
      <c r="N214" s="213" t="e">
        <f t="shared" si="227"/>
        <v>#REF!</v>
      </c>
      <c r="O214" s="219" t="e">
        <f t="shared" si="228"/>
        <v>#REF!</v>
      </c>
      <c r="P214" s="213" t="e">
        <f t="shared" si="229"/>
        <v>#REF!</v>
      </c>
      <c r="Q214" s="219" t="e">
        <f t="shared" si="230"/>
        <v>#REF!</v>
      </c>
      <c r="R214" s="213" t="e">
        <f t="shared" si="231"/>
        <v>#REF!</v>
      </c>
      <c r="S214" s="219" t="e">
        <f t="shared" si="232"/>
        <v>#REF!</v>
      </c>
      <c r="T214" s="129"/>
      <c r="U214" s="454"/>
      <c r="V214" s="475" t="s">
        <v>1770</v>
      </c>
    </row>
    <row r="215" spans="1:22" s="18" customFormat="1" ht="59.25" hidden="1" customHeight="1">
      <c r="A215" s="41" t="s">
        <v>1479</v>
      </c>
      <c r="B215" s="96" t="s">
        <v>433</v>
      </c>
      <c r="C215" s="3" t="s">
        <v>818</v>
      </c>
      <c r="D215" s="3" t="s">
        <v>1680</v>
      </c>
      <c r="E215" s="2" t="s">
        <v>54</v>
      </c>
      <c r="F215" s="213">
        <v>294</v>
      </c>
      <c r="G215" s="219"/>
      <c r="H215" s="213" t="e">
        <f>VLOOKUP($A215,#REF!,5,0)</f>
        <v>#REF!</v>
      </c>
      <c r="I215" s="219" t="e">
        <f>VLOOKUP($A215,#REF!,6,0)</f>
        <v>#REF!</v>
      </c>
      <c r="J215" s="213" t="e">
        <f t="shared" si="225"/>
        <v>#REF!</v>
      </c>
      <c r="K215" s="219" t="e">
        <f t="shared" si="226"/>
        <v>#REF!</v>
      </c>
      <c r="L215" s="213" t="e">
        <f t="shared" si="217"/>
        <v>#REF!</v>
      </c>
      <c r="M215" s="219" t="e">
        <f t="shared" si="218"/>
        <v>#REF!</v>
      </c>
      <c r="N215" s="213" t="e">
        <f t="shared" si="227"/>
        <v>#REF!</v>
      </c>
      <c r="O215" s="219" t="e">
        <f t="shared" si="228"/>
        <v>#REF!</v>
      </c>
      <c r="P215" s="213" t="e">
        <f t="shared" si="229"/>
        <v>#REF!</v>
      </c>
      <c r="Q215" s="219" t="e">
        <f t="shared" si="230"/>
        <v>#REF!</v>
      </c>
      <c r="R215" s="213" t="e">
        <f t="shared" si="231"/>
        <v>#REF!</v>
      </c>
      <c r="S215" s="219" t="e">
        <f t="shared" si="232"/>
        <v>#REF!</v>
      </c>
      <c r="T215" s="129"/>
      <c r="U215" s="454"/>
      <c r="V215" s="475" t="s">
        <v>1770</v>
      </c>
    </row>
    <row r="216" spans="1:22" s="18" customFormat="1" ht="45" hidden="1" customHeight="1">
      <c r="A216" s="41" t="s">
        <v>1480</v>
      </c>
      <c r="B216" s="96" t="s">
        <v>434</v>
      </c>
      <c r="C216" s="124" t="s">
        <v>1211</v>
      </c>
      <c r="D216" s="3" t="s">
        <v>1681</v>
      </c>
      <c r="E216" s="2" t="s">
        <v>45</v>
      </c>
      <c r="F216" s="213">
        <v>169.5</v>
      </c>
      <c r="G216" s="219"/>
      <c r="H216" s="213" t="e">
        <f>VLOOKUP($A216,#REF!,5,0)</f>
        <v>#REF!</v>
      </c>
      <c r="I216" s="219" t="e">
        <f>VLOOKUP($A216,#REF!,6,0)</f>
        <v>#REF!</v>
      </c>
      <c r="J216" s="213" t="e">
        <f t="shared" si="225"/>
        <v>#REF!</v>
      </c>
      <c r="K216" s="219" t="e">
        <f t="shared" si="226"/>
        <v>#REF!</v>
      </c>
      <c r="L216" s="213" t="e">
        <f t="shared" si="217"/>
        <v>#REF!</v>
      </c>
      <c r="M216" s="219" t="e">
        <f t="shared" si="218"/>
        <v>#REF!</v>
      </c>
      <c r="N216" s="213" t="e">
        <f t="shared" si="227"/>
        <v>#REF!</v>
      </c>
      <c r="O216" s="219" t="e">
        <f t="shared" si="228"/>
        <v>#REF!</v>
      </c>
      <c r="P216" s="213" t="e">
        <f t="shared" si="229"/>
        <v>#REF!</v>
      </c>
      <c r="Q216" s="219" t="e">
        <f t="shared" si="230"/>
        <v>#REF!</v>
      </c>
      <c r="R216" s="213" t="e">
        <f t="shared" si="231"/>
        <v>#REF!</v>
      </c>
      <c r="S216" s="219" t="e">
        <f t="shared" si="232"/>
        <v>#REF!</v>
      </c>
      <c r="T216" s="129"/>
      <c r="U216" s="454"/>
      <c r="V216" s="475" t="s">
        <v>1770</v>
      </c>
    </row>
    <row r="217" spans="1:22" s="18" customFormat="1" ht="45" hidden="1" customHeight="1">
      <c r="A217" s="41" t="s">
        <v>1482</v>
      </c>
      <c r="B217" s="220" t="s">
        <v>435</v>
      </c>
      <c r="C217" s="124" t="s">
        <v>820</v>
      </c>
      <c r="D217" s="21" t="s">
        <v>1682</v>
      </c>
      <c r="E217" s="22" t="s">
        <v>45</v>
      </c>
      <c r="F217" s="213">
        <v>30509</v>
      </c>
      <c r="G217" s="219"/>
      <c r="H217" s="213" t="e">
        <f>VLOOKUP($A217,#REF!,5,0)</f>
        <v>#REF!</v>
      </c>
      <c r="I217" s="219" t="e">
        <f>VLOOKUP($A217,#REF!,6,0)</f>
        <v>#REF!</v>
      </c>
      <c r="J217" s="213" t="e">
        <f t="shared" si="225"/>
        <v>#REF!</v>
      </c>
      <c r="K217" s="219" t="e">
        <f t="shared" si="226"/>
        <v>#REF!</v>
      </c>
      <c r="L217" s="213" t="e">
        <f t="shared" si="217"/>
        <v>#REF!</v>
      </c>
      <c r="M217" s="219" t="e">
        <f t="shared" si="218"/>
        <v>#REF!</v>
      </c>
      <c r="N217" s="213" t="e">
        <f t="shared" si="227"/>
        <v>#REF!</v>
      </c>
      <c r="O217" s="219" t="e">
        <f t="shared" si="228"/>
        <v>#REF!</v>
      </c>
      <c r="P217" s="213" t="e">
        <f t="shared" si="229"/>
        <v>#REF!</v>
      </c>
      <c r="Q217" s="219" t="e">
        <f t="shared" si="230"/>
        <v>#REF!</v>
      </c>
      <c r="R217" s="213" t="e">
        <f t="shared" si="231"/>
        <v>#REF!</v>
      </c>
      <c r="S217" s="219" t="e">
        <f t="shared" si="232"/>
        <v>#REF!</v>
      </c>
      <c r="T217" s="129"/>
      <c r="U217" s="454"/>
      <c r="V217" s="475" t="s">
        <v>1770</v>
      </c>
    </row>
    <row r="218" spans="1:22" s="18" customFormat="1" ht="43.5" hidden="1" customHeight="1">
      <c r="A218" s="41" t="s">
        <v>1483</v>
      </c>
      <c r="B218" s="220" t="s">
        <v>436</v>
      </c>
      <c r="C218" s="124" t="s">
        <v>821</v>
      </c>
      <c r="D218" s="21" t="s">
        <v>1683</v>
      </c>
      <c r="E218" s="22" t="s">
        <v>45</v>
      </c>
      <c r="F218" s="213">
        <v>34190</v>
      </c>
      <c r="G218" s="219"/>
      <c r="H218" s="213" t="e">
        <f>VLOOKUP($A218,#REF!,5,0)</f>
        <v>#REF!</v>
      </c>
      <c r="I218" s="219" t="e">
        <f>VLOOKUP($A218,#REF!,6,0)</f>
        <v>#REF!</v>
      </c>
      <c r="J218" s="213" t="e">
        <f t="shared" si="225"/>
        <v>#REF!</v>
      </c>
      <c r="K218" s="219" t="e">
        <f t="shared" si="226"/>
        <v>#REF!</v>
      </c>
      <c r="L218" s="213" t="e">
        <f t="shared" si="217"/>
        <v>#REF!</v>
      </c>
      <c r="M218" s="219" t="e">
        <f t="shared" si="218"/>
        <v>#REF!</v>
      </c>
      <c r="N218" s="213" t="e">
        <f t="shared" si="227"/>
        <v>#REF!</v>
      </c>
      <c r="O218" s="219" t="e">
        <f t="shared" si="228"/>
        <v>#REF!</v>
      </c>
      <c r="P218" s="213" t="e">
        <f t="shared" si="229"/>
        <v>#REF!</v>
      </c>
      <c r="Q218" s="219" t="e">
        <f t="shared" si="230"/>
        <v>#REF!</v>
      </c>
      <c r="R218" s="213" t="e">
        <f t="shared" si="231"/>
        <v>#REF!</v>
      </c>
      <c r="S218" s="219" t="e">
        <f t="shared" si="232"/>
        <v>#REF!</v>
      </c>
      <c r="T218" s="129"/>
      <c r="U218" s="454"/>
      <c r="V218" s="475" t="s">
        <v>1770</v>
      </c>
    </row>
    <row r="219" spans="1:22" s="18" customFormat="1" ht="48.75" hidden="1" customHeight="1">
      <c r="A219" s="41" t="s">
        <v>1484</v>
      </c>
      <c r="B219" s="220" t="s">
        <v>437</v>
      </c>
      <c r="C219" s="124" t="s">
        <v>1212</v>
      </c>
      <c r="D219" s="21" t="s">
        <v>1684</v>
      </c>
      <c r="E219" s="22" t="s">
        <v>45</v>
      </c>
      <c r="F219" s="213">
        <v>3228</v>
      </c>
      <c r="G219" s="219"/>
      <c r="H219" s="213" t="e">
        <f>VLOOKUP($A219,#REF!,5,0)</f>
        <v>#REF!</v>
      </c>
      <c r="I219" s="219" t="e">
        <f>VLOOKUP($A219,#REF!,6,0)</f>
        <v>#REF!</v>
      </c>
      <c r="J219" s="213" t="e">
        <f t="shared" si="225"/>
        <v>#REF!</v>
      </c>
      <c r="K219" s="219" t="e">
        <f t="shared" si="226"/>
        <v>#REF!</v>
      </c>
      <c r="L219" s="213" t="e">
        <f t="shared" si="217"/>
        <v>#REF!</v>
      </c>
      <c r="M219" s="219" t="e">
        <f t="shared" si="218"/>
        <v>#REF!</v>
      </c>
      <c r="N219" s="213" t="e">
        <f t="shared" si="227"/>
        <v>#REF!</v>
      </c>
      <c r="O219" s="219" t="e">
        <f t="shared" si="228"/>
        <v>#REF!</v>
      </c>
      <c r="P219" s="213" t="e">
        <f t="shared" si="229"/>
        <v>#REF!</v>
      </c>
      <c r="Q219" s="219" t="e">
        <f t="shared" si="230"/>
        <v>#REF!</v>
      </c>
      <c r="R219" s="213" t="e">
        <f t="shared" si="231"/>
        <v>#REF!</v>
      </c>
      <c r="S219" s="219" t="e">
        <f t="shared" si="232"/>
        <v>#REF!</v>
      </c>
      <c r="T219" s="129"/>
      <c r="U219" s="454"/>
      <c r="V219" s="475" t="s">
        <v>1770</v>
      </c>
    </row>
    <row r="220" spans="1:22" s="18" customFormat="1" ht="48.75" hidden="1" customHeight="1">
      <c r="A220" s="41" t="s">
        <v>1486</v>
      </c>
      <c r="B220" s="220" t="s">
        <v>438</v>
      </c>
      <c r="C220" s="124" t="s">
        <v>1213</v>
      </c>
      <c r="D220" s="21" t="s">
        <v>1684</v>
      </c>
      <c r="E220" s="22" t="s">
        <v>45</v>
      </c>
      <c r="F220" s="213">
        <v>3738</v>
      </c>
      <c r="G220" s="219"/>
      <c r="H220" s="213" t="e">
        <f>VLOOKUP($A220,#REF!,5,0)</f>
        <v>#REF!</v>
      </c>
      <c r="I220" s="219" t="e">
        <f>VLOOKUP($A220,#REF!,6,0)</f>
        <v>#REF!</v>
      </c>
      <c r="J220" s="213" t="e">
        <f t="shared" si="225"/>
        <v>#REF!</v>
      </c>
      <c r="K220" s="219" t="e">
        <f t="shared" si="226"/>
        <v>#REF!</v>
      </c>
      <c r="L220" s="213" t="e">
        <f t="shared" si="217"/>
        <v>#REF!</v>
      </c>
      <c r="M220" s="219" t="e">
        <f t="shared" si="218"/>
        <v>#REF!</v>
      </c>
      <c r="N220" s="213" t="e">
        <f t="shared" si="227"/>
        <v>#REF!</v>
      </c>
      <c r="O220" s="219" t="e">
        <f t="shared" si="228"/>
        <v>#REF!</v>
      </c>
      <c r="P220" s="213" t="e">
        <f t="shared" si="229"/>
        <v>#REF!</v>
      </c>
      <c r="Q220" s="219" t="e">
        <f t="shared" si="230"/>
        <v>#REF!</v>
      </c>
      <c r="R220" s="213" t="e">
        <f t="shared" si="231"/>
        <v>#REF!</v>
      </c>
      <c r="S220" s="219" t="e">
        <f t="shared" si="232"/>
        <v>#REF!</v>
      </c>
      <c r="T220" s="129"/>
      <c r="U220" s="454"/>
      <c r="V220" s="475" t="s">
        <v>1770</v>
      </c>
    </row>
    <row r="221" spans="1:22" s="18" customFormat="1" ht="94.5" hidden="1">
      <c r="A221" s="41" t="s">
        <v>1487</v>
      </c>
      <c r="B221" s="96" t="s">
        <v>439</v>
      </c>
      <c r="C221" s="3" t="s">
        <v>78</v>
      </c>
      <c r="D221" s="3" t="s">
        <v>1685</v>
      </c>
      <c r="E221" s="2" t="s">
        <v>66</v>
      </c>
      <c r="F221" s="213">
        <v>65.56</v>
      </c>
      <c r="G221" s="219"/>
      <c r="H221" s="213" t="e">
        <f>VLOOKUP($A221,#REF!,5,0)</f>
        <v>#REF!</v>
      </c>
      <c r="I221" s="219" t="e">
        <f>VLOOKUP($A221,#REF!,6,0)</f>
        <v>#REF!</v>
      </c>
      <c r="J221" s="213" t="e">
        <f t="shared" si="225"/>
        <v>#REF!</v>
      </c>
      <c r="K221" s="219" t="e">
        <f t="shared" si="226"/>
        <v>#REF!</v>
      </c>
      <c r="L221" s="213" t="e">
        <f t="shared" si="217"/>
        <v>#REF!</v>
      </c>
      <c r="M221" s="219" t="e">
        <f t="shared" si="218"/>
        <v>#REF!</v>
      </c>
      <c r="N221" s="213" t="e">
        <f t="shared" si="227"/>
        <v>#REF!</v>
      </c>
      <c r="O221" s="219" t="e">
        <f t="shared" si="228"/>
        <v>#REF!</v>
      </c>
      <c r="P221" s="213" t="e">
        <f t="shared" si="229"/>
        <v>#REF!</v>
      </c>
      <c r="Q221" s="219" t="e">
        <f t="shared" si="230"/>
        <v>#REF!</v>
      </c>
      <c r="R221" s="213" t="e">
        <f t="shared" si="231"/>
        <v>#REF!</v>
      </c>
      <c r="S221" s="219" t="e">
        <f t="shared" si="232"/>
        <v>#REF!</v>
      </c>
      <c r="T221" s="128"/>
      <c r="U221" s="454"/>
      <c r="V221" s="475" t="s">
        <v>1770</v>
      </c>
    </row>
    <row r="222" spans="1:22" s="18" customFormat="1" ht="94.5" hidden="1">
      <c r="A222" s="41" t="s">
        <v>1489</v>
      </c>
      <c r="B222" s="96" t="s">
        <v>440</v>
      </c>
      <c r="C222" s="3" t="s">
        <v>79</v>
      </c>
      <c r="D222" s="3" t="s">
        <v>1685</v>
      </c>
      <c r="E222" s="2" t="s">
        <v>66</v>
      </c>
      <c r="F222" s="213">
        <v>149.25</v>
      </c>
      <c r="G222" s="219"/>
      <c r="H222" s="213" t="e">
        <f>VLOOKUP($A222,#REF!,5,0)</f>
        <v>#REF!</v>
      </c>
      <c r="I222" s="219" t="e">
        <f>VLOOKUP($A222,#REF!,6,0)</f>
        <v>#REF!</v>
      </c>
      <c r="J222" s="213" t="e">
        <f t="shared" si="225"/>
        <v>#REF!</v>
      </c>
      <c r="K222" s="219" t="e">
        <f t="shared" si="226"/>
        <v>#REF!</v>
      </c>
      <c r="L222" s="213" t="e">
        <f t="shared" si="217"/>
        <v>#REF!</v>
      </c>
      <c r="M222" s="219" t="e">
        <f t="shared" si="218"/>
        <v>#REF!</v>
      </c>
      <c r="N222" s="213" t="e">
        <f t="shared" si="227"/>
        <v>#REF!</v>
      </c>
      <c r="O222" s="219" t="e">
        <f t="shared" si="228"/>
        <v>#REF!</v>
      </c>
      <c r="P222" s="213" t="e">
        <f t="shared" si="229"/>
        <v>#REF!</v>
      </c>
      <c r="Q222" s="219" t="e">
        <f t="shared" si="230"/>
        <v>#REF!</v>
      </c>
      <c r="R222" s="213" t="e">
        <f t="shared" si="231"/>
        <v>#REF!</v>
      </c>
      <c r="S222" s="219" t="e">
        <f t="shared" si="232"/>
        <v>#REF!</v>
      </c>
      <c r="T222" s="128"/>
      <c r="U222" s="454"/>
      <c r="V222" s="475" t="s">
        <v>1770</v>
      </c>
    </row>
    <row r="223" spans="1:22" s="18" customFormat="1" ht="59.25" hidden="1" customHeight="1">
      <c r="A223" s="41" t="s">
        <v>1491</v>
      </c>
      <c r="B223" s="96" t="s">
        <v>441</v>
      </c>
      <c r="C223" s="3" t="s">
        <v>80</v>
      </c>
      <c r="D223" s="3" t="s">
        <v>1686</v>
      </c>
      <c r="E223" s="2" t="s">
        <v>66</v>
      </c>
      <c r="F223" s="213">
        <v>249.98</v>
      </c>
      <c r="G223" s="219"/>
      <c r="H223" s="213" t="e">
        <f>VLOOKUP($A223,#REF!,5,0)</f>
        <v>#REF!</v>
      </c>
      <c r="I223" s="219" t="e">
        <f>VLOOKUP($A223,#REF!,6,0)</f>
        <v>#REF!</v>
      </c>
      <c r="J223" s="213" t="e">
        <f t="shared" si="225"/>
        <v>#REF!</v>
      </c>
      <c r="K223" s="219" t="e">
        <f t="shared" si="226"/>
        <v>#REF!</v>
      </c>
      <c r="L223" s="213" t="e">
        <f t="shared" si="217"/>
        <v>#REF!</v>
      </c>
      <c r="M223" s="219" t="e">
        <f t="shared" si="218"/>
        <v>#REF!</v>
      </c>
      <c r="N223" s="213" t="e">
        <f t="shared" si="227"/>
        <v>#REF!</v>
      </c>
      <c r="O223" s="219" t="e">
        <f t="shared" si="228"/>
        <v>#REF!</v>
      </c>
      <c r="P223" s="213" t="e">
        <f t="shared" si="229"/>
        <v>#REF!</v>
      </c>
      <c r="Q223" s="219" t="e">
        <f t="shared" si="230"/>
        <v>#REF!</v>
      </c>
      <c r="R223" s="213" t="e">
        <f t="shared" si="231"/>
        <v>#REF!</v>
      </c>
      <c r="S223" s="219" t="e">
        <f t="shared" si="232"/>
        <v>#REF!</v>
      </c>
      <c r="T223" s="128"/>
      <c r="U223" s="454"/>
      <c r="V223" s="475" t="s">
        <v>1770</v>
      </c>
    </row>
    <row r="224" spans="1:22" s="18" customFormat="1" ht="75.75" hidden="1" customHeight="1">
      <c r="A224" s="41" t="s">
        <v>1495</v>
      </c>
      <c r="B224" s="96" t="s">
        <v>442</v>
      </c>
      <c r="C224" s="3" t="s">
        <v>242</v>
      </c>
      <c r="D224" s="3" t="s">
        <v>918</v>
      </c>
      <c r="E224" s="65" t="s">
        <v>66</v>
      </c>
      <c r="F224" s="213">
        <v>866.28</v>
      </c>
      <c r="G224" s="219"/>
      <c r="H224" s="213" t="e">
        <f>VLOOKUP($A224,#REF!,5,0)</f>
        <v>#REF!</v>
      </c>
      <c r="I224" s="219" t="e">
        <f>VLOOKUP($A224,#REF!,6,0)</f>
        <v>#REF!</v>
      </c>
      <c r="J224" s="213" t="e">
        <f t="shared" si="225"/>
        <v>#REF!</v>
      </c>
      <c r="K224" s="219" t="e">
        <f t="shared" si="226"/>
        <v>#REF!</v>
      </c>
      <c r="L224" s="213" t="e">
        <f t="shared" si="217"/>
        <v>#REF!</v>
      </c>
      <c r="M224" s="219" t="e">
        <f t="shared" si="218"/>
        <v>#REF!</v>
      </c>
      <c r="N224" s="213" t="e">
        <f t="shared" si="227"/>
        <v>#REF!</v>
      </c>
      <c r="O224" s="219" t="e">
        <f t="shared" si="228"/>
        <v>#REF!</v>
      </c>
      <c r="P224" s="213" t="e">
        <f t="shared" si="229"/>
        <v>#REF!</v>
      </c>
      <c r="Q224" s="219" t="e">
        <f t="shared" si="230"/>
        <v>#REF!</v>
      </c>
      <c r="R224" s="213" t="e">
        <f t="shared" si="231"/>
        <v>#REF!</v>
      </c>
      <c r="S224" s="219" t="e">
        <f t="shared" si="232"/>
        <v>#REF!</v>
      </c>
      <c r="T224" s="133"/>
      <c r="U224" s="454"/>
      <c r="V224" s="475" t="s">
        <v>1770</v>
      </c>
    </row>
    <row r="225" spans="1:22" s="18" customFormat="1" ht="52.5" hidden="1" customHeight="1">
      <c r="A225" s="41" t="s">
        <v>1496</v>
      </c>
      <c r="B225" s="96" t="s">
        <v>443</v>
      </c>
      <c r="C225" s="3" t="s">
        <v>82</v>
      </c>
      <c r="D225" s="3" t="s">
        <v>1687</v>
      </c>
      <c r="E225" s="2" t="s">
        <v>66</v>
      </c>
      <c r="F225" s="213">
        <v>227.98</v>
      </c>
      <c r="G225" s="219"/>
      <c r="H225" s="213" t="e">
        <f>VLOOKUP($A225,#REF!,5,0)</f>
        <v>#REF!</v>
      </c>
      <c r="I225" s="219" t="e">
        <f>VLOOKUP($A225,#REF!,6,0)</f>
        <v>#REF!</v>
      </c>
      <c r="J225" s="213" t="e">
        <f t="shared" si="225"/>
        <v>#REF!</v>
      </c>
      <c r="K225" s="219" t="e">
        <f t="shared" si="226"/>
        <v>#REF!</v>
      </c>
      <c r="L225" s="213" t="e">
        <f t="shared" si="217"/>
        <v>#REF!</v>
      </c>
      <c r="M225" s="219" t="e">
        <f t="shared" si="218"/>
        <v>#REF!</v>
      </c>
      <c r="N225" s="213" t="e">
        <f t="shared" si="227"/>
        <v>#REF!</v>
      </c>
      <c r="O225" s="219" t="e">
        <f t="shared" si="228"/>
        <v>#REF!</v>
      </c>
      <c r="P225" s="213" t="e">
        <f t="shared" si="229"/>
        <v>#REF!</v>
      </c>
      <c r="Q225" s="219" t="e">
        <f t="shared" si="230"/>
        <v>#REF!</v>
      </c>
      <c r="R225" s="213" t="e">
        <f t="shared" si="231"/>
        <v>#REF!</v>
      </c>
      <c r="S225" s="219" t="e">
        <f t="shared" si="232"/>
        <v>#REF!</v>
      </c>
      <c r="T225" s="128"/>
      <c r="U225" s="454"/>
      <c r="V225" s="475" t="s">
        <v>1770</v>
      </c>
    </row>
    <row r="226" spans="1:22" s="18" customFormat="1" ht="105" hidden="1" customHeight="1">
      <c r="A226" s="41" t="s">
        <v>1497</v>
      </c>
      <c r="B226" s="96" t="s">
        <v>445</v>
      </c>
      <c r="C226" s="86" t="s">
        <v>55</v>
      </c>
      <c r="D226" s="24" t="s">
        <v>416</v>
      </c>
      <c r="E226" s="62" t="s">
        <v>56</v>
      </c>
      <c r="F226" s="213">
        <v>245.8</v>
      </c>
      <c r="G226" s="219"/>
      <c r="H226" s="213" t="e">
        <f>VLOOKUP($A226,#REF!,5,0)</f>
        <v>#REF!</v>
      </c>
      <c r="I226" s="219" t="e">
        <f>VLOOKUP($A226,#REF!,6,0)</f>
        <v>#REF!</v>
      </c>
      <c r="J226" s="213" t="e">
        <f t="shared" si="225"/>
        <v>#REF!</v>
      </c>
      <c r="K226" s="219" t="e">
        <f t="shared" si="226"/>
        <v>#REF!</v>
      </c>
      <c r="L226" s="213" t="e">
        <f t="shared" si="217"/>
        <v>#REF!</v>
      </c>
      <c r="M226" s="219" t="e">
        <f t="shared" si="218"/>
        <v>#REF!</v>
      </c>
      <c r="N226" s="213" t="e">
        <f t="shared" si="227"/>
        <v>#REF!</v>
      </c>
      <c r="O226" s="219" t="e">
        <f t="shared" si="228"/>
        <v>#REF!</v>
      </c>
      <c r="P226" s="213" t="e">
        <f t="shared" si="229"/>
        <v>#REF!</v>
      </c>
      <c r="Q226" s="219" t="e">
        <f t="shared" si="230"/>
        <v>#REF!</v>
      </c>
      <c r="R226" s="213" t="e">
        <f t="shared" si="231"/>
        <v>#REF!</v>
      </c>
      <c r="S226" s="219" t="e">
        <f t="shared" si="232"/>
        <v>#REF!</v>
      </c>
      <c r="T226" s="125"/>
      <c r="U226" s="454"/>
      <c r="V226" s="475" t="s">
        <v>1770</v>
      </c>
    </row>
    <row r="227" spans="1:22" s="18" customFormat="1" ht="96.75" hidden="1" customHeight="1">
      <c r="A227" s="41" t="s">
        <v>1842</v>
      </c>
      <c r="B227" s="96" t="s">
        <v>447</v>
      </c>
      <c r="C227" s="24" t="s">
        <v>417</v>
      </c>
      <c r="D227" s="24" t="s">
        <v>418</v>
      </c>
      <c r="E227" s="62" t="s">
        <v>56</v>
      </c>
      <c r="F227" s="213">
        <v>385.5</v>
      </c>
      <c r="G227" s="219"/>
      <c r="H227" s="213" t="e">
        <f>VLOOKUP($A227,#REF!,5,0)</f>
        <v>#REF!</v>
      </c>
      <c r="I227" s="219" t="e">
        <f>VLOOKUP($A227,#REF!,6,0)</f>
        <v>#REF!</v>
      </c>
      <c r="J227" s="213" t="e">
        <f t="shared" si="225"/>
        <v>#REF!</v>
      </c>
      <c r="K227" s="219" t="e">
        <f t="shared" si="226"/>
        <v>#REF!</v>
      </c>
      <c r="L227" s="213" t="e">
        <f t="shared" si="217"/>
        <v>#REF!</v>
      </c>
      <c r="M227" s="219" t="e">
        <f t="shared" si="218"/>
        <v>#REF!</v>
      </c>
      <c r="N227" s="213" t="e">
        <f t="shared" si="227"/>
        <v>#REF!</v>
      </c>
      <c r="O227" s="219" t="e">
        <f t="shared" si="228"/>
        <v>#REF!</v>
      </c>
      <c r="P227" s="213" t="e">
        <f t="shared" si="229"/>
        <v>#REF!</v>
      </c>
      <c r="Q227" s="219" t="e">
        <f t="shared" si="230"/>
        <v>#REF!</v>
      </c>
      <c r="R227" s="213" t="e">
        <f t="shared" si="231"/>
        <v>#REF!</v>
      </c>
      <c r="S227" s="219" t="e">
        <f t="shared" si="232"/>
        <v>#REF!</v>
      </c>
      <c r="T227" s="125"/>
      <c r="U227" s="454"/>
      <c r="V227" s="475" t="s">
        <v>1770</v>
      </c>
    </row>
    <row r="228" spans="1:22" s="18" customFormat="1" ht="50.25" hidden="1" customHeight="1">
      <c r="A228" s="41" t="s">
        <v>2027</v>
      </c>
      <c r="B228" s="96" t="s">
        <v>449</v>
      </c>
      <c r="C228" s="74" t="s">
        <v>306</v>
      </c>
      <c r="D228" s="74" t="s">
        <v>349</v>
      </c>
      <c r="E228" s="65" t="s">
        <v>1</v>
      </c>
      <c r="F228" s="213">
        <v>949.86</v>
      </c>
      <c r="G228" s="219"/>
      <c r="H228" s="213" t="e">
        <f>VLOOKUP($A228,#REF!,5,0)</f>
        <v>#REF!</v>
      </c>
      <c r="I228" s="219" t="e">
        <f>VLOOKUP($A228,#REF!,6,0)</f>
        <v>#REF!</v>
      </c>
      <c r="J228" s="213" t="e">
        <f t="shared" si="225"/>
        <v>#REF!</v>
      </c>
      <c r="K228" s="219" t="e">
        <f t="shared" si="226"/>
        <v>#REF!</v>
      </c>
      <c r="L228" s="213" t="e">
        <f t="shared" si="217"/>
        <v>#REF!</v>
      </c>
      <c r="M228" s="219" t="e">
        <f t="shared" si="218"/>
        <v>#REF!</v>
      </c>
      <c r="N228" s="213" t="e">
        <f t="shared" si="227"/>
        <v>#REF!</v>
      </c>
      <c r="O228" s="219" t="e">
        <f t="shared" si="228"/>
        <v>#REF!</v>
      </c>
      <c r="P228" s="213" t="e">
        <f t="shared" si="229"/>
        <v>#REF!</v>
      </c>
      <c r="Q228" s="219" t="e">
        <f t="shared" si="230"/>
        <v>#REF!</v>
      </c>
      <c r="R228" s="213" t="e">
        <f t="shared" si="231"/>
        <v>#REF!</v>
      </c>
      <c r="S228" s="219" t="e">
        <f t="shared" si="232"/>
        <v>#REF!</v>
      </c>
      <c r="T228" s="125"/>
      <c r="U228" s="454"/>
      <c r="V228" s="475" t="s">
        <v>1770</v>
      </c>
    </row>
    <row r="229" spans="1:22" s="18" customFormat="1" ht="102" hidden="1" customHeight="1">
      <c r="A229" s="41" t="s">
        <v>2028</v>
      </c>
      <c r="B229" s="479" t="s">
        <v>451</v>
      </c>
      <c r="C229" s="334" t="s">
        <v>53</v>
      </c>
      <c r="D229" s="335" t="s">
        <v>419</v>
      </c>
      <c r="E229" s="336" t="s">
        <v>54</v>
      </c>
      <c r="F229" s="213">
        <v>531.5</v>
      </c>
      <c r="G229" s="338"/>
      <c r="H229" s="213" t="e">
        <f>VLOOKUP($A229,#REF!,5,0)</f>
        <v>#REF!</v>
      </c>
      <c r="I229" s="338" t="e">
        <f>VLOOKUP($A229,#REF!,6,0)</f>
        <v>#REF!</v>
      </c>
      <c r="J229" s="213" t="e">
        <f t="shared" si="225"/>
        <v>#REF!</v>
      </c>
      <c r="K229" s="338" t="e">
        <f t="shared" si="226"/>
        <v>#REF!</v>
      </c>
      <c r="L229" s="213" t="e">
        <f t="shared" si="217"/>
        <v>#REF!</v>
      </c>
      <c r="M229" s="338" t="e">
        <f t="shared" si="218"/>
        <v>#REF!</v>
      </c>
      <c r="N229" s="213" t="e">
        <f t="shared" si="227"/>
        <v>#REF!</v>
      </c>
      <c r="O229" s="338" t="e">
        <f t="shared" si="228"/>
        <v>#REF!</v>
      </c>
      <c r="P229" s="213" t="e">
        <f t="shared" si="229"/>
        <v>#REF!</v>
      </c>
      <c r="Q229" s="338" t="e">
        <f t="shared" si="230"/>
        <v>#REF!</v>
      </c>
      <c r="R229" s="213" t="e">
        <f t="shared" si="231"/>
        <v>#REF!</v>
      </c>
      <c r="S229" s="338" t="e">
        <f t="shared" si="232"/>
        <v>#REF!</v>
      </c>
      <c r="T229" s="269" t="s">
        <v>572</v>
      </c>
      <c r="U229" s="454"/>
      <c r="V229" s="475" t="s">
        <v>1770</v>
      </c>
    </row>
    <row r="230" spans="1:22" s="18" customFormat="1" ht="31.5" hidden="1" customHeight="1">
      <c r="A230" s="41"/>
      <c r="B230" s="673" t="s">
        <v>691</v>
      </c>
      <c r="C230" s="659"/>
      <c r="D230" s="659"/>
      <c r="E230" s="659"/>
      <c r="F230" s="659"/>
      <c r="G230" s="659"/>
      <c r="H230" s="482"/>
      <c r="I230" s="482"/>
      <c r="J230" s="482"/>
      <c r="K230" s="482"/>
      <c r="L230" s="482"/>
      <c r="M230" s="482"/>
      <c r="N230" s="482"/>
      <c r="O230" s="482"/>
      <c r="P230" s="482"/>
      <c r="Q230" s="482"/>
      <c r="R230" s="482"/>
      <c r="S230" s="482"/>
      <c r="T230" s="477"/>
      <c r="U230" s="454"/>
      <c r="V230" s="475" t="s">
        <v>1770</v>
      </c>
    </row>
    <row r="231" spans="1:22" s="18" customFormat="1" ht="106.5" hidden="1" customHeight="1">
      <c r="A231" s="41" t="s">
        <v>2029</v>
      </c>
      <c r="B231" s="340" t="s">
        <v>453</v>
      </c>
      <c r="C231" s="341" t="s">
        <v>1755</v>
      </c>
      <c r="D231" s="342" t="s">
        <v>1689</v>
      </c>
      <c r="E231" s="343"/>
      <c r="F231" s="344"/>
      <c r="G231" s="343"/>
      <c r="H231" s="344"/>
      <c r="I231" s="343"/>
      <c r="J231" s="344"/>
      <c r="K231" s="343"/>
      <c r="L231" s="344"/>
      <c r="M231" s="343"/>
      <c r="N231" s="344"/>
      <c r="O231" s="343"/>
      <c r="P231" s="344"/>
      <c r="Q231" s="343"/>
      <c r="R231" s="344"/>
      <c r="S231" s="343"/>
      <c r="T231" s="345"/>
      <c r="U231" s="454"/>
      <c r="V231" s="475" t="s">
        <v>1770</v>
      </c>
    </row>
    <row r="232" spans="1:22" s="18" customFormat="1" ht="18.75" hidden="1" customHeight="1">
      <c r="A232" s="41" t="s">
        <v>2030</v>
      </c>
      <c r="B232" s="42" t="s">
        <v>823</v>
      </c>
      <c r="C232" s="75" t="s">
        <v>700</v>
      </c>
      <c r="D232" s="54"/>
      <c r="E232" s="55" t="s">
        <v>45</v>
      </c>
      <c r="F232" s="69">
        <v>19368.97</v>
      </c>
      <c r="G232" s="69" t="s">
        <v>85</v>
      </c>
      <c r="H232" s="69" t="e">
        <f>VLOOKUP($A232,#REF!,5,0)</f>
        <v>#REF!</v>
      </c>
      <c r="I232" s="69" t="e">
        <f>VLOOKUP($A232,#REF!,6,0)</f>
        <v>#REF!</v>
      </c>
      <c r="J232" s="69" t="e">
        <f t="shared" ref="J232:J241" si="233">($H232/1.1)*1.3</f>
        <v>#REF!</v>
      </c>
      <c r="K232" s="69" t="e">
        <f t="shared" ref="K232:K241" si="234">($I232/1.1)*1.3</f>
        <v>#REF!</v>
      </c>
      <c r="L232" s="69" t="e">
        <f t="shared" ref="L232:L241" si="235">$H232/1.1</f>
        <v>#REF!</v>
      </c>
      <c r="M232" s="69" t="e">
        <f t="shared" ref="M232:M241" si="236">$I232/1.1</f>
        <v>#REF!</v>
      </c>
      <c r="N232" s="69" t="e">
        <f t="shared" ref="N232:N241" si="237">H232</f>
        <v>#REF!</v>
      </c>
      <c r="O232" s="69" t="e">
        <f t="shared" ref="O232:O241" si="238">I232</f>
        <v>#REF!</v>
      </c>
      <c r="P232" s="69" t="e">
        <f t="shared" ref="P232:P241" si="239">($H232/1.1)*1.3</f>
        <v>#REF!</v>
      </c>
      <c r="Q232" s="69" t="e">
        <f t="shared" ref="Q232:Q241" si="240">($I232/1.1)*1.3</f>
        <v>#REF!</v>
      </c>
      <c r="R232" s="69" t="e">
        <f t="shared" ref="R232:R241" si="241">$H232/1.1</f>
        <v>#REF!</v>
      </c>
      <c r="S232" s="69" t="e">
        <f t="shared" ref="S232:S241" si="242">$I232/1.1</f>
        <v>#REF!</v>
      </c>
      <c r="T232" s="134" t="s">
        <v>85</v>
      </c>
      <c r="U232" s="454"/>
      <c r="V232" s="475" t="s">
        <v>1770</v>
      </c>
    </row>
    <row r="233" spans="1:22" s="18" customFormat="1" ht="18.75" hidden="1" customHeight="1">
      <c r="A233" s="41" t="s">
        <v>2031</v>
      </c>
      <c r="B233" s="42" t="s">
        <v>824</v>
      </c>
      <c r="C233" s="75" t="s">
        <v>23</v>
      </c>
      <c r="D233" s="54"/>
      <c r="E233" s="55" t="s">
        <v>45</v>
      </c>
      <c r="F233" s="69">
        <v>27963.15</v>
      </c>
      <c r="G233" s="69" t="s">
        <v>85</v>
      </c>
      <c r="H233" s="69" t="e">
        <f>VLOOKUP($A233,#REF!,5,0)</f>
        <v>#REF!</v>
      </c>
      <c r="I233" s="69" t="e">
        <f>VLOOKUP($A233,#REF!,6,0)</f>
        <v>#REF!</v>
      </c>
      <c r="J233" s="69" t="e">
        <f t="shared" si="233"/>
        <v>#REF!</v>
      </c>
      <c r="K233" s="69" t="e">
        <f t="shared" si="234"/>
        <v>#REF!</v>
      </c>
      <c r="L233" s="69" t="e">
        <f t="shared" si="235"/>
        <v>#REF!</v>
      </c>
      <c r="M233" s="69" t="e">
        <f t="shared" si="236"/>
        <v>#REF!</v>
      </c>
      <c r="N233" s="69" t="e">
        <f t="shared" si="237"/>
        <v>#REF!</v>
      </c>
      <c r="O233" s="69" t="e">
        <f t="shared" si="238"/>
        <v>#REF!</v>
      </c>
      <c r="P233" s="69" t="e">
        <f t="shared" si="239"/>
        <v>#REF!</v>
      </c>
      <c r="Q233" s="69" t="e">
        <f t="shared" si="240"/>
        <v>#REF!</v>
      </c>
      <c r="R233" s="69" t="e">
        <f t="shared" si="241"/>
        <v>#REF!</v>
      </c>
      <c r="S233" s="69" t="e">
        <f t="shared" si="242"/>
        <v>#REF!</v>
      </c>
      <c r="T233" s="134" t="s">
        <v>85</v>
      </c>
      <c r="U233" s="454"/>
      <c r="V233" s="475" t="s">
        <v>1770</v>
      </c>
    </row>
    <row r="234" spans="1:22" s="18" customFormat="1" ht="18.75" hidden="1" customHeight="1">
      <c r="A234" s="41" t="s">
        <v>2032</v>
      </c>
      <c r="B234" s="42" t="s">
        <v>825</v>
      </c>
      <c r="C234" s="75" t="s">
        <v>24</v>
      </c>
      <c r="D234" s="54"/>
      <c r="E234" s="55" t="s">
        <v>45</v>
      </c>
      <c r="F234" s="69">
        <v>34073.15</v>
      </c>
      <c r="G234" s="69" t="s">
        <v>85</v>
      </c>
      <c r="H234" s="69" t="e">
        <f>VLOOKUP($A234,#REF!,5,0)</f>
        <v>#REF!</v>
      </c>
      <c r="I234" s="69" t="e">
        <f>VLOOKUP($A234,#REF!,6,0)</f>
        <v>#REF!</v>
      </c>
      <c r="J234" s="69" t="e">
        <f t="shared" si="233"/>
        <v>#REF!</v>
      </c>
      <c r="K234" s="69" t="e">
        <f t="shared" si="234"/>
        <v>#REF!</v>
      </c>
      <c r="L234" s="69" t="e">
        <f t="shared" si="235"/>
        <v>#REF!</v>
      </c>
      <c r="M234" s="69" t="e">
        <f t="shared" si="236"/>
        <v>#REF!</v>
      </c>
      <c r="N234" s="69" t="e">
        <f t="shared" si="237"/>
        <v>#REF!</v>
      </c>
      <c r="O234" s="69" t="e">
        <f t="shared" si="238"/>
        <v>#REF!</v>
      </c>
      <c r="P234" s="69" t="e">
        <f t="shared" si="239"/>
        <v>#REF!</v>
      </c>
      <c r="Q234" s="69" t="e">
        <f t="shared" si="240"/>
        <v>#REF!</v>
      </c>
      <c r="R234" s="69" t="e">
        <f t="shared" si="241"/>
        <v>#REF!</v>
      </c>
      <c r="S234" s="69" t="e">
        <f t="shared" si="242"/>
        <v>#REF!</v>
      </c>
      <c r="T234" s="134" t="s">
        <v>85</v>
      </c>
      <c r="U234" s="454"/>
      <c r="V234" s="475" t="s">
        <v>1770</v>
      </c>
    </row>
    <row r="235" spans="1:22" s="18" customFormat="1" ht="18.75" hidden="1" customHeight="1">
      <c r="A235" s="41" t="s">
        <v>2033</v>
      </c>
      <c r="B235" s="42" t="s">
        <v>826</v>
      </c>
      <c r="C235" s="75" t="s">
        <v>25</v>
      </c>
      <c r="D235" s="54"/>
      <c r="E235" s="55" t="s">
        <v>45</v>
      </c>
      <c r="F235" s="69">
        <v>43450.15</v>
      </c>
      <c r="G235" s="69" t="s">
        <v>85</v>
      </c>
      <c r="H235" s="69" t="e">
        <f>VLOOKUP($A235,#REF!,5,0)</f>
        <v>#REF!</v>
      </c>
      <c r="I235" s="69" t="e">
        <f>VLOOKUP($A235,#REF!,6,0)</f>
        <v>#REF!</v>
      </c>
      <c r="J235" s="69" t="e">
        <f t="shared" si="233"/>
        <v>#REF!</v>
      </c>
      <c r="K235" s="69" t="e">
        <f t="shared" si="234"/>
        <v>#REF!</v>
      </c>
      <c r="L235" s="69" t="e">
        <f t="shared" si="235"/>
        <v>#REF!</v>
      </c>
      <c r="M235" s="69" t="e">
        <f t="shared" si="236"/>
        <v>#REF!</v>
      </c>
      <c r="N235" s="69" t="e">
        <f t="shared" si="237"/>
        <v>#REF!</v>
      </c>
      <c r="O235" s="69" t="e">
        <f t="shared" si="238"/>
        <v>#REF!</v>
      </c>
      <c r="P235" s="69" t="e">
        <f t="shared" si="239"/>
        <v>#REF!</v>
      </c>
      <c r="Q235" s="69" t="e">
        <f t="shared" si="240"/>
        <v>#REF!</v>
      </c>
      <c r="R235" s="69" t="e">
        <f t="shared" si="241"/>
        <v>#REF!</v>
      </c>
      <c r="S235" s="69" t="e">
        <f t="shared" si="242"/>
        <v>#REF!</v>
      </c>
      <c r="T235" s="134" t="s">
        <v>85</v>
      </c>
      <c r="U235" s="454"/>
      <c r="V235" s="475" t="s">
        <v>1770</v>
      </c>
    </row>
    <row r="236" spans="1:22" s="18" customFormat="1" ht="110.25" hidden="1">
      <c r="A236" s="41" t="s">
        <v>2034</v>
      </c>
      <c r="B236" s="42" t="s">
        <v>454</v>
      </c>
      <c r="C236" s="3" t="s">
        <v>1756</v>
      </c>
      <c r="D236" s="3" t="s">
        <v>1757</v>
      </c>
      <c r="E236" s="2" t="s">
        <v>45</v>
      </c>
      <c r="F236" s="69">
        <v>5384.5</v>
      </c>
      <c r="G236" s="5" t="s">
        <v>85</v>
      </c>
      <c r="H236" s="69" t="e">
        <f>VLOOKUP($A236,#REF!,5,0)</f>
        <v>#REF!</v>
      </c>
      <c r="I236" s="5" t="e">
        <f>VLOOKUP($A236,#REF!,6,0)</f>
        <v>#REF!</v>
      </c>
      <c r="J236" s="69" t="e">
        <f t="shared" si="233"/>
        <v>#REF!</v>
      </c>
      <c r="K236" s="5" t="e">
        <f t="shared" si="234"/>
        <v>#REF!</v>
      </c>
      <c r="L236" s="69" t="e">
        <f t="shared" si="235"/>
        <v>#REF!</v>
      </c>
      <c r="M236" s="5" t="e">
        <f t="shared" si="236"/>
        <v>#REF!</v>
      </c>
      <c r="N236" s="69" t="e">
        <f t="shared" si="237"/>
        <v>#REF!</v>
      </c>
      <c r="O236" s="5" t="e">
        <f t="shared" si="238"/>
        <v>#REF!</v>
      </c>
      <c r="P236" s="69" t="e">
        <f t="shared" si="239"/>
        <v>#REF!</v>
      </c>
      <c r="Q236" s="5" t="e">
        <f t="shared" si="240"/>
        <v>#REF!</v>
      </c>
      <c r="R236" s="69" t="e">
        <f t="shared" si="241"/>
        <v>#REF!</v>
      </c>
      <c r="S236" s="5" t="e">
        <f t="shared" si="242"/>
        <v>#REF!</v>
      </c>
      <c r="T236" s="125"/>
      <c r="U236" s="454"/>
      <c r="V236" s="475" t="s">
        <v>1770</v>
      </c>
    </row>
    <row r="237" spans="1:22" s="18" customFormat="1" ht="46.5" hidden="1" customHeight="1">
      <c r="A237" s="41" t="s">
        <v>2035</v>
      </c>
      <c r="B237" s="42" t="s">
        <v>455</v>
      </c>
      <c r="C237" s="74" t="s">
        <v>348</v>
      </c>
      <c r="D237" s="74" t="s">
        <v>701</v>
      </c>
      <c r="E237" s="65" t="s">
        <v>1</v>
      </c>
      <c r="F237" s="69">
        <v>798.5</v>
      </c>
      <c r="G237" s="5" t="s">
        <v>85</v>
      </c>
      <c r="H237" s="69" t="e">
        <f>VLOOKUP($A237,#REF!,5,0)</f>
        <v>#REF!</v>
      </c>
      <c r="I237" s="5" t="e">
        <f>VLOOKUP($A237,#REF!,6,0)</f>
        <v>#REF!</v>
      </c>
      <c r="J237" s="69" t="e">
        <f t="shared" si="233"/>
        <v>#REF!</v>
      </c>
      <c r="K237" s="5" t="e">
        <f t="shared" si="234"/>
        <v>#REF!</v>
      </c>
      <c r="L237" s="69" t="e">
        <f t="shared" si="235"/>
        <v>#REF!</v>
      </c>
      <c r="M237" s="5" t="e">
        <f t="shared" si="236"/>
        <v>#REF!</v>
      </c>
      <c r="N237" s="69" t="e">
        <f t="shared" si="237"/>
        <v>#REF!</v>
      </c>
      <c r="O237" s="5" t="e">
        <f t="shared" si="238"/>
        <v>#REF!</v>
      </c>
      <c r="P237" s="69" t="e">
        <f t="shared" si="239"/>
        <v>#REF!</v>
      </c>
      <c r="Q237" s="5" t="e">
        <f t="shared" si="240"/>
        <v>#REF!</v>
      </c>
      <c r="R237" s="69" t="e">
        <f t="shared" si="241"/>
        <v>#REF!</v>
      </c>
      <c r="S237" s="5" t="e">
        <f t="shared" si="242"/>
        <v>#REF!</v>
      </c>
      <c r="T237" s="125"/>
      <c r="U237" s="454"/>
      <c r="V237" s="475" t="s">
        <v>1770</v>
      </c>
    </row>
    <row r="238" spans="1:22" s="18" customFormat="1" ht="93.75" hidden="1" customHeight="1">
      <c r="A238" s="41" t="s">
        <v>2036</v>
      </c>
      <c r="B238" s="42" t="s">
        <v>456</v>
      </c>
      <c r="C238" s="3" t="s">
        <v>832</v>
      </c>
      <c r="D238" s="54" t="s">
        <v>1690</v>
      </c>
      <c r="E238" s="55" t="s">
        <v>64</v>
      </c>
      <c r="F238" s="69">
        <v>8900</v>
      </c>
      <c r="G238" s="5" t="s">
        <v>85</v>
      </c>
      <c r="H238" s="69" t="e">
        <f>VLOOKUP($A238,#REF!,5,0)</f>
        <v>#REF!</v>
      </c>
      <c r="I238" s="5" t="e">
        <f>VLOOKUP($A238,#REF!,6,0)</f>
        <v>#REF!</v>
      </c>
      <c r="J238" s="69" t="e">
        <f t="shared" si="233"/>
        <v>#REF!</v>
      </c>
      <c r="K238" s="5" t="e">
        <f t="shared" si="234"/>
        <v>#REF!</v>
      </c>
      <c r="L238" s="69" t="e">
        <f t="shared" si="235"/>
        <v>#REF!</v>
      </c>
      <c r="M238" s="5" t="e">
        <f t="shared" si="236"/>
        <v>#REF!</v>
      </c>
      <c r="N238" s="69" t="e">
        <f t="shared" si="237"/>
        <v>#REF!</v>
      </c>
      <c r="O238" s="5" t="e">
        <f t="shared" si="238"/>
        <v>#REF!</v>
      </c>
      <c r="P238" s="69" t="e">
        <f t="shared" si="239"/>
        <v>#REF!</v>
      </c>
      <c r="Q238" s="5" t="e">
        <f t="shared" si="240"/>
        <v>#REF!</v>
      </c>
      <c r="R238" s="69" t="e">
        <f t="shared" si="241"/>
        <v>#REF!</v>
      </c>
      <c r="S238" s="5" t="e">
        <f t="shared" si="242"/>
        <v>#REF!</v>
      </c>
      <c r="T238" s="125"/>
      <c r="U238" s="454"/>
      <c r="V238" s="475" t="s">
        <v>1770</v>
      </c>
    </row>
    <row r="239" spans="1:22" s="18" customFormat="1" ht="115.5" hidden="1" customHeight="1">
      <c r="A239" s="41" t="s">
        <v>2037</v>
      </c>
      <c r="B239" s="42" t="s">
        <v>457</v>
      </c>
      <c r="C239" s="3" t="s">
        <v>833</v>
      </c>
      <c r="D239" s="3" t="s">
        <v>1691</v>
      </c>
      <c r="E239" s="2" t="s">
        <v>392</v>
      </c>
      <c r="F239" s="69">
        <v>1860.1</v>
      </c>
      <c r="G239" s="5" t="s">
        <v>85</v>
      </c>
      <c r="H239" s="69" t="e">
        <f>VLOOKUP($A239,#REF!,5,0)</f>
        <v>#REF!</v>
      </c>
      <c r="I239" s="5" t="e">
        <f>VLOOKUP($A239,#REF!,6,0)</f>
        <v>#REF!</v>
      </c>
      <c r="J239" s="69" t="e">
        <f t="shared" si="233"/>
        <v>#REF!</v>
      </c>
      <c r="K239" s="5" t="e">
        <f t="shared" si="234"/>
        <v>#REF!</v>
      </c>
      <c r="L239" s="69" t="e">
        <f t="shared" si="235"/>
        <v>#REF!</v>
      </c>
      <c r="M239" s="5" t="e">
        <f t="shared" si="236"/>
        <v>#REF!</v>
      </c>
      <c r="N239" s="69" t="e">
        <f t="shared" si="237"/>
        <v>#REF!</v>
      </c>
      <c r="O239" s="5" t="e">
        <f t="shared" si="238"/>
        <v>#REF!</v>
      </c>
      <c r="P239" s="69" t="e">
        <f t="shared" si="239"/>
        <v>#REF!</v>
      </c>
      <c r="Q239" s="5" t="e">
        <f t="shared" si="240"/>
        <v>#REF!</v>
      </c>
      <c r="R239" s="69" t="e">
        <f t="shared" si="241"/>
        <v>#REF!</v>
      </c>
      <c r="S239" s="5" t="e">
        <f t="shared" si="242"/>
        <v>#REF!</v>
      </c>
      <c r="T239" s="125"/>
      <c r="U239" s="454"/>
      <c r="V239" s="475" t="s">
        <v>1770</v>
      </c>
    </row>
    <row r="240" spans="1:22" s="18" customFormat="1" ht="94.5" hidden="1">
      <c r="A240" s="41" t="s">
        <v>2038</v>
      </c>
      <c r="B240" s="42" t="s">
        <v>458</v>
      </c>
      <c r="C240" s="54" t="s">
        <v>834</v>
      </c>
      <c r="D240" s="54" t="s">
        <v>1220</v>
      </c>
      <c r="E240" s="55" t="s">
        <v>392</v>
      </c>
      <c r="F240" s="69">
        <v>600</v>
      </c>
      <c r="G240" s="5" t="s">
        <v>85</v>
      </c>
      <c r="H240" s="69" t="e">
        <f>VLOOKUP($A240,#REF!,5,0)</f>
        <v>#REF!</v>
      </c>
      <c r="I240" s="5" t="e">
        <f>VLOOKUP($A240,#REF!,6,0)</f>
        <v>#REF!</v>
      </c>
      <c r="J240" s="69" t="e">
        <f t="shared" si="233"/>
        <v>#REF!</v>
      </c>
      <c r="K240" s="5" t="e">
        <f t="shared" si="234"/>
        <v>#REF!</v>
      </c>
      <c r="L240" s="69" t="e">
        <f t="shared" si="235"/>
        <v>#REF!</v>
      </c>
      <c r="M240" s="5" t="e">
        <f t="shared" si="236"/>
        <v>#REF!</v>
      </c>
      <c r="N240" s="69" t="e">
        <f t="shared" si="237"/>
        <v>#REF!</v>
      </c>
      <c r="O240" s="5" t="e">
        <f t="shared" si="238"/>
        <v>#REF!</v>
      </c>
      <c r="P240" s="69" t="e">
        <f t="shared" si="239"/>
        <v>#REF!</v>
      </c>
      <c r="Q240" s="5" t="e">
        <f t="shared" si="240"/>
        <v>#REF!</v>
      </c>
      <c r="R240" s="69" t="e">
        <f t="shared" si="241"/>
        <v>#REF!</v>
      </c>
      <c r="S240" s="5" t="e">
        <f t="shared" si="242"/>
        <v>#REF!</v>
      </c>
      <c r="T240" s="125"/>
      <c r="U240" s="454"/>
      <c r="V240" s="475" t="s">
        <v>1770</v>
      </c>
    </row>
    <row r="241" spans="1:22" s="18" customFormat="1" ht="94.5" hidden="1">
      <c r="A241" s="41" t="s">
        <v>2039</v>
      </c>
      <c r="B241" s="42" t="s">
        <v>461</v>
      </c>
      <c r="C241" s="74" t="s">
        <v>347</v>
      </c>
      <c r="D241" s="54" t="s">
        <v>1369</v>
      </c>
      <c r="E241" s="65" t="s">
        <v>1</v>
      </c>
      <c r="F241" s="69">
        <v>772.2</v>
      </c>
      <c r="G241" s="5" t="s">
        <v>85</v>
      </c>
      <c r="H241" s="69" t="e">
        <f>VLOOKUP($A241,#REF!,5,0)</f>
        <v>#REF!</v>
      </c>
      <c r="I241" s="5" t="e">
        <f>VLOOKUP($A241,#REF!,6,0)</f>
        <v>#REF!</v>
      </c>
      <c r="J241" s="69" t="e">
        <f t="shared" si="233"/>
        <v>#REF!</v>
      </c>
      <c r="K241" s="5" t="e">
        <f t="shared" si="234"/>
        <v>#REF!</v>
      </c>
      <c r="L241" s="69" t="e">
        <f t="shared" si="235"/>
        <v>#REF!</v>
      </c>
      <c r="M241" s="5" t="e">
        <f t="shared" si="236"/>
        <v>#REF!</v>
      </c>
      <c r="N241" s="69" t="e">
        <f t="shared" si="237"/>
        <v>#REF!</v>
      </c>
      <c r="O241" s="5" t="e">
        <f t="shared" si="238"/>
        <v>#REF!</v>
      </c>
      <c r="P241" s="69" t="e">
        <f t="shared" si="239"/>
        <v>#REF!</v>
      </c>
      <c r="Q241" s="5" t="e">
        <f t="shared" si="240"/>
        <v>#REF!</v>
      </c>
      <c r="R241" s="69" t="e">
        <f t="shared" si="241"/>
        <v>#REF!</v>
      </c>
      <c r="S241" s="5" t="e">
        <f t="shared" si="242"/>
        <v>#REF!</v>
      </c>
      <c r="T241" s="125"/>
      <c r="U241" s="454"/>
      <c r="V241" s="475" t="s">
        <v>1770</v>
      </c>
    </row>
    <row r="242" spans="1:22" s="18" customFormat="1" ht="94.5" hidden="1">
      <c r="A242" s="41" t="s">
        <v>2040</v>
      </c>
      <c r="B242" s="107" t="s">
        <v>464</v>
      </c>
      <c r="C242" s="8" t="s">
        <v>1370</v>
      </c>
      <c r="D242" s="8" t="s">
        <v>1753</v>
      </c>
      <c r="E242" s="9"/>
      <c r="F242" s="16"/>
      <c r="G242" s="16"/>
      <c r="H242" s="16"/>
      <c r="I242" s="16"/>
      <c r="J242" s="16"/>
      <c r="K242" s="16"/>
      <c r="L242" s="16"/>
      <c r="M242" s="16"/>
      <c r="N242" s="16"/>
      <c r="O242" s="16"/>
      <c r="P242" s="16"/>
      <c r="Q242" s="16"/>
      <c r="R242" s="16"/>
      <c r="S242" s="16"/>
      <c r="T242" s="127"/>
      <c r="U242" s="459" t="s">
        <v>1737</v>
      </c>
      <c r="V242" s="475" t="s">
        <v>1770</v>
      </c>
    </row>
    <row r="243" spans="1:22" s="18" customFormat="1" ht="94.5" hidden="1">
      <c r="A243" s="41" t="s">
        <v>2041</v>
      </c>
      <c r="B243" s="76" t="s">
        <v>827</v>
      </c>
      <c r="C243" s="7" t="s">
        <v>1588</v>
      </c>
      <c r="D243" s="3"/>
      <c r="E243" s="2" t="s">
        <v>45</v>
      </c>
      <c r="F243" s="5">
        <v>93450.769295664853</v>
      </c>
      <c r="G243" s="5" t="s">
        <v>85</v>
      </c>
      <c r="H243" s="5" t="e">
        <f>VLOOKUP($A243,#REF!,5,0)</f>
        <v>#REF!</v>
      </c>
      <c r="I243" s="5" t="e">
        <f>VLOOKUP($A243,#REF!,6,0)</f>
        <v>#REF!</v>
      </c>
      <c r="J243" s="5" t="e">
        <f t="shared" ref="J243:J250" si="243">($H243/1.1)*1.3</f>
        <v>#REF!</v>
      </c>
      <c r="K243" s="5" t="e">
        <f t="shared" ref="K243:K250" si="244">($I243/1.1)*1.3</f>
        <v>#REF!</v>
      </c>
      <c r="L243" s="5" t="e">
        <f t="shared" ref="L243:L250" si="245">$H243/1.1</f>
        <v>#REF!</v>
      </c>
      <c r="M243" s="5" t="e">
        <f t="shared" ref="M243:M250" si="246">$I243/1.1</f>
        <v>#REF!</v>
      </c>
      <c r="N243" s="5" t="e">
        <f t="shared" ref="N243:N250" si="247">H243</f>
        <v>#REF!</v>
      </c>
      <c r="O243" s="5" t="e">
        <f t="shared" ref="O243:O250" si="248">I243</f>
        <v>#REF!</v>
      </c>
      <c r="P243" s="5" t="e">
        <f t="shared" ref="P243:P250" si="249">($H243/1.1)*1.3</f>
        <v>#REF!</v>
      </c>
      <c r="Q243" s="5" t="e">
        <f t="shared" ref="Q243:Q250" si="250">($I243/1.1)*1.3</f>
        <v>#REF!</v>
      </c>
      <c r="R243" s="5" t="e">
        <f t="shared" ref="R243:R250" si="251">$H243/1.1</f>
        <v>#REF!</v>
      </c>
      <c r="S243" s="5" t="e">
        <f t="shared" ref="S243:S250" si="252">$I243/1.1</f>
        <v>#REF!</v>
      </c>
      <c r="T243" s="128" t="s">
        <v>85</v>
      </c>
      <c r="U243" s="454"/>
      <c r="V243" s="475" t="s">
        <v>1770</v>
      </c>
    </row>
    <row r="244" spans="1:22" s="18" customFormat="1" ht="94.5" hidden="1">
      <c r="A244" s="41" t="s">
        <v>2042</v>
      </c>
      <c r="B244" s="76" t="s">
        <v>828</v>
      </c>
      <c r="C244" s="7" t="s">
        <v>1589</v>
      </c>
      <c r="D244" s="3"/>
      <c r="E244" s="2" t="s">
        <v>45</v>
      </c>
      <c r="F244" s="5">
        <v>222837.13782899882</v>
      </c>
      <c r="G244" s="5" t="s">
        <v>85</v>
      </c>
      <c r="H244" s="5" t="e">
        <f>VLOOKUP($A244,#REF!,5,0)</f>
        <v>#REF!</v>
      </c>
      <c r="I244" s="5" t="e">
        <f>VLOOKUP($A244,#REF!,6,0)</f>
        <v>#REF!</v>
      </c>
      <c r="J244" s="5" t="e">
        <f t="shared" si="243"/>
        <v>#REF!</v>
      </c>
      <c r="K244" s="5" t="e">
        <f t="shared" si="244"/>
        <v>#REF!</v>
      </c>
      <c r="L244" s="5" t="e">
        <f t="shared" si="245"/>
        <v>#REF!</v>
      </c>
      <c r="M244" s="5" t="e">
        <f t="shared" si="246"/>
        <v>#REF!</v>
      </c>
      <c r="N244" s="5" t="e">
        <f t="shared" si="247"/>
        <v>#REF!</v>
      </c>
      <c r="O244" s="5" t="e">
        <f t="shared" si="248"/>
        <v>#REF!</v>
      </c>
      <c r="P244" s="5" t="e">
        <f t="shared" si="249"/>
        <v>#REF!</v>
      </c>
      <c r="Q244" s="5" t="e">
        <f t="shared" si="250"/>
        <v>#REF!</v>
      </c>
      <c r="R244" s="5" t="e">
        <f t="shared" si="251"/>
        <v>#REF!</v>
      </c>
      <c r="S244" s="5" t="e">
        <f t="shared" si="252"/>
        <v>#REF!</v>
      </c>
      <c r="T244" s="128" t="s">
        <v>85</v>
      </c>
      <c r="U244" s="454"/>
      <c r="V244" s="475" t="s">
        <v>1770</v>
      </c>
    </row>
    <row r="245" spans="1:22" s="18" customFormat="1" ht="94.5" hidden="1">
      <c r="A245" s="41" t="s">
        <v>2043</v>
      </c>
      <c r="B245" s="76" t="s">
        <v>829</v>
      </c>
      <c r="C245" s="7" t="s">
        <v>1736</v>
      </c>
      <c r="D245" s="3"/>
      <c r="E245" s="2" t="s">
        <v>45</v>
      </c>
      <c r="F245" s="5">
        <v>331979.24902899883</v>
      </c>
      <c r="G245" s="5" t="s">
        <v>85</v>
      </c>
      <c r="H245" s="5" t="e">
        <f>VLOOKUP($A245,#REF!,5,0)</f>
        <v>#REF!</v>
      </c>
      <c r="I245" s="5" t="e">
        <f>VLOOKUP($A245,#REF!,6,0)</f>
        <v>#REF!</v>
      </c>
      <c r="J245" s="5" t="e">
        <f t="shared" si="243"/>
        <v>#REF!</v>
      </c>
      <c r="K245" s="5" t="e">
        <f t="shared" si="244"/>
        <v>#REF!</v>
      </c>
      <c r="L245" s="5" t="e">
        <f t="shared" si="245"/>
        <v>#REF!</v>
      </c>
      <c r="M245" s="5" t="e">
        <f t="shared" si="246"/>
        <v>#REF!</v>
      </c>
      <c r="N245" s="5" t="e">
        <f t="shared" si="247"/>
        <v>#REF!</v>
      </c>
      <c r="O245" s="5" t="e">
        <f t="shared" si="248"/>
        <v>#REF!</v>
      </c>
      <c r="P245" s="5" t="e">
        <f t="shared" si="249"/>
        <v>#REF!</v>
      </c>
      <c r="Q245" s="5" t="e">
        <f t="shared" si="250"/>
        <v>#REF!</v>
      </c>
      <c r="R245" s="5" t="e">
        <f t="shared" si="251"/>
        <v>#REF!</v>
      </c>
      <c r="S245" s="5" t="e">
        <f t="shared" si="252"/>
        <v>#REF!</v>
      </c>
      <c r="T245" s="128" t="s">
        <v>85</v>
      </c>
      <c r="U245" s="454"/>
      <c r="V245" s="475" t="s">
        <v>1770</v>
      </c>
    </row>
    <row r="246" spans="1:22" s="18" customFormat="1" ht="94.5" hidden="1">
      <c r="A246" s="41" t="s">
        <v>2044</v>
      </c>
      <c r="B246" s="93" t="s">
        <v>467</v>
      </c>
      <c r="C246" s="3" t="s">
        <v>73</v>
      </c>
      <c r="D246" s="3" t="s">
        <v>1694</v>
      </c>
      <c r="E246" s="2" t="s">
        <v>45</v>
      </c>
      <c r="F246" s="5">
        <v>1087.74</v>
      </c>
      <c r="G246" s="5" t="s">
        <v>85</v>
      </c>
      <c r="H246" s="5" t="e">
        <f>VLOOKUP($A246,#REF!,5,0)</f>
        <v>#REF!</v>
      </c>
      <c r="I246" s="5" t="e">
        <f>VLOOKUP($A246,#REF!,6,0)</f>
        <v>#REF!</v>
      </c>
      <c r="J246" s="5" t="e">
        <f t="shared" si="243"/>
        <v>#REF!</v>
      </c>
      <c r="K246" s="5" t="e">
        <f t="shared" si="244"/>
        <v>#REF!</v>
      </c>
      <c r="L246" s="5" t="e">
        <f t="shared" si="245"/>
        <v>#REF!</v>
      </c>
      <c r="M246" s="5" t="e">
        <f t="shared" si="246"/>
        <v>#REF!</v>
      </c>
      <c r="N246" s="5" t="e">
        <f t="shared" si="247"/>
        <v>#REF!</v>
      </c>
      <c r="O246" s="5" t="e">
        <f t="shared" si="248"/>
        <v>#REF!</v>
      </c>
      <c r="P246" s="5" t="e">
        <f t="shared" si="249"/>
        <v>#REF!</v>
      </c>
      <c r="Q246" s="5" t="e">
        <f t="shared" si="250"/>
        <v>#REF!</v>
      </c>
      <c r="R246" s="5" t="e">
        <f t="shared" si="251"/>
        <v>#REF!</v>
      </c>
      <c r="S246" s="5" t="e">
        <f t="shared" si="252"/>
        <v>#REF!</v>
      </c>
      <c r="T246" s="129" t="s">
        <v>1285</v>
      </c>
      <c r="U246" s="454"/>
      <c r="V246" s="475" t="s">
        <v>1770</v>
      </c>
    </row>
    <row r="247" spans="1:22" s="18" customFormat="1" ht="94.5" hidden="1">
      <c r="A247" s="41" t="s">
        <v>2045</v>
      </c>
      <c r="B247" s="93" t="s">
        <v>469</v>
      </c>
      <c r="C247" s="3" t="s">
        <v>72</v>
      </c>
      <c r="D247" s="3" t="s">
        <v>1695</v>
      </c>
      <c r="E247" s="2" t="s">
        <v>45</v>
      </c>
      <c r="F247" s="5">
        <v>2124.5699999999997</v>
      </c>
      <c r="G247" s="5" t="s">
        <v>85</v>
      </c>
      <c r="H247" s="5" t="e">
        <f>VLOOKUP($A247,#REF!,5,0)</f>
        <v>#REF!</v>
      </c>
      <c r="I247" s="5" t="e">
        <f>VLOOKUP($A247,#REF!,6,0)</f>
        <v>#REF!</v>
      </c>
      <c r="J247" s="5" t="e">
        <f t="shared" si="243"/>
        <v>#REF!</v>
      </c>
      <c r="K247" s="5" t="e">
        <f t="shared" si="244"/>
        <v>#REF!</v>
      </c>
      <c r="L247" s="5" t="e">
        <f t="shared" si="245"/>
        <v>#REF!</v>
      </c>
      <c r="M247" s="5" t="e">
        <f t="shared" si="246"/>
        <v>#REF!</v>
      </c>
      <c r="N247" s="5" t="e">
        <f t="shared" si="247"/>
        <v>#REF!</v>
      </c>
      <c r="O247" s="5" t="e">
        <f t="shared" si="248"/>
        <v>#REF!</v>
      </c>
      <c r="P247" s="5" t="e">
        <f t="shared" si="249"/>
        <v>#REF!</v>
      </c>
      <c r="Q247" s="5" t="e">
        <f t="shared" si="250"/>
        <v>#REF!</v>
      </c>
      <c r="R247" s="5" t="e">
        <f t="shared" si="251"/>
        <v>#REF!</v>
      </c>
      <c r="S247" s="5" t="e">
        <f t="shared" si="252"/>
        <v>#REF!</v>
      </c>
      <c r="T247" s="129" t="s">
        <v>1285</v>
      </c>
      <c r="U247" s="454"/>
      <c r="V247" s="475" t="s">
        <v>1770</v>
      </c>
    </row>
    <row r="248" spans="1:22" s="18" customFormat="1" ht="94.5" hidden="1">
      <c r="A248" s="41" t="s">
        <v>2046</v>
      </c>
      <c r="B248" s="93" t="s">
        <v>470</v>
      </c>
      <c r="C248" s="21" t="s">
        <v>794</v>
      </c>
      <c r="D248" s="21" t="s">
        <v>1696</v>
      </c>
      <c r="E248" s="22" t="s">
        <v>676</v>
      </c>
      <c r="F248" s="5">
        <v>2844.98</v>
      </c>
      <c r="G248" s="5" t="s">
        <v>85</v>
      </c>
      <c r="H248" s="5" t="e">
        <f>VLOOKUP($A248,#REF!,5,0)</f>
        <v>#REF!</v>
      </c>
      <c r="I248" s="5" t="e">
        <f>VLOOKUP($A248,#REF!,6,0)</f>
        <v>#REF!</v>
      </c>
      <c r="J248" s="5" t="e">
        <f t="shared" si="243"/>
        <v>#REF!</v>
      </c>
      <c r="K248" s="5" t="e">
        <f t="shared" si="244"/>
        <v>#REF!</v>
      </c>
      <c r="L248" s="5" t="e">
        <f t="shared" si="245"/>
        <v>#REF!</v>
      </c>
      <c r="M248" s="5" t="e">
        <f t="shared" si="246"/>
        <v>#REF!</v>
      </c>
      <c r="N248" s="5" t="e">
        <f t="shared" si="247"/>
        <v>#REF!</v>
      </c>
      <c r="O248" s="5" t="e">
        <f t="shared" si="248"/>
        <v>#REF!</v>
      </c>
      <c r="P248" s="5" t="e">
        <f t="shared" si="249"/>
        <v>#REF!</v>
      </c>
      <c r="Q248" s="5" t="e">
        <f t="shared" si="250"/>
        <v>#REF!</v>
      </c>
      <c r="R248" s="5" t="e">
        <f t="shared" si="251"/>
        <v>#REF!</v>
      </c>
      <c r="S248" s="5" t="e">
        <f t="shared" si="252"/>
        <v>#REF!</v>
      </c>
      <c r="T248" s="129"/>
      <c r="U248" s="454"/>
      <c r="V248" s="475" t="s">
        <v>1770</v>
      </c>
    </row>
    <row r="249" spans="1:22" s="18" customFormat="1" ht="94.5" hidden="1">
      <c r="A249" s="41" t="s">
        <v>2047</v>
      </c>
      <c r="B249" s="93" t="s">
        <v>471</v>
      </c>
      <c r="C249" s="21" t="s">
        <v>795</v>
      </c>
      <c r="D249" s="21" t="s">
        <v>1696</v>
      </c>
      <c r="E249" s="22" t="s">
        <v>676</v>
      </c>
      <c r="F249" s="5">
        <v>4344.66</v>
      </c>
      <c r="G249" s="5" t="s">
        <v>85</v>
      </c>
      <c r="H249" s="5" t="e">
        <f>VLOOKUP($A249,#REF!,5,0)</f>
        <v>#REF!</v>
      </c>
      <c r="I249" s="5" t="e">
        <f>VLOOKUP($A249,#REF!,6,0)</f>
        <v>#REF!</v>
      </c>
      <c r="J249" s="5" t="e">
        <f t="shared" si="243"/>
        <v>#REF!</v>
      </c>
      <c r="K249" s="5" t="e">
        <f t="shared" si="244"/>
        <v>#REF!</v>
      </c>
      <c r="L249" s="5" t="e">
        <f t="shared" si="245"/>
        <v>#REF!</v>
      </c>
      <c r="M249" s="5" t="e">
        <f t="shared" si="246"/>
        <v>#REF!</v>
      </c>
      <c r="N249" s="5" t="e">
        <f t="shared" si="247"/>
        <v>#REF!</v>
      </c>
      <c r="O249" s="5" t="e">
        <f t="shared" si="248"/>
        <v>#REF!</v>
      </c>
      <c r="P249" s="5" t="e">
        <f t="shared" si="249"/>
        <v>#REF!</v>
      </c>
      <c r="Q249" s="5" t="e">
        <f t="shared" si="250"/>
        <v>#REF!</v>
      </c>
      <c r="R249" s="5" t="e">
        <f t="shared" si="251"/>
        <v>#REF!</v>
      </c>
      <c r="S249" s="5" t="e">
        <f t="shared" si="252"/>
        <v>#REF!</v>
      </c>
      <c r="T249" s="129"/>
      <c r="U249" s="454"/>
      <c r="V249" s="475" t="s">
        <v>1770</v>
      </c>
    </row>
    <row r="250" spans="1:22" s="18" customFormat="1" ht="94.5" hidden="1">
      <c r="A250" s="41" t="s">
        <v>2048</v>
      </c>
      <c r="B250" s="496" t="s">
        <v>472</v>
      </c>
      <c r="C250" s="484" t="s">
        <v>677</v>
      </c>
      <c r="D250" s="484" t="s">
        <v>1697</v>
      </c>
      <c r="E250" s="303" t="s">
        <v>792</v>
      </c>
      <c r="F250" s="5">
        <v>318.96999999999997</v>
      </c>
      <c r="G250" s="117" t="s">
        <v>85</v>
      </c>
      <c r="H250" s="5" t="e">
        <f>VLOOKUP($A250,#REF!,5,0)</f>
        <v>#REF!</v>
      </c>
      <c r="I250" s="117" t="e">
        <f>VLOOKUP($A250,#REF!,6,0)</f>
        <v>#REF!</v>
      </c>
      <c r="J250" s="5" t="e">
        <f t="shared" si="243"/>
        <v>#REF!</v>
      </c>
      <c r="K250" s="117" t="e">
        <f t="shared" si="244"/>
        <v>#REF!</v>
      </c>
      <c r="L250" s="5" t="e">
        <f t="shared" si="245"/>
        <v>#REF!</v>
      </c>
      <c r="M250" s="117" t="e">
        <f t="shared" si="246"/>
        <v>#REF!</v>
      </c>
      <c r="N250" s="5" t="e">
        <f t="shared" si="247"/>
        <v>#REF!</v>
      </c>
      <c r="O250" s="117" t="e">
        <f t="shared" si="248"/>
        <v>#REF!</v>
      </c>
      <c r="P250" s="5" t="e">
        <f t="shared" si="249"/>
        <v>#REF!</v>
      </c>
      <c r="Q250" s="117" t="e">
        <f t="shared" si="250"/>
        <v>#REF!</v>
      </c>
      <c r="R250" s="5" t="e">
        <f t="shared" si="251"/>
        <v>#REF!</v>
      </c>
      <c r="S250" s="117" t="e">
        <f t="shared" si="252"/>
        <v>#REF!</v>
      </c>
      <c r="T250" s="269"/>
      <c r="U250" s="457"/>
      <c r="V250" s="475" t="s">
        <v>1770</v>
      </c>
    </row>
    <row r="251" spans="1:22" s="18" customFormat="1" ht="27.75" hidden="1" customHeight="1">
      <c r="A251" s="41"/>
      <c r="B251" s="673" t="s">
        <v>560</v>
      </c>
      <c r="C251" s="659"/>
      <c r="D251" s="659"/>
      <c r="E251" s="659"/>
      <c r="F251" s="659"/>
      <c r="G251" s="659"/>
      <c r="H251" s="482"/>
      <c r="I251" s="482"/>
      <c r="J251" s="482"/>
      <c r="K251" s="482"/>
      <c r="L251" s="482"/>
      <c r="M251" s="482"/>
      <c r="N251" s="482"/>
      <c r="O251" s="482"/>
      <c r="P251" s="482"/>
      <c r="Q251" s="482"/>
      <c r="R251" s="482"/>
      <c r="S251" s="482"/>
      <c r="T251" s="477"/>
      <c r="U251" s="454"/>
      <c r="V251" s="475" t="s">
        <v>1770</v>
      </c>
    </row>
    <row r="252" spans="1:22" s="18" customFormat="1" ht="96.75" hidden="1" customHeight="1">
      <c r="A252" s="41" t="s">
        <v>2049</v>
      </c>
      <c r="B252" s="53" t="s">
        <v>490</v>
      </c>
      <c r="C252" s="21" t="s">
        <v>1128</v>
      </c>
      <c r="D252" s="109" t="s">
        <v>1698</v>
      </c>
      <c r="E252" s="55" t="s">
        <v>66</v>
      </c>
      <c r="F252" s="449">
        <v>68.400000000000006</v>
      </c>
      <c r="G252" s="5" t="s">
        <v>85</v>
      </c>
      <c r="H252" s="449" t="e">
        <f>VLOOKUP($A252,#REF!,5,0)</f>
        <v>#REF!</v>
      </c>
      <c r="I252" s="5" t="e">
        <f>VLOOKUP($A252,#REF!,6,0)</f>
        <v>#REF!</v>
      </c>
      <c r="J252" s="449" t="e">
        <f t="shared" ref="J252:J272" si="253">($H252/1.1)*1.3</f>
        <v>#REF!</v>
      </c>
      <c r="K252" s="5" t="e">
        <f t="shared" ref="K252:K272" si="254">($I252/1.1)*1.3</f>
        <v>#REF!</v>
      </c>
      <c r="L252" s="449" t="e">
        <f t="shared" ref="L252:L259" si="255">$H252/1.1</f>
        <v>#REF!</v>
      </c>
      <c r="M252" s="5" t="e">
        <f t="shared" ref="M252:M259" si="256">$I252/1.1</f>
        <v>#REF!</v>
      </c>
      <c r="N252" s="449" t="e">
        <f t="shared" ref="N252:N272" si="257">H252</f>
        <v>#REF!</v>
      </c>
      <c r="O252" s="5" t="e">
        <f t="shared" ref="O252:O272" si="258">I252</f>
        <v>#REF!</v>
      </c>
      <c r="P252" s="449" t="e">
        <f t="shared" ref="P252:P272" si="259">($H252/1.1)*1.3</f>
        <v>#REF!</v>
      </c>
      <c r="Q252" s="5" t="e">
        <f t="shared" ref="Q252:Q272" si="260">($I252/1.1)*1.3</f>
        <v>#REF!</v>
      </c>
      <c r="R252" s="449" t="e">
        <f t="shared" ref="R252:R259" si="261">$H252/1.1</f>
        <v>#REF!</v>
      </c>
      <c r="S252" s="5" t="e">
        <f t="shared" ref="S252:S259" si="262">$I252/1.1</f>
        <v>#REF!</v>
      </c>
      <c r="T252" s="132"/>
      <c r="U252" s="454"/>
      <c r="V252" s="475" t="s">
        <v>1770</v>
      </c>
    </row>
    <row r="253" spans="1:22" s="18" customFormat="1" ht="91.5" hidden="1" customHeight="1">
      <c r="A253" s="41" t="s">
        <v>2050</v>
      </c>
      <c r="B253" s="53" t="s">
        <v>491</v>
      </c>
      <c r="C253" s="21" t="s">
        <v>1129</v>
      </c>
      <c r="D253" s="21" t="s">
        <v>1699</v>
      </c>
      <c r="E253" s="55" t="s">
        <v>66</v>
      </c>
      <c r="F253" s="449">
        <v>123.52</v>
      </c>
      <c r="G253" s="5" t="s">
        <v>85</v>
      </c>
      <c r="H253" s="449" t="e">
        <f>VLOOKUP($A253,#REF!,5,0)</f>
        <v>#REF!</v>
      </c>
      <c r="I253" s="5" t="e">
        <f>VLOOKUP($A253,#REF!,6,0)</f>
        <v>#REF!</v>
      </c>
      <c r="J253" s="449" t="e">
        <f t="shared" si="253"/>
        <v>#REF!</v>
      </c>
      <c r="K253" s="5" t="e">
        <f t="shared" si="254"/>
        <v>#REF!</v>
      </c>
      <c r="L253" s="449" t="e">
        <f t="shared" si="255"/>
        <v>#REF!</v>
      </c>
      <c r="M253" s="5" t="e">
        <f t="shared" si="256"/>
        <v>#REF!</v>
      </c>
      <c r="N253" s="449" t="e">
        <f t="shared" si="257"/>
        <v>#REF!</v>
      </c>
      <c r="O253" s="5" t="e">
        <f t="shared" si="258"/>
        <v>#REF!</v>
      </c>
      <c r="P253" s="449" t="e">
        <f t="shared" si="259"/>
        <v>#REF!</v>
      </c>
      <c r="Q253" s="5" t="e">
        <f t="shared" si="260"/>
        <v>#REF!</v>
      </c>
      <c r="R253" s="449" t="e">
        <f t="shared" si="261"/>
        <v>#REF!</v>
      </c>
      <c r="S253" s="5" t="e">
        <f t="shared" si="262"/>
        <v>#REF!</v>
      </c>
      <c r="T253" s="132"/>
      <c r="U253" s="454"/>
      <c r="V253" s="475" t="s">
        <v>1770</v>
      </c>
    </row>
    <row r="254" spans="1:22" s="18" customFormat="1" ht="91.5" hidden="1" customHeight="1">
      <c r="A254" s="41" t="s">
        <v>2051</v>
      </c>
      <c r="B254" s="53" t="s">
        <v>494</v>
      </c>
      <c r="C254" s="44" t="s">
        <v>1130</v>
      </c>
      <c r="D254" s="23" t="s">
        <v>1700</v>
      </c>
      <c r="E254" s="55" t="s">
        <v>66</v>
      </c>
      <c r="F254" s="449">
        <v>47.92</v>
      </c>
      <c r="G254" s="5" t="s">
        <v>85</v>
      </c>
      <c r="H254" s="449" t="e">
        <f>VLOOKUP($A254,#REF!,5,0)</f>
        <v>#REF!</v>
      </c>
      <c r="I254" s="5" t="e">
        <f>VLOOKUP($A254,#REF!,6,0)</f>
        <v>#REF!</v>
      </c>
      <c r="J254" s="449" t="e">
        <f t="shared" si="253"/>
        <v>#REF!</v>
      </c>
      <c r="K254" s="5" t="e">
        <f t="shared" si="254"/>
        <v>#REF!</v>
      </c>
      <c r="L254" s="449" t="e">
        <f t="shared" si="255"/>
        <v>#REF!</v>
      </c>
      <c r="M254" s="5" t="e">
        <f t="shared" si="256"/>
        <v>#REF!</v>
      </c>
      <c r="N254" s="449" t="e">
        <f t="shared" si="257"/>
        <v>#REF!</v>
      </c>
      <c r="O254" s="5" t="e">
        <f t="shared" si="258"/>
        <v>#REF!</v>
      </c>
      <c r="P254" s="449" t="e">
        <f t="shared" si="259"/>
        <v>#REF!</v>
      </c>
      <c r="Q254" s="5" t="e">
        <f t="shared" si="260"/>
        <v>#REF!</v>
      </c>
      <c r="R254" s="449" t="e">
        <f t="shared" si="261"/>
        <v>#REF!</v>
      </c>
      <c r="S254" s="5" t="e">
        <f t="shared" si="262"/>
        <v>#REF!</v>
      </c>
      <c r="T254" s="132"/>
      <c r="U254" s="454"/>
      <c r="V254" s="475" t="s">
        <v>1770</v>
      </c>
    </row>
    <row r="255" spans="1:22" s="18" customFormat="1" ht="91.5" hidden="1" customHeight="1">
      <c r="A255" s="41" t="s">
        <v>2052</v>
      </c>
      <c r="B255" s="53" t="s">
        <v>497</v>
      </c>
      <c r="C255" s="44" t="s">
        <v>1131</v>
      </c>
      <c r="D255" s="23" t="s">
        <v>1701</v>
      </c>
      <c r="E255" s="55" t="s">
        <v>66</v>
      </c>
      <c r="F255" s="449">
        <v>112.72</v>
      </c>
      <c r="G255" s="5" t="s">
        <v>85</v>
      </c>
      <c r="H255" s="449" t="e">
        <f>VLOOKUP($A255,#REF!,5,0)</f>
        <v>#REF!</v>
      </c>
      <c r="I255" s="5" t="e">
        <f>VLOOKUP($A255,#REF!,6,0)</f>
        <v>#REF!</v>
      </c>
      <c r="J255" s="449" t="e">
        <f t="shared" si="253"/>
        <v>#REF!</v>
      </c>
      <c r="K255" s="5" t="e">
        <f t="shared" si="254"/>
        <v>#REF!</v>
      </c>
      <c r="L255" s="449" t="e">
        <f t="shared" si="255"/>
        <v>#REF!</v>
      </c>
      <c r="M255" s="5" t="e">
        <f t="shared" si="256"/>
        <v>#REF!</v>
      </c>
      <c r="N255" s="449" t="e">
        <f t="shared" si="257"/>
        <v>#REF!</v>
      </c>
      <c r="O255" s="5" t="e">
        <f t="shared" si="258"/>
        <v>#REF!</v>
      </c>
      <c r="P255" s="449" t="e">
        <f t="shared" si="259"/>
        <v>#REF!</v>
      </c>
      <c r="Q255" s="5" t="e">
        <f t="shared" si="260"/>
        <v>#REF!</v>
      </c>
      <c r="R255" s="449" t="e">
        <f t="shared" si="261"/>
        <v>#REF!</v>
      </c>
      <c r="S255" s="5" t="e">
        <f t="shared" si="262"/>
        <v>#REF!</v>
      </c>
      <c r="T255" s="132"/>
      <c r="U255" s="454"/>
      <c r="V255" s="475" t="s">
        <v>1770</v>
      </c>
    </row>
    <row r="256" spans="1:22" s="18" customFormat="1" ht="91.5" hidden="1" customHeight="1">
      <c r="A256" s="41" t="s">
        <v>2053</v>
      </c>
      <c r="B256" s="53" t="s">
        <v>500</v>
      </c>
      <c r="C256" s="44" t="s">
        <v>573</v>
      </c>
      <c r="D256" s="23" t="s">
        <v>1702</v>
      </c>
      <c r="E256" s="55" t="s">
        <v>66</v>
      </c>
      <c r="F256" s="449">
        <v>101.25</v>
      </c>
      <c r="G256" s="5" t="s">
        <v>85</v>
      </c>
      <c r="H256" s="449" t="e">
        <f>VLOOKUP($A256,#REF!,5,0)</f>
        <v>#REF!</v>
      </c>
      <c r="I256" s="5" t="e">
        <f>VLOOKUP($A256,#REF!,6,0)</f>
        <v>#REF!</v>
      </c>
      <c r="J256" s="449" t="e">
        <f t="shared" si="253"/>
        <v>#REF!</v>
      </c>
      <c r="K256" s="5" t="e">
        <f t="shared" si="254"/>
        <v>#REF!</v>
      </c>
      <c r="L256" s="449" t="e">
        <f t="shared" si="255"/>
        <v>#REF!</v>
      </c>
      <c r="M256" s="5" t="e">
        <f t="shared" si="256"/>
        <v>#REF!</v>
      </c>
      <c r="N256" s="449" t="e">
        <f t="shared" si="257"/>
        <v>#REF!</v>
      </c>
      <c r="O256" s="5" t="e">
        <f t="shared" si="258"/>
        <v>#REF!</v>
      </c>
      <c r="P256" s="449" t="e">
        <f t="shared" si="259"/>
        <v>#REF!</v>
      </c>
      <c r="Q256" s="5" t="e">
        <f t="shared" si="260"/>
        <v>#REF!</v>
      </c>
      <c r="R256" s="449" t="e">
        <f t="shared" si="261"/>
        <v>#REF!</v>
      </c>
      <c r="S256" s="5" t="e">
        <f t="shared" si="262"/>
        <v>#REF!</v>
      </c>
      <c r="T256" s="132"/>
      <c r="U256" s="454"/>
      <c r="V256" s="475" t="s">
        <v>1770</v>
      </c>
    </row>
    <row r="257" spans="1:22" s="18" customFormat="1" ht="91.5" hidden="1" customHeight="1">
      <c r="A257" s="41" t="s">
        <v>2054</v>
      </c>
      <c r="B257" s="53" t="s">
        <v>501</v>
      </c>
      <c r="C257" s="44" t="s">
        <v>574</v>
      </c>
      <c r="D257" s="23" t="s">
        <v>1703</v>
      </c>
      <c r="E257" s="55" t="s">
        <v>66</v>
      </c>
      <c r="F257" s="449">
        <v>157.72</v>
      </c>
      <c r="G257" s="5" t="s">
        <v>85</v>
      </c>
      <c r="H257" s="449" t="e">
        <f>VLOOKUP($A257,#REF!,5,0)</f>
        <v>#REF!</v>
      </c>
      <c r="I257" s="5" t="e">
        <f>VLOOKUP($A257,#REF!,6,0)</f>
        <v>#REF!</v>
      </c>
      <c r="J257" s="449" t="e">
        <f t="shared" si="253"/>
        <v>#REF!</v>
      </c>
      <c r="K257" s="5" t="e">
        <f t="shared" si="254"/>
        <v>#REF!</v>
      </c>
      <c r="L257" s="449" t="e">
        <f t="shared" si="255"/>
        <v>#REF!</v>
      </c>
      <c r="M257" s="5" t="e">
        <f t="shared" si="256"/>
        <v>#REF!</v>
      </c>
      <c r="N257" s="449" t="e">
        <f t="shared" si="257"/>
        <v>#REF!</v>
      </c>
      <c r="O257" s="5" t="e">
        <f t="shared" si="258"/>
        <v>#REF!</v>
      </c>
      <c r="P257" s="449" t="e">
        <f t="shared" si="259"/>
        <v>#REF!</v>
      </c>
      <c r="Q257" s="5" t="e">
        <f t="shared" si="260"/>
        <v>#REF!</v>
      </c>
      <c r="R257" s="449" t="e">
        <f t="shared" si="261"/>
        <v>#REF!</v>
      </c>
      <c r="S257" s="5" t="e">
        <f t="shared" si="262"/>
        <v>#REF!</v>
      </c>
      <c r="T257" s="132"/>
      <c r="U257" s="454"/>
      <c r="V257" s="475" t="s">
        <v>1770</v>
      </c>
    </row>
    <row r="258" spans="1:22" s="18" customFormat="1" ht="91.5" hidden="1" customHeight="1">
      <c r="A258" s="41" t="s">
        <v>2055</v>
      </c>
      <c r="B258" s="53" t="s">
        <v>502</v>
      </c>
      <c r="C258" s="44" t="s">
        <v>1132</v>
      </c>
      <c r="D258" s="23" t="s">
        <v>1704</v>
      </c>
      <c r="E258" s="55" t="s">
        <v>66</v>
      </c>
      <c r="F258" s="449">
        <v>82.12</v>
      </c>
      <c r="G258" s="5" t="s">
        <v>85</v>
      </c>
      <c r="H258" s="449" t="e">
        <f>VLOOKUP($A258,#REF!,5,0)</f>
        <v>#REF!</v>
      </c>
      <c r="I258" s="5" t="e">
        <f>VLOOKUP($A258,#REF!,6,0)</f>
        <v>#REF!</v>
      </c>
      <c r="J258" s="449" t="e">
        <f t="shared" si="253"/>
        <v>#REF!</v>
      </c>
      <c r="K258" s="5" t="e">
        <f t="shared" si="254"/>
        <v>#REF!</v>
      </c>
      <c r="L258" s="449" t="e">
        <f t="shared" si="255"/>
        <v>#REF!</v>
      </c>
      <c r="M258" s="5" t="e">
        <f t="shared" si="256"/>
        <v>#REF!</v>
      </c>
      <c r="N258" s="449" t="e">
        <f t="shared" si="257"/>
        <v>#REF!</v>
      </c>
      <c r="O258" s="5" t="e">
        <f t="shared" si="258"/>
        <v>#REF!</v>
      </c>
      <c r="P258" s="449" t="e">
        <f t="shared" si="259"/>
        <v>#REF!</v>
      </c>
      <c r="Q258" s="5" t="e">
        <f t="shared" si="260"/>
        <v>#REF!</v>
      </c>
      <c r="R258" s="449" t="e">
        <f t="shared" si="261"/>
        <v>#REF!</v>
      </c>
      <c r="S258" s="5" t="e">
        <f t="shared" si="262"/>
        <v>#REF!</v>
      </c>
      <c r="T258" s="132"/>
      <c r="U258" s="454"/>
      <c r="V258" s="475" t="s">
        <v>1770</v>
      </c>
    </row>
    <row r="259" spans="1:22" s="18" customFormat="1" ht="91.5" hidden="1" customHeight="1">
      <c r="A259" s="41" t="s">
        <v>2056</v>
      </c>
      <c r="B259" s="53" t="s">
        <v>503</v>
      </c>
      <c r="C259" s="21" t="s">
        <v>1133</v>
      </c>
      <c r="D259" s="23" t="s">
        <v>1705</v>
      </c>
      <c r="E259" s="55" t="s">
        <v>66</v>
      </c>
      <c r="F259" s="449">
        <v>146.92000000000002</v>
      </c>
      <c r="G259" s="5" t="s">
        <v>85</v>
      </c>
      <c r="H259" s="449" t="e">
        <f>VLOOKUP($A259,#REF!,5,0)</f>
        <v>#REF!</v>
      </c>
      <c r="I259" s="5" t="e">
        <f>VLOOKUP($A259,#REF!,6,0)</f>
        <v>#REF!</v>
      </c>
      <c r="J259" s="449" t="e">
        <f t="shared" si="253"/>
        <v>#REF!</v>
      </c>
      <c r="K259" s="5" t="e">
        <f t="shared" si="254"/>
        <v>#REF!</v>
      </c>
      <c r="L259" s="449" t="e">
        <f t="shared" si="255"/>
        <v>#REF!</v>
      </c>
      <c r="M259" s="5" t="e">
        <f t="shared" si="256"/>
        <v>#REF!</v>
      </c>
      <c r="N259" s="449" t="e">
        <f t="shared" si="257"/>
        <v>#REF!</v>
      </c>
      <c r="O259" s="5" t="e">
        <f t="shared" si="258"/>
        <v>#REF!</v>
      </c>
      <c r="P259" s="449" t="e">
        <f t="shared" si="259"/>
        <v>#REF!</v>
      </c>
      <c r="Q259" s="5" t="e">
        <f t="shared" si="260"/>
        <v>#REF!</v>
      </c>
      <c r="R259" s="449" t="e">
        <f t="shared" si="261"/>
        <v>#REF!</v>
      </c>
      <c r="S259" s="5" t="e">
        <f t="shared" si="262"/>
        <v>#REF!</v>
      </c>
      <c r="T259" s="132"/>
      <c r="U259" s="454"/>
      <c r="V259" s="475" t="s">
        <v>1770</v>
      </c>
    </row>
    <row r="260" spans="1:22" s="18" customFormat="1" ht="100.5" customHeight="1">
      <c r="A260" s="375" t="s">
        <v>1990</v>
      </c>
      <c r="B260" s="53" t="s">
        <v>506</v>
      </c>
      <c r="C260" s="44" t="s">
        <v>559</v>
      </c>
      <c r="D260" s="23" t="s">
        <v>696</v>
      </c>
      <c r="E260" s="55" t="s">
        <v>66</v>
      </c>
      <c r="F260" s="449">
        <v>162.9</v>
      </c>
      <c r="G260" s="5" t="s">
        <v>85</v>
      </c>
      <c r="H260" s="449"/>
      <c r="I260" s="5"/>
      <c r="J260" s="449"/>
      <c r="K260" s="5"/>
      <c r="L260" s="449"/>
      <c r="M260" s="5"/>
      <c r="N260" s="449"/>
      <c r="O260" s="5"/>
      <c r="P260" s="449"/>
      <c r="Q260" s="5"/>
      <c r="R260" s="449"/>
      <c r="S260" s="5"/>
      <c r="T260" s="132"/>
      <c r="U260" s="454"/>
      <c r="V260" s="475" t="s">
        <v>1770</v>
      </c>
    </row>
    <row r="261" spans="1:22" s="18" customFormat="1" ht="82.5" hidden="1" customHeight="1">
      <c r="A261" s="41" t="s">
        <v>2057</v>
      </c>
      <c r="B261" s="53" t="s">
        <v>509</v>
      </c>
      <c r="C261" s="44" t="s">
        <v>459</v>
      </c>
      <c r="D261" s="23" t="s">
        <v>1706</v>
      </c>
      <c r="E261" s="55" t="s">
        <v>66</v>
      </c>
      <c r="F261" s="449">
        <v>119.7</v>
      </c>
      <c r="G261" s="5" t="s">
        <v>85</v>
      </c>
      <c r="H261" s="449" t="e">
        <f>VLOOKUP($A261,#REF!,5,0)</f>
        <v>#REF!</v>
      </c>
      <c r="I261" s="5" t="e">
        <f>VLOOKUP($A261,#REF!,6,0)</f>
        <v>#REF!</v>
      </c>
      <c r="J261" s="449" t="e">
        <f t="shared" si="253"/>
        <v>#REF!</v>
      </c>
      <c r="K261" s="5" t="e">
        <f t="shared" si="254"/>
        <v>#REF!</v>
      </c>
      <c r="L261" s="449" t="e">
        <f t="shared" ref="L261:L263" si="263">$H261/1.1</f>
        <v>#REF!</v>
      </c>
      <c r="M261" s="5" t="e">
        <f t="shared" ref="M261:M263" si="264">$I261/1.1</f>
        <v>#REF!</v>
      </c>
      <c r="N261" s="449" t="e">
        <f t="shared" si="257"/>
        <v>#REF!</v>
      </c>
      <c r="O261" s="5" t="e">
        <f t="shared" si="258"/>
        <v>#REF!</v>
      </c>
      <c r="P261" s="449" t="e">
        <f t="shared" si="259"/>
        <v>#REF!</v>
      </c>
      <c r="Q261" s="5" t="e">
        <f t="shared" si="260"/>
        <v>#REF!</v>
      </c>
      <c r="R261" s="449" t="e">
        <f t="shared" ref="R261:R263" si="265">$H261/1.1</f>
        <v>#REF!</v>
      </c>
      <c r="S261" s="5" t="e">
        <f t="shared" ref="S261:S263" si="266">$I261/1.1</f>
        <v>#REF!</v>
      </c>
      <c r="T261" s="132"/>
      <c r="U261" s="454"/>
      <c r="V261" s="475" t="s">
        <v>1770</v>
      </c>
    </row>
    <row r="262" spans="1:22" s="18" customFormat="1" ht="94.5" hidden="1" customHeight="1">
      <c r="A262" s="41" t="s">
        <v>2058</v>
      </c>
      <c r="B262" s="53" t="s">
        <v>512</v>
      </c>
      <c r="C262" s="21" t="s">
        <v>582</v>
      </c>
      <c r="D262" s="109" t="s">
        <v>583</v>
      </c>
      <c r="E262" s="80" t="s">
        <v>66</v>
      </c>
      <c r="F262" s="449">
        <v>93.76</v>
      </c>
      <c r="G262" s="5" t="s">
        <v>85</v>
      </c>
      <c r="H262" s="449" t="e">
        <f>VLOOKUP($A262,#REF!,5,0)</f>
        <v>#REF!</v>
      </c>
      <c r="I262" s="5" t="e">
        <f>VLOOKUP($A262,#REF!,6,0)</f>
        <v>#REF!</v>
      </c>
      <c r="J262" s="449" t="e">
        <f t="shared" si="253"/>
        <v>#REF!</v>
      </c>
      <c r="K262" s="5" t="e">
        <f t="shared" si="254"/>
        <v>#REF!</v>
      </c>
      <c r="L262" s="449" t="e">
        <f t="shared" si="263"/>
        <v>#REF!</v>
      </c>
      <c r="M262" s="5" t="e">
        <f t="shared" si="264"/>
        <v>#REF!</v>
      </c>
      <c r="N262" s="449" t="e">
        <f t="shared" si="257"/>
        <v>#REF!</v>
      </c>
      <c r="O262" s="5" t="e">
        <f t="shared" si="258"/>
        <v>#REF!</v>
      </c>
      <c r="P262" s="449" t="e">
        <f t="shared" si="259"/>
        <v>#REF!</v>
      </c>
      <c r="Q262" s="5" t="e">
        <f t="shared" si="260"/>
        <v>#REF!</v>
      </c>
      <c r="R262" s="449" t="e">
        <f t="shared" si="265"/>
        <v>#REF!</v>
      </c>
      <c r="S262" s="5" t="e">
        <f t="shared" si="266"/>
        <v>#REF!</v>
      </c>
      <c r="T262" s="132"/>
      <c r="U262" s="454"/>
      <c r="V262" s="475" t="s">
        <v>1770</v>
      </c>
    </row>
    <row r="263" spans="1:22" s="18" customFormat="1" ht="82.5" hidden="1" customHeight="1">
      <c r="A263" s="41" t="s">
        <v>2059</v>
      </c>
      <c r="B263" s="53" t="s">
        <v>514</v>
      </c>
      <c r="C263" s="21" t="s">
        <v>584</v>
      </c>
      <c r="D263" s="109" t="s">
        <v>585</v>
      </c>
      <c r="E263" s="80" t="s">
        <v>66</v>
      </c>
      <c r="F263" s="449">
        <v>110.56</v>
      </c>
      <c r="G263" s="5" t="s">
        <v>85</v>
      </c>
      <c r="H263" s="449" t="e">
        <f>VLOOKUP($A263,#REF!,5,0)</f>
        <v>#REF!</v>
      </c>
      <c r="I263" s="5" t="e">
        <f>VLOOKUP($A263,#REF!,6,0)</f>
        <v>#REF!</v>
      </c>
      <c r="J263" s="449" t="e">
        <f t="shared" si="253"/>
        <v>#REF!</v>
      </c>
      <c r="K263" s="5" t="e">
        <f t="shared" si="254"/>
        <v>#REF!</v>
      </c>
      <c r="L263" s="449" t="e">
        <f t="shared" si="263"/>
        <v>#REF!</v>
      </c>
      <c r="M263" s="5" t="e">
        <f t="shared" si="264"/>
        <v>#REF!</v>
      </c>
      <c r="N263" s="449" t="e">
        <f t="shared" si="257"/>
        <v>#REF!</v>
      </c>
      <c r="O263" s="5" t="e">
        <f t="shared" si="258"/>
        <v>#REF!</v>
      </c>
      <c r="P263" s="449" t="e">
        <f t="shared" si="259"/>
        <v>#REF!</v>
      </c>
      <c r="Q263" s="5" t="e">
        <f t="shared" si="260"/>
        <v>#REF!</v>
      </c>
      <c r="R263" s="449" t="e">
        <f t="shared" si="265"/>
        <v>#REF!</v>
      </c>
      <c r="S263" s="5" t="e">
        <f t="shared" si="266"/>
        <v>#REF!</v>
      </c>
      <c r="T263" s="132"/>
      <c r="U263" s="454"/>
      <c r="V263" s="475" t="s">
        <v>1770</v>
      </c>
    </row>
    <row r="264" spans="1:22" s="18" customFormat="1" ht="94.5">
      <c r="A264" s="375" t="s">
        <v>1990</v>
      </c>
      <c r="B264" s="79" t="s">
        <v>528</v>
      </c>
      <c r="C264" s="44" t="s">
        <v>510</v>
      </c>
      <c r="D264" s="72" t="s">
        <v>511</v>
      </c>
      <c r="E264" s="55" t="s">
        <v>66</v>
      </c>
      <c r="F264" s="449">
        <v>446.49</v>
      </c>
      <c r="G264" s="5" t="s">
        <v>85</v>
      </c>
      <c r="H264" s="449"/>
      <c r="I264" s="5"/>
      <c r="J264" s="449"/>
      <c r="K264" s="5"/>
      <c r="L264" s="449"/>
      <c r="M264" s="5"/>
      <c r="N264" s="449"/>
      <c r="O264" s="5"/>
      <c r="P264" s="449"/>
      <c r="Q264" s="5"/>
      <c r="R264" s="449"/>
      <c r="S264" s="5"/>
      <c r="T264" s="132" t="s">
        <v>85</v>
      </c>
      <c r="U264" s="454"/>
      <c r="V264" s="475" t="s">
        <v>1770</v>
      </c>
    </row>
    <row r="265" spans="1:22" s="18" customFormat="1" ht="94.5">
      <c r="A265" s="375" t="s">
        <v>1990</v>
      </c>
      <c r="B265" s="79" t="s">
        <v>586</v>
      </c>
      <c r="C265" s="44" t="s">
        <v>473</v>
      </c>
      <c r="D265" s="23" t="s">
        <v>474</v>
      </c>
      <c r="E265" s="55" t="s">
        <v>475</v>
      </c>
      <c r="F265" s="449">
        <v>4508.8</v>
      </c>
      <c r="G265" s="5" t="s">
        <v>85</v>
      </c>
      <c r="H265" s="449"/>
      <c r="I265" s="5"/>
      <c r="J265" s="449"/>
      <c r="K265" s="5"/>
      <c r="L265" s="449"/>
      <c r="M265" s="5"/>
      <c r="N265" s="449"/>
      <c r="O265" s="5"/>
      <c r="P265" s="449"/>
      <c r="Q265" s="5"/>
      <c r="R265" s="449"/>
      <c r="S265" s="5"/>
      <c r="T265" s="132"/>
      <c r="U265" s="454"/>
      <c r="V265" s="475" t="s">
        <v>1770</v>
      </c>
    </row>
    <row r="266" spans="1:22" s="18" customFormat="1" ht="152.25" customHeight="1">
      <c r="A266" s="375" t="s">
        <v>1990</v>
      </c>
      <c r="B266" s="79" t="s">
        <v>587</v>
      </c>
      <c r="C266" s="44" t="s">
        <v>1758</v>
      </c>
      <c r="D266" s="23" t="s">
        <v>1707</v>
      </c>
      <c r="E266" s="80" t="s">
        <v>66</v>
      </c>
      <c r="F266" s="449">
        <v>81.2</v>
      </c>
      <c r="G266" s="5" t="s">
        <v>85</v>
      </c>
      <c r="H266" s="449"/>
      <c r="I266" s="5"/>
      <c r="J266" s="449"/>
      <c r="K266" s="5"/>
      <c r="L266" s="449"/>
      <c r="M266" s="5"/>
      <c r="N266" s="449"/>
      <c r="O266" s="5"/>
      <c r="P266" s="449"/>
      <c r="Q266" s="5"/>
      <c r="R266" s="449"/>
      <c r="S266" s="5"/>
      <c r="T266" s="367" t="s">
        <v>975</v>
      </c>
      <c r="U266" s="454"/>
      <c r="V266" s="475" t="s">
        <v>1770</v>
      </c>
    </row>
    <row r="267" spans="1:22" s="18" customFormat="1" ht="130.15" customHeight="1">
      <c r="A267" s="375" t="s">
        <v>1990</v>
      </c>
      <c r="B267" s="79" t="s">
        <v>588</v>
      </c>
      <c r="C267" s="44" t="s">
        <v>1759</v>
      </c>
      <c r="D267" s="23" t="s">
        <v>1708</v>
      </c>
      <c r="E267" s="80" t="s">
        <v>66</v>
      </c>
      <c r="F267" s="449">
        <v>58.339999999999996</v>
      </c>
      <c r="G267" s="5" t="s">
        <v>85</v>
      </c>
      <c r="H267" s="449"/>
      <c r="I267" s="5"/>
      <c r="J267" s="449"/>
      <c r="K267" s="5"/>
      <c r="L267" s="449"/>
      <c r="M267" s="5"/>
      <c r="N267" s="449"/>
      <c r="O267" s="5"/>
      <c r="P267" s="449"/>
      <c r="Q267" s="5"/>
      <c r="R267" s="449"/>
      <c r="S267" s="5"/>
      <c r="T267" s="367" t="s">
        <v>975</v>
      </c>
      <c r="U267" s="454"/>
      <c r="V267" s="475" t="s">
        <v>1770</v>
      </c>
    </row>
    <row r="268" spans="1:22" s="18" customFormat="1" ht="130.15" customHeight="1">
      <c r="A268" s="375" t="s">
        <v>1990</v>
      </c>
      <c r="B268" s="79" t="s">
        <v>589</v>
      </c>
      <c r="C268" s="44" t="s">
        <v>1760</v>
      </c>
      <c r="D268" s="23" t="s">
        <v>1709</v>
      </c>
      <c r="E268" s="55" t="s">
        <v>66</v>
      </c>
      <c r="F268" s="449">
        <v>93.64</v>
      </c>
      <c r="G268" s="5" t="s">
        <v>85</v>
      </c>
      <c r="H268" s="449"/>
      <c r="I268" s="5"/>
      <c r="J268" s="449"/>
      <c r="K268" s="5"/>
      <c r="L268" s="449"/>
      <c r="M268" s="5"/>
      <c r="N268" s="449"/>
      <c r="O268" s="5"/>
      <c r="P268" s="449"/>
      <c r="Q268" s="5"/>
      <c r="R268" s="449"/>
      <c r="S268" s="5"/>
      <c r="T268" s="367" t="s">
        <v>975</v>
      </c>
      <c r="U268" s="454"/>
      <c r="V268" s="475" t="s">
        <v>1770</v>
      </c>
    </row>
    <row r="269" spans="1:22" s="18" customFormat="1" ht="52.15" customHeight="1">
      <c r="A269" s="375" t="s">
        <v>1990</v>
      </c>
      <c r="B269" s="79" t="s">
        <v>590</v>
      </c>
      <c r="C269" s="3" t="s">
        <v>67</v>
      </c>
      <c r="D269" s="3" t="s">
        <v>1710</v>
      </c>
      <c r="E269" s="2" t="s">
        <v>45</v>
      </c>
      <c r="F269" s="449">
        <v>438.57</v>
      </c>
      <c r="G269" s="5" t="s">
        <v>85</v>
      </c>
      <c r="H269" s="449"/>
      <c r="I269" s="5"/>
      <c r="J269" s="449"/>
      <c r="K269" s="5"/>
      <c r="L269" s="449"/>
      <c r="M269" s="5"/>
      <c r="N269" s="449"/>
      <c r="O269" s="5"/>
      <c r="P269" s="449"/>
      <c r="Q269" s="5"/>
      <c r="R269" s="449"/>
      <c r="S269" s="5"/>
      <c r="T269" s="128" t="s">
        <v>85</v>
      </c>
      <c r="U269" s="454"/>
      <c r="V269" s="475" t="s">
        <v>1770</v>
      </c>
    </row>
    <row r="270" spans="1:22" s="18" customFormat="1" ht="31.5" customHeight="1">
      <c r="A270" s="375" t="s">
        <v>1990</v>
      </c>
      <c r="B270" s="79" t="s">
        <v>591</v>
      </c>
      <c r="C270" s="44" t="s">
        <v>520</v>
      </c>
      <c r="D270" s="72" t="s">
        <v>1711</v>
      </c>
      <c r="E270" s="55" t="s">
        <v>45</v>
      </c>
      <c r="F270" s="449">
        <v>154</v>
      </c>
      <c r="G270" s="5" t="s">
        <v>85</v>
      </c>
      <c r="H270" s="449"/>
      <c r="I270" s="5"/>
      <c r="J270" s="449"/>
      <c r="K270" s="5"/>
      <c r="L270" s="449"/>
      <c r="M270" s="5"/>
      <c r="N270" s="449"/>
      <c r="O270" s="5"/>
      <c r="P270" s="449"/>
      <c r="Q270" s="5"/>
      <c r="R270" s="449"/>
      <c r="S270" s="5"/>
      <c r="T270" s="132" t="s">
        <v>85</v>
      </c>
      <c r="U270" s="454"/>
      <c r="V270" s="475" t="s">
        <v>1770</v>
      </c>
    </row>
    <row r="271" spans="1:22" s="18" customFormat="1" ht="35.25" hidden="1" customHeight="1">
      <c r="A271" s="41" t="s">
        <v>2060</v>
      </c>
      <c r="B271" s="79" t="s">
        <v>592</v>
      </c>
      <c r="C271" s="44" t="s">
        <v>275</v>
      </c>
      <c r="D271" s="72" t="s">
        <v>1712</v>
      </c>
      <c r="E271" s="55" t="s">
        <v>45</v>
      </c>
      <c r="F271" s="449">
        <v>187</v>
      </c>
      <c r="G271" s="5" t="s">
        <v>85</v>
      </c>
      <c r="H271" s="449" t="e">
        <f>VLOOKUP($A271,#REF!,5,0)</f>
        <v>#REF!</v>
      </c>
      <c r="I271" s="5" t="e">
        <f>VLOOKUP($A271,#REF!,6,0)</f>
        <v>#REF!</v>
      </c>
      <c r="J271" s="449" t="e">
        <f t="shared" si="253"/>
        <v>#REF!</v>
      </c>
      <c r="K271" s="5" t="e">
        <f t="shared" si="254"/>
        <v>#REF!</v>
      </c>
      <c r="L271" s="449" t="e">
        <f t="shared" ref="L271:L272" si="267">$H271/1.1</f>
        <v>#REF!</v>
      </c>
      <c r="M271" s="5" t="e">
        <f t="shared" ref="M271:M272" si="268">$I271/1.1</f>
        <v>#REF!</v>
      </c>
      <c r="N271" s="449" t="e">
        <f t="shared" si="257"/>
        <v>#REF!</v>
      </c>
      <c r="O271" s="5" t="e">
        <f t="shared" si="258"/>
        <v>#REF!</v>
      </c>
      <c r="P271" s="449" t="e">
        <f t="shared" si="259"/>
        <v>#REF!</v>
      </c>
      <c r="Q271" s="5" t="e">
        <f t="shared" si="260"/>
        <v>#REF!</v>
      </c>
      <c r="R271" s="449" t="e">
        <f t="shared" ref="R271:R272" si="269">$H271/1.1</f>
        <v>#REF!</v>
      </c>
      <c r="S271" s="5" t="e">
        <f t="shared" ref="S271:S272" si="270">$I271/1.1</f>
        <v>#REF!</v>
      </c>
      <c r="T271" s="132" t="s">
        <v>85</v>
      </c>
      <c r="U271" s="454"/>
      <c r="V271" s="475" t="s">
        <v>1770</v>
      </c>
    </row>
    <row r="272" spans="1:22" s="18" customFormat="1" ht="30" hidden="1" customHeight="1">
      <c r="A272" s="41" t="s">
        <v>2061</v>
      </c>
      <c r="B272" s="79" t="s">
        <v>593</v>
      </c>
      <c r="C272" s="44" t="s">
        <v>517</v>
      </c>
      <c r="D272" s="72" t="s">
        <v>1713</v>
      </c>
      <c r="E272" s="55" t="s">
        <v>45</v>
      </c>
      <c r="F272" s="449">
        <v>113.3</v>
      </c>
      <c r="G272" s="5" t="s">
        <v>85</v>
      </c>
      <c r="H272" s="449" t="e">
        <f>VLOOKUP($A272,#REF!,5,0)</f>
        <v>#REF!</v>
      </c>
      <c r="I272" s="5" t="e">
        <f>VLOOKUP($A272,#REF!,6,0)</f>
        <v>#REF!</v>
      </c>
      <c r="J272" s="449" t="e">
        <f t="shared" si="253"/>
        <v>#REF!</v>
      </c>
      <c r="K272" s="5" t="e">
        <f t="shared" si="254"/>
        <v>#REF!</v>
      </c>
      <c r="L272" s="449" t="e">
        <f t="shared" si="267"/>
        <v>#REF!</v>
      </c>
      <c r="M272" s="5" t="e">
        <f t="shared" si="268"/>
        <v>#REF!</v>
      </c>
      <c r="N272" s="449" t="e">
        <f t="shared" si="257"/>
        <v>#REF!</v>
      </c>
      <c r="O272" s="5" t="e">
        <f t="shared" si="258"/>
        <v>#REF!</v>
      </c>
      <c r="P272" s="449" t="e">
        <f t="shared" si="259"/>
        <v>#REF!</v>
      </c>
      <c r="Q272" s="5" t="e">
        <f t="shared" si="260"/>
        <v>#REF!</v>
      </c>
      <c r="R272" s="449" t="e">
        <f t="shared" si="269"/>
        <v>#REF!</v>
      </c>
      <c r="S272" s="5" t="e">
        <f t="shared" si="270"/>
        <v>#REF!</v>
      </c>
      <c r="T272" s="132" t="s">
        <v>85</v>
      </c>
      <c r="U272" s="454"/>
      <c r="V272" s="475" t="s">
        <v>1770</v>
      </c>
    </row>
    <row r="273" spans="1:22" s="18" customFormat="1" ht="175.15" customHeight="1">
      <c r="A273" s="375" t="s">
        <v>1990</v>
      </c>
      <c r="B273" s="79" t="s">
        <v>594</v>
      </c>
      <c r="C273" s="253" t="s">
        <v>498</v>
      </c>
      <c r="D273" s="73" t="s">
        <v>1714</v>
      </c>
      <c r="E273" s="55" t="s">
        <v>64</v>
      </c>
      <c r="F273" s="449">
        <v>61776.9</v>
      </c>
      <c r="G273" s="5" t="s">
        <v>85</v>
      </c>
      <c r="H273" s="449"/>
      <c r="I273" s="5"/>
      <c r="J273" s="449"/>
      <c r="K273" s="5"/>
      <c r="L273" s="449"/>
      <c r="M273" s="5"/>
      <c r="N273" s="449"/>
      <c r="O273" s="5"/>
      <c r="P273" s="449"/>
      <c r="Q273" s="5"/>
      <c r="R273" s="449"/>
      <c r="S273" s="5"/>
      <c r="T273" s="132" t="s">
        <v>85</v>
      </c>
      <c r="U273" s="454"/>
      <c r="V273" s="475" t="s">
        <v>1770</v>
      </c>
    </row>
    <row r="274" spans="1:22" s="18" customFormat="1" ht="30" customHeight="1">
      <c r="A274" s="375" t="s">
        <v>1990</v>
      </c>
      <c r="B274" s="79" t="s">
        <v>595</v>
      </c>
      <c r="C274" s="44" t="s">
        <v>492</v>
      </c>
      <c r="D274" s="72" t="s">
        <v>1715</v>
      </c>
      <c r="E274" s="55" t="s">
        <v>45</v>
      </c>
      <c r="F274" s="449">
        <v>438.57</v>
      </c>
      <c r="G274" s="5" t="s">
        <v>85</v>
      </c>
      <c r="H274" s="449"/>
      <c r="I274" s="5"/>
      <c r="J274" s="449"/>
      <c r="K274" s="5"/>
      <c r="L274" s="449"/>
      <c r="M274" s="5"/>
      <c r="N274" s="449"/>
      <c r="O274" s="5"/>
      <c r="P274" s="449"/>
      <c r="Q274" s="5"/>
      <c r="R274" s="449"/>
      <c r="S274" s="5"/>
      <c r="T274" s="132" t="s">
        <v>85</v>
      </c>
      <c r="U274" s="454"/>
      <c r="V274" s="475" t="s">
        <v>1770</v>
      </c>
    </row>
    <row r="275" spans="1:22" s="18" customFormat="1" ht="30" customHeight="1">
      <c r="A275" s="375" t="s">
        <v>1990</v>
      </c>
      <c r="B275" s="79" t="s">
        <v>596</v>
      </c>
      <c r="C275" s="44" t="s">
        <v>495</v>
      </c>
      <c r="D275" s="72" t="s">
        <v>1716</v>
      </c>
      <c r="E275" s="55" t="s">
        <v>45</v>
      </c>
      <c r="F275" s="449">
        <v>980.1</v>
      </c>
      <c r="G275" s="5" t="s">
        <v>85</v>
      </c>
      <c r="H275" s="449"/>
      <c r="I275" s="5"/>
      <c r="J275" s="449"/>
      <c r="K275" s="5"/>
      <c r="L275" s="449"/>
      <c r="M275" s="5"/>
      <c r="N275" s="449"/>
      <c r="O275" s="5"/>
      <c r="P275" s="449"/>
      <c r="Q275" s="5"/>
      <c r="R275" s="449"/>
      <c r="S275" s="5"/>
      <c r="T275" s="132" t="s">
        <v>85</v>
      </c>
      <c r="U275" s="454"/>
      <c r="V275" s="475" t="s">
        <v>1770</v>
      </c>
    </row>
    <row r="276" spans="1:22" s="18" customFormat="1" ht="64.5" customHeight="1">
      <c r="A276" s="375" t="s">
        <v>1990</v>
      </c>
      <c r="B276" s="79" t="s">
        <v>611</v>
      </c>
      <c r="C276" s="44" t="s">
        <v>1751</v>
      </c>
      <c r="D276" s="23" t="s">
        <v>1717</v>
      </c>
      <c r="E276" s="55" t="s">
        <v>66</v>
      </c>
      <c r="F276" s="449">
        <v>390.85199999999998</v>
      </c>
      <c r="G276" s="5" t="s">
        <v>85</v>
      </c>
      <c r="H276" s="449"/>
      <c r="I276" s="5"/>
      <c r="J276" s="449"/>
      <c r="K276" s="5"/>
      <c r="L276" s="449"/>
      <c r="M276" s="5"/>
      <c r="N276" s="449"/>
      <c r="O276" s="5"/>
      <c r="P276" s="449"/>
      <c r="Q276" s="5"/>
      <c r="R276" s="449"/>
      <c r="S276" s="5"/>
      <c r="T276" s="258"/>
      <c r="U276" s="454"/>
      <c r="V276" s="474" t="s">
        <v>1768</v>
      </c>
    </row>
    <row r="277" spans="1:22" s="18" customFormat="1" ht="94.5" hidden="1">
      <c r="A277" s="41" t="s">
        <v>2062</v>
      </c>
      <c r="B277" s="358" t="s">
        <v>615</v>
      </c>
      <c r="C277" s="115" t="s">
        <v>71</v>
      </c>
      <c r="D277" s="115" t="s">
        <v>85</v>
      </c>
      <c r="E277" s="116" t="s">
        <v>62</v>
      </c>
      <c r="F277" s="359" t="s">
        <v>1016</v>
      </c>
      <c r="G277" s="117" t="s">
        <v>85</v>
      </c>
      <c r="H277" s="359" t="e">
        <f>VLOOKUP($A277,#REF!,5,0)</f>
        <v>#REF!</v>
      </c>
      <c r="I277" s="117" t="e">
        <f>VLOOKUP($A277,#REF!,6,0)</f>
        <v>#REF!</v>
      </c>
      <c r="J277" s="359" t="s">
        <v>1016</v>
      </c>
      <c r="K277" s="117" t="s">
        <v>85</v>
      </c>
      <c r="L277" s="359" t="s">
        <v>1016</v>
      </c>
      <c r="M277" s="117" t="s">
        <v>85</v>
      </c>
      <c r="N277" s="359" t="s">
        <v>1016</v>
      </c>
      <c r="O277" s="117" t="s">
        <v>85</v>
      </c>
      <c r="P277" s="359" t="s">
        <v>1016</v>
      </c>
      <c r="Q277" s="117" t="s">
        <v>85</v>
      </c>
      <c r="R277" s="359" t="s">
        <v>1016</v>
      </c>
      <c r="S277" s="117" t="s">
        <v>85</v>
      </c>
      <c r="T277" s="269" t="s">
        <v>1730</v>
      </c>
      <c r="U277" s="454"/>
      <c r="V277" s="475" t="s">
        <v>1770</v>
      </c>
    </row>
    <row r="278" spans="1:22" s="18" customFormat="1" ht="31.5" hidden="1" customHeight="1">
      <c r="A278" s="41"/>
      <c r="B278" s="673" t="s">
        <v>561</v>
      </c>
      <c r="C278" s="659"/>
      <c r="D278" s="659"/>
      <c r="E278" s="659"/>
      <c r="F278" s="659"/>
      <c r="G278" s="659"/>
      <c r="H278" s="482"/>
      <c r="I278" s="482"/>
      <c r="J278" s="482"/>
      <c r="K278" s="482"/>
      <c r="L278" s="482"/>
      <c r="M278" s="482"/>
      <c r="N278" s="482"/>
      <c r="O278" s="482"/>
      <c r="P278" s="482"/>
      <c r="Q278" s="482"/>
      <c r="R278" s="482"/>
      <c r="S278" s="482"/>
      <c r="T278" s="477"/>
      <c r="U278" s="454"/>
      <c r="V278" s="475" t="s">
        <v>1770</v>
      </c>
    </row>
    <row r="279" spans="1:22" s="18" customFormat="1" ht="94.5" hidden="1">
      <c r="A279" s="41" t="s">
        <v>2063</v>
      </c>
      <c r="B279" s="79" t="s">
        <v>836</v>
      </c>
      <c r="C279" s="74" t="s">
        <v>345</v>
      </c>
      <c r="D279" s="491" t="s">
        <v>346</v>
      </c>
      <c r="E279" s="65" t="s">
        <v>1</v>
      </c>
      <c r="F279" s="450">
        <v>2072.4299999999998</v>
      </c>
      <c r="G279" s="5" t="s">
        <v>85</v>
      </c>
      <c r="H279" s="450" t="e">
        <f>VLOOKUP($A279,#REF!,5,0)</f>
        <v>#REF!</v>
      </c>
      <c r="I279" s="5" t="e">
        <f>VLOOKUP($A279,#REF!,6,0)</f>
        <v>#REF!</v>
      </c>
      <c r="J279" s="450" t="e">
        <f t="shared" ref="J279:J309" si="271">($H279/1.1)*1.3</f>
        <v>#REF!</v>
      </c>
      <c r="K279" s="5" t="e">
        <f t="shared" ref="K279:K309" si="272">($I279/1.1)*1.3</f>
        <v>#REF!</v>
      </c>
      <c r="L279" s="450" t="e">
        <f t="shared" ref="L279:L283" si="273">$H279/1.1</f>
        <v>#REF!</v>
      </c>
      <c r="M279" s="5" t="e">
        <f t="shared" ref="M279:M283" si="274">$I279/1.1</f>
        <v>#REF!</v>
      </c>
      <c r="N279" s="450" t="e">
        <f t="shared" ref="N279:N309" si="275">H279</f>
        <v>#REF!</v>
      </c>
      <c r="O279" s="5" t="e">
        <f t="shared" ref="O279:O309" si="276">I279</f>
        <v>#REF!</v>
      </c>
      <c r="P279" s="450" t="e">
        <f t="shared" ref="P279:P309" si="277">($H279/1.1)*1.3</f>
        <v>#REF!</v>
      </c>
      <c r="Q279" s="5" t="e">
        <f t="shared" ref="Q279:Q309" si="278">($I279/1.1)*1.3</f>
        <v>#REF!</v>
      </c>
      <c r="R279" s="450" t="e">
        <f t="shared" ref="R279:R283" si="279">$H279/1.1</f>
        <v>#REF!</v>
      </c>
      <c r="S279" s="5" t="e">
        <f t="shared" ref="S279:S283" si="280">$I279/1.1</f>
        <v>#REF!</v>
      </c>
      <c r="T279" s="125"/>
      <c r="U279" s="454"/>
      <c r="V279" s="475" t="s">
        <v>1770</v>
      </c>
    </row>
    <row r="280" spans="1:22" s="18" customFormat="1" ht="94.5" hidden="1">
      <c r="A280" s="41" t="s">
        <v>2064</v>
      </c>
      <c r="B280" s="79" t="s">
        <v>837</v>
      </c>
      <c r="C280" s="3" t="s">
        <v>26</v>
      </c>
      <c r="D280" s="64" t="s">
        <v>1718</v>
      </c>
      <c r="E280" s="2" t="s">
        <v>61</v>
      </c>
      <c r="F280" s="450">
        <v>33896</v>
      </c>
      <c r="G280" s="5" t="s">
        <v>85</v>
      </c>
      <c r="H280" s="450" t="e">
        <f>VLOOKUP($A280,#REF!,5,0)</f>
        <v>#REF!</v>
      </c>
      <c r="I280" s="5" t="e">
        <f>VLOOKUP($A280,#REF!,6,0)</f>
        <v>#REF!</v>
      </c>
      <c r="J280" s="450" t="e">
        <f t="shared" si="271"/>
        <v>#REF!</v>
      </c>
      <c r="K280" s="5" t="e">
        <f t="shared" si="272"/>
        <v>#REF!</v>
      </c>
      <c r="L280" s="450" t="e">
        <f t="shared" si="273"/>
        <v>#REF!</v>
      </c>
      <c r="M280" s="5" t="e">
        <f t="shared" si="274"/>
        <v>#REF!</v>
      </c>
      <c r="N280" s="450" t="e">
        <f t="shared" si="275"/>
        <v>#REF!</v>
      </c>
      <c r="O280" s="5" t="e">
        <f t="shared" si="276"/>
        <v>#REF!</v>
      </c>
      <c r="P280" s="450" t="e">
        <f t="shared" si="277"/>
        <v>#REF!</v>
      </c>
      <c r="Q280" s="5" t="e">
        <f t="shared" si="278"/>
        <v>#REF!</v>
      </c>
      <c r="R280" s="450" t="e">
        <f t="shared" si="279"/>
        <v>#REF!</v>
      </c>
      <c r="S280" s="5" t="e">
        <f t="shared" si="280"/>
        <v>#REF!</v>
      </c>
      <c r="T280" s="128"/>
      <c r="U280" s="454"/>
      <c r="V280" s="475" t="s">
        <v>1770</v>
      </c>
    </row>
    <row r="281" spans="1:22" s="18" customFormat="1" ht="94.5" hidden="1">
      <c r="A281" s="41" t="s">
        <v>2065</v>
      </c>
      <c r="B281" s="79" t="s">
        <v>838</v>
      </c>
      <c r="C281" s="85" t="s">
        <v>277</v>
      </c>
      <c r="D281" s="64" t="s">
        <v>1719</v>
      </c>
      <c r="E281" s="65" t="s">
        <v>1</v>
      </c>
      <c r="F281" s="450">
        <v>797</v>
      </c>
      <c r="G281" s="5" t="s">
        <v>85</v>
      </c>
      <c r="H281" s="450" t="e">
        <f>VLOOKUP($A281,#REF!,5,0)</f>
        <v>#REF!</v>
      </c>
      <c r="I281" s="5" t="e">
        <f>VLOOKUP($A281,#REF!,6,0)</f>
        <v>#REF!</v>
      </c>
      <c r="J281" s="450" t="e">
        <f t="shared" si="271"/>
        <v>#REF!</v>
      </c>
      <c r="K281" s="5" t="e">
        <f t="shared" si="272"/>
        <v>#REF!</v>
      </c>
      <c r="L281" s="450" t="e">
        <f t="shared" si="273"/>
        <v>#REF!</v>
      </c>
      <c r="M281" s="5" t="e">
        <f t="shared" si="274"/>
        <v>#REF!</v>
      </c>
      <c r="N281" s="450" t="e">
        <f t="shared" si="275"/>
        <v>#REF!</v>
      </c>
      <c r="O281" s="5" t="e">
        <f t="shared" si="276"/>
        <v>#REF!</v>
      </c>
      <c r="P281" s="450" t="e">
        <f t="shared" si="277"/>
        <v>#REF!</v>
      </c>
      <c r="Q281" s="5" t="e">
        <f t="shared" si="278"/>
        <v>#REF!</v>
      </c>
      <c r="R281" s="450" t="e">
        <f t="shared" si="279"/>
        <v>#REF!</v>
      </c>
      <c r="S281" s="5" t="e">
        <f t="shared" si="280"/>
        <v>#REF!</v>
      </c>
      <c r="T281" s="125"/>
      <c r="U281" s="454"/>
      <c r="V281" s="475" t="s">
        <v>1770</v>
      </c>
    </row>
    <row r="282" spans="1:22" s="18" customFormat="1" ht="94.5" hidden="1">
      <c r="A282" s="41" t="s">
        <v>2066</v>
      </c>
      <c r="B282" s="79" t="s">
        <v>839</v>
      </c>
      <c r="C282" s="74" t="s">
        <v>265</v>
      </c>
      <c r="D282" s="64" t="s">
        <v>921</v>
      </c>
      <c r="E282" s="65" t="s">
        <v>1</v>
      </c>
      <c r="F282" s="450">
        <v>339.12900000000002</v>
      </c>
      <c r="G282" s="5" t="s">
        <v>85</v>
      </c>
      <c r="H282" s="450" t="e">
        <f>VLOOKUP($A282,#REF!,5,0)</f>
        <v>#REF!</v>
      </c>
      <c r="I282" s="5" t="e">
        <f>VLOOKUP($A282,#REF!,6,0)</f>
        <v>#REF!</v>
      </c>
      <c r="J282" s="450" t="e">
        <f t="shared" si="271"/>
        <v>#REF!</v>
      </c>
      <c r="K282" s="5" t="e">
        <f t="shared" si="272"/>
        <v>#REF!</v>
      </c>
      <c r="L282" s="450" t="e">
        <f t="shared" si="273"/>
        <v>#REF!</v>
      </c>
      <c r="M282" s="5" t="e">
        <f t="shared" si="274"/>
        <v>#REF!</v>
      </c>
      <c r="N282" s="450" t="e">
        <f t="shared" si="275"/>
        <v>#REF!</v>
      </c>
      <c r="O282" s="5" t="e">
        <f t="shared" si="276"/>
        <v>#REF!</v>
      </c>
      <c r="P282" s="450" t="e">
        <f t="shared" si="277"/>
        <v>#REF!</v>
      </c>
      <c r="Q282" s="5" t="e">
        <f t="shared" si="278"/>
        <v>#REF!</v>
      </c>
      <c r="R282" s="450" t="e">
        <f t="shared" si="279"/>
        <v>#REF!</v>
      </c>
      <c r="S282" s="5" t="e">
        <f t="shared" si="280"/>
        <v>#REF!</v>
      </c>
      <c r="T282" s="125"/>
      <c r="U282" s="454"/>
      <c r="V282" s="475" t="s">
        <v>1770</v>
      </c>
    </row>
    <row r="283" spans="1:22" s="18" customFormat="1" ht="94.5" hidden="1">
      <c r="A283" s="41" t="s">
        <v>2067</v>
      </c>
      <c r="B283" s="79" t="s">
        <v>840</v>
      </c>
      <c r="C283" s="3" t="s">
        <v>63</v>
      </c>
      <c r="D283" s="64" t="s">
        <v>1720</v>
      </c>
      <c r="E283" s="2" t="s">
        <v>64</v>
      </c>
      <c r="F283" s="450">
        <v>559.79999999999995</v>
      </c>
      <c r="G283" s="5" t="s">
        <v>85</v>
      </c>
      <c r="H283" s="450" t="e">
        <f>VLOOKUP($A283,#REF!,5,0)</f>
        <v>#REF!</v>
      </c>
      <c r="I283" s="5" t="e">
        <f>VLOOKUP($A283,#REF!,6,0)</f>
        <v>#REF!</v>
      </c>
      <c r="J283" s="450" t="e">
        <f t="shared" si="271"/>
        <v>#REF!</v>
      </c>
      <c r="K283" s="5" t="e">
        <f t="shared" si="272"/>
        <v>#REF!</v>
      </c>
      <c r="L283" s="450" t="e">
        <f t="shared" si="273"/>
        <v>#REF!</v>
      </c>
      <c r="M283" s="5" t="e">
        <f t="shared" si="274"/>
        <v>#REF!</v>
      </c>
      <c r="N283" s="450" t="e">
        <f t="shared" si="275"/>
        <v>#REF!</v>
      </c>
      <c r="O283" s="5" t="e">
        <f t="shared" si="276"/>
        <v>#REF!</v>
      </c>
      <c r="P283" s="450" t="e">
        <f t="shared" si="277"/>
        <v>#REF!</v>
      </c>
      <c r="Q283" s="5" t="e">
        <f t="shared" si="278"/>
        <v>#REF!</v>
      </c>
      <c r="R283" s="450" t="e">
        <f t="shared" si="279"/>
        <v>#REF!</v>
      </c>
      <c r="S283" s="5" t="e">
        <f t="shared" si="280"/>
        <v>#REF!</v>
      </c>
      <c r="T283" s="128"/>
      <c r="U283" s="454"/>
      <c r="V283" s="475" t="s">
        <v>1770</v>
      </c>
    </row>
    <row r="284" spans="1:22" s="18" customFormat="1" ht="94.5" hidden="1">
      <c r="A284" s="41" t="s">
        <v>2068</v>
      </c>
      <c r="B284" s="499" t="s">
        <v>841</v>
      </c>
      <c r="C284" s="54" t="s">
        <v>350</v>
      </c>
      <c r="D284" s="64" t="s">
        <v>1724</v>
      </c>
      <c r="E284" s="55" t="s">
        <v>1122</v>
      </c>
      <c r="F284" s="450">
        <v>637</v>
      </c>
      <c r="G284" s="5" t="s">
        <v>85</v>
      </c>
      <c r="H284" s="450" t="e">
        <f>VLOOKUP($A284,#REF!,5,0)</f>
        <v>#REF!</v>
      </c>
      <c r="I284" s="5" t="e">
        <f>VLOOKUP($A284,#REF!,6,0)</f>
        <v>#REF!</v>
      </c>
      <c r="J284" s="450" t="e">
        <f t="shared" ref="J284:J294" si="281">(($H284-$I284)/1.1)*1.3+$M284</f>
        <v>#REF!</v>
      </c>
      <c r="K284" s="5" t="e">
        <f t="shared" ref="K284:K294" si="282">$I284</f>
        <v>#REF!</v>
      </c>
      <c r="L284" s="450" t="e">
        <f t="shared" ref="L284:L294" si="283">($H284-$I284)/1.1+$M284</f>
        <v>#REF!</v>
      </c>
      <c r="M284" s="5" t="e">
        <f t="shared" ref="M284:M294" si="284">$I284</f>
        <v>#REF!</v>
      </c>
      <c r="N284" s="450" t="e">
        <f t="shared" si="275"/>
        <v>#REF!</v>
      </c>
      <c r="O284" s="5" t="e">
        <f t="shared" si="276"/>
        <v>#REF!</v>
      </c>
      <c r="P284" s="450" t="e">
        <f t="shared" ref="P284:P294" si="285">(($H284-$I284)/1.1)*1.3+$M284</f>
        <v>#REF!</v>
      </c>
      <c r="Q284" s="5" t="e">
        <f t="shared" ref="Q284:Q294" si="286">$I284</f>
        <v>#REF!</v>
      </c>
      <c r="R284" s="450" t="e">
        <f t="shared" ref="R284:R294" si="287">($H284-$I284)/1.1+$M284</f>
        <v>#REF!</v>
      </c>
      <c r="S284" s="5" t="e">
        <f t="shared" ref="S284:S294" si="288">$I284</f>
        <v>#REF!</v>
      </c>
      <c r="T284" s="125"/>
      <c r="U284" s="454" t="s">
        <v>2318</v>
      </c>
      <c r="V284" s="475" t="s">
        <v>1770</v>
      </c>
    </row>
    <row r="285" spans="1:22" s="18" customFormat="1" ht="94.5" hidden="1">
      <c r="A285" s="41" t="s">
        <v>2069</v>
      </c>
      <c r="B285" s="499" t="s">
        <v>842</v>
      </c>
      <c r="C285" s="54" t="s">
        <v>351</v>
      </c>
      <c r="D285" s="64" t="s">
        <v>1725</v>
      </c>
      <c r="E285" s="55" t="s">
        <v>1123</v>
      </c>
      <c r="F285" s="450">
        <v>471</v>
      </c>
      <c r="G285" s="5" t="s">
        <v>85</v>
      </c>
      <c r="H285" s="450" t="e">
        <f>VLOOKUP($A285,#REF!,5,0)</f>
        <v>#REF!</v>
      </c>
      <c r="I285" s="5" t="e">
        <f>VLOOKUP($A285,#REF!,6,0)</f>
        <v>#REF!</v>
      </c>
      <c r="J285" s="450" t="e">
        <f t="shared" si="281"/>
        <v>#REF!</v>
      </c>
      <c r="K285" s="5" t="e">
        <f t="shared" si="282"/>
        <v>#REF!</v>
      </c>
      <c r="L285" s="450" t="e">
        <f t="shared" si="283"/>
        <v>#REF!</v>
      </c>
      <c r="M285" s="5" t="e">
        <f t="shared" si="284"/>
        <v>#REF!</v>
      </c>
      <c r="N285" s="450" t="e">
        <f t="shared" si="275"/>
        <v>#REF!</v>
      </c>
      <c r="O285" s="5" t="e">
        <f t="shared" si="276"/>
        <v>#REF!</v>
      </c>
      <c r="P285" s="450" t="e">
        <f t="shared" si="285"/>
        <v>#REF!</v>
      </c>
      <c r="Q285" s="5" t="e">
        <f t="shared" si="286"/>
        <v>#REF!</v>
      </c>
      <c r="R285" s="450" t="e">
        <f t="shared" si="287"/>
        <v>#REF!</v>
      </c>
      <c r="S285" s="5" t="e">
        <f t="shared" si="288"/>
        <v>#REF!</v>
      </c>
      <c r="T285" s="125"/>
      <c r="U285" s="454" t="s">
        <v>2318</v>
      </c>
      <c r="V285" s="475" t="s">
        <v>1770</v>
      </c>
    </row>
    <row r="286" spans="1:22" s="18" customFormat="1" ht="107.25" hidden="1" customHeight="1">
      <c r="A286" s="41" t="s">
        <v>2081</v>
      </c>
      <c r="B286" s="499" t="s">
        <v>843</v>
      </c>
      <c r="C286" s="21" t="s">
        <v>1761</v>
      </c>
      <c r="D286" s="64" t="s">
        <v>1721</v>
      </c>
      <c r="E286" s="55" t="s">
        <v>66</v>
      </c>
      <c r="F286" s="450">
        <v>87.48899999999999</v>
      </c>
      <c r="G286" s="5" t="s">
        <v>85</v>
      </c>
      <c r="H286" s="450" t="e">
        <f>VLOOKUP($A286,#REF!,5,0)</f>
        <v>#REF!</v>
      </c>
      <c r="I286" s="5" t="e">
        <f>VLOOKUP($A286,#REF!,6,0)</f>
        <v>#REF!</v>
      </c>
      <c r="J286" s="450" t="e">
        <f t="shared" si="281"/>
        <v>#REF!</v>
      </c>
      <c r="K286" s="5" t="e">
        <f t="shared" si="282"/>
        <v>#REF!</v>
      </c>
      <c r="L286" s="450" t="e">
        <f t="shared" si="283"/>
        <v>#REF!</v>
      </c>
      <c r="M286" s="5" t="e">
        <f t="shared" si="284"/>
        <v>#REF!</v>
      </c>
      <c r="N286" s="450" t="e">
        <f t="shared" si="275"/>
        <v>#REF!</v>
      </c>
      <c r="O286" s="5" t="e">
        <f t="shared" si="276"/>
        <v>#REF!</v>
      </c>
      <c r="P286" s="450" t="e">
        <f t="shared" si="285"/>
        <v>#REF!</v>
      </c>
      <c r="Q286" s="5" t="e">
        <f t="shared" si="286"/>
        <v>#REF!</v>
      </c>
      <c r="R286" s="450" t="e">
        <f t="shared" si="287"/>
        <v>#REF!</v>
      </c>
      <c r="S286" s="5" t="e">
        <f t="shared" si="288"/>
        <v>#REF!</v>
      </c>
      <c r="T286" s="132" t="s">
        <v>85</v>
      </c>
      <c r="U286" s="454" t="s">
        <v>2318</v>
      </c>
      <c r="V286" s="475" t="s">
        <v>1770</v>
      </c>
    </row>
    <row r="287" spans="1:22" s="18" customFormat="1" ht="110.25" hidden="1">
      <c r="A287" s="41" t="s">
        <v>2082</v>
      </c>
      <c r="B287" s="499" t="s">
        <v>844</v>
      </c>
      <c r="C287" s="21" t="s">
        <v>1762</v>
      </c>
      <c r="D287" s="64" t="s">
        <v>1722</v>
      </c>
      <c r="E287" s="55" t="s">
        <v>66</v>
      </c>
      <c r="F287" s="450">
        <v>124.2</v>
      </c>
      <c r="G287" s="5" t="s">
        <v>85</v>
      </c>
      <c r="H287" s="450" t="e">
        <f>VLOOKUP($A287,#REF!,5,0)</f>
        <v>#REF!</v>
      </c>
      <c r="I287" s="5" t="e">
        <f>VLOOKUP($A287,#REF!,6,0)</f>
        <v>#REF!</v>
      </c>
      <c r="J287" s="450" t="e">
        <f t="shared" si="281"/>
        <v>#REF!</v>
      </c>
      <c r="K287" s="5" t="e">
        <f t="shared" si="282"/>
        <v>#REF!</v>
      </c>
      <c r="L287" s="450" t="e">
        <f t="shared" si="283"/>
        <v>#REF!</v>
      </c>
      <c r="M287" s="5" t="e">
        <f t="shared" si="284"/>
        <v>#REF!</v>
      </c>
      <c r="N287" s="450" t="e">
        <f t="shared" si="275"/>
        <v>#REF!</v>
      </c>
      <c r="O287" s="5" t="e">
        <f t="shared" si="276"/>
        <v>#REF!</v>
      </c>
      <c r="P287" s="450" t="e">
        <f t="shared" si="285"/>
        <v>#REF!</v>
      </c>
      <c r="Q287" s="5" t="e">
        <f t="shared" si="286"/>
        <v>#REF!</v>
      </c>
      <c r="R287" s="450" t="e">
        <f t="shared" si="287"/>
        <v>#REF!</v>
      </c>
      <c r="S287" s="5" t="e">
        <f t="shared" si="288"/>
        <v>#REF!</v>
      </c>
      <c r="T287" s="132" t="s">
        <v>85</v>
      </c>
      <c r="U287" s="454" t="s">
        <v>2318</v>
      </c>
      <c r="V287" s="475" t="s">
        <v>1770</v>
      </c>
    </row>
    <row r="288" spans="1:22" s="18" customFormat="1" ht="110.25" hidden="1">
      <c r="A288" s="41" t="s">
        <v>2083</v>
      </c>
      <c r="B288" s="499" t="s">
        <v>845</v>
      </c>
      <c r="C288" s="21" t="s">
        <v>1763</v>
      </c>
      <c r="D288" s="64" t="s">
        <v>1723</v>
      </c>
      <c r="E288" s="55" t="s">
        <v>66</v>
      </c>
      <c r="F288" s="450">
        <v>147.6</v>
      </c>
      <c r="G288" s="5" t="s">
        <v>85</v>
      </c>
      <c r="H288" s="450" t="e">
        <f>VLOOKUP($A288,#REF!,5,0)</f>
        <v>#REF!</v>
      </c>
      <c r="I288" s="5" t="e">
        <f>VLOOKUP($A288,#REF!,6,0)</f>
        <v>#REF!</v>
      </c>
      <c r="J288" s="450" t="e">
        <f t="shared" si="281"/>
        <v>#REF!</v>
      </c>
      <c r="K288" s="5" t="e">
        <f t="shared" si="282"/>
        <v>#REF!</v>
      </c>
      <c r="L288" s="450" t="e">
        <f t="shared" si="283"/>
        <v>#REF!</v>
      </c>
      <c r="M288" s="5" t="e">
        <f t="shared" si="284"/>
        <v>#REF!</v>
      </c>
      <c r="N288" s="450" t="e">
        <f t="shared" si="275"/>
        <v>#REF!</v>
      </c>
      <c r="O288" s="5" t="e">
        <f t="shared" si="276"/>
        <v>#REF!</v>
      </c>
      <c r="P288" s="450" t="e">
        <f t="shared" si="285"/>
        <v>#REF!</v>
      </c>
      <c r="Q288" s="5" t="e">
        <f t="shared" si="286"/>
        <v>#REF!</v>
      </c>
      <c r="R288" s="450" t="e">
        <f t="shared" si="287"/>
        <v>#REF!</v>
      </c>
      <c r="S288" s="5" t="e">
        <f t="shared" si="288"/>
        <v>#REF!</v>
      </c>
      <c r="T288" s="132" t="s">
        <v>85</v>
      </c>
      <c r="U288" s="454" t="s">
        <v>2318</v>
      </c>
      <c r="V288" s="475" t="s">
        <v>1770</v>
      </c>
    </row>
    <row r="289" spans="1:23" s="18" customFormat="1" ht="94.5" hidden="1">
      <c r="A289" s="41" t="s">
        <v>2084</v>
      </c>
      <c r="B289" s="499" t="s">
        <v>846</v>
      </c>
      <c r="C289" s="21" t="s">
        <v>1764</v>
      </c>
      <c r="D289" s="23" t="s">
        <v>1726</v>
      </c>
      <c r="E289" s="55" t="s">
        <v>66</v>
      </c>
      <c r="F289" s="450">
        <v>113.4</v>
      </c>
      <c r="G289" s="5" t="s">
        <v>85</v>
      </c>
      <c r="H289" s="450" t="e">
        <f>VLOOKUP($A289,#REF!,5,0)</f>
        <v>#REF!</v>
      </c>
      <c r="I289" s="5" t="e">
        <f>VLOOKUP($A289,#REF!,6,0)</f>
        <v>#REF!</v>
      </c>
      <c r="J289" s="450" t="e">
        <f t="shared" si="281"/>
        <v>#REF!</v>
      </c>
      <c r="K289" s="5" t="e">
        <f t="shared" si="282"/>
        <v>#REF!</v>
      </c>
      <c r="L289" s="450" t="e">
        <f t="shared" si="283"/>
        <v>#REF!</v>
      </c>
      <c r="M289" s="5" t="e">
        <f t="shared" si="284"/>
        <v>#REF!</v>
      </c>
      <c r="N289" s="450" t="e">
        <f t="shared" si="275"/>
        <v>#REF!</v>
      </c>
      <c r="O289" s="5" t="e">
        <f t="shared" si="276"/>
        <v>#REF!</v>
      </c>
      <c r="P289" s="450" t="e">
        <f t="shared" si="285"/>
        <v>#REF!</v>
      </c>
      <c r="Q289" s="5" t="e">
        <f t="shared" si="286"/>
        <v>#REF!</v>
      </c>
      <c r="R289" s="450" t="e">
        <f t="shared" si="287"/>
        <v>#REF!</v>
      </c>
      <c r="S289" s="5" t="e">
        <f t="shared" si="288"/>
        <v>#REF!</v>
      </c>
      <c r="T289" s="132" t="s">
        <v>85</v>
      </c>
      <c r="U289" s="454" t="s">
        <v>2318</v>
      </c>
      <c r="V289" s="475" t="s">
        <v>1770</v>
      </c>
    </row>
    <row r="290" spans="1:23" s="18" customFormat="1" ht="110.25" hidden="1">
      <c r="A290" s="41" t="s">
        <v>2085</v>
      </c>
      <c r="B290" s="499" t="s">
        <v>847</v>
      </c>
      <c r="C290" s="21" t="s">
        <v>1765</v>
      </c>
      <c r="D290" s="23" t="s">
        <v>1727</v>
      </c>
      <c r="E290" s="55" t="s">
        <v>66</v>
      </c>
      <c r="F290" s="450">
        <v>135.9</v>
      </c>
      <c r="G290" s="5" t="s">
        <v>85</v>
      </c>
      <c r="H290" s="450" t="e">
        <f>VLOOKUP($A290,#REF!,5,0)</f>
        <v>#REF!</v>
      </c>
      <c r="I290" s="5" t="e">
        <f>VLOOKUP($A290,#REF!,6,0)</f>
        <v>#REF!</v>
      </c>
      <c r="J290" s="450" t="e">
        <f t="shared" si="281"/>
        <v>#REF!</v>
      </c>
      <c r="K290" s="5" t="e">
        <f t="shared" si="282"/>
        <v>#REF!</v>
      </c>
      <c r="L290" s="450" t="e">
        <f t="shared" si="283"/>
        <v>#REF!</v>
      </c>
      <c r="M290" s="5" t="e">
        <f t="shared" si="284"/>
        <v>#REF!</v>
      </c>
      <c r="N290" s="450" t="e">
        <f t="shared" si="275"/>
        <v>#REF!</v>
      </c>
      <c r="O290" s="5" t="e">
        <f t="shared" si="276"/>
        <v>#REF!</v>
      </c>
      <c r="P290" s="450" t="e">
        <f t="shared" si="285"/>
        <v>#REF!</v>
      </c>
      <c r="Q290" s="5" t="e">
        <f t="shared" si="286"/>
        <v>#REF!</v>
      </c>
      <c r="R290" s="450" t="e">
        <f t="shared" si="287"/>
        <v>#REF!</v>
      </c>
      <c r="S290" s="5" t="e">
        <f t="shared" si="288"/>
        <v>#REF!</v>
      </c>
      <c r="T290" s="132" t="s">
        <v>85</v>
      </c>
      <c r="U290" s="454" t="s">
        <v>2318</v>
      </c>
      <c r="V290" s="475" t="s">
        <v>1770</v>
      </c>
    </row>
    <row r="291" spans="1:23" s="18" customFormat="1" ht="84.75" hidden="1" customHeight="1">
      <c r="A291" s="41" t="s">
        <v>2070</v>
      </c>
      <c r="B291" s="499" t="s">
        <v>848</v>
      </c>
      <c r="C291" s="3" t="s">
        <v>1029</v>
      </c>
      <c r="D291" s="3" t="s">
        <v>1728</v>
      </c>
      <c r="E291" s="2" t="s">
        <v>66</v>
      </c>
      <c r="F291" s="450">
        <v>362.81740000000002</v>
      </c>
      <c r="G291" s="5" t="s">
        <v>85</v>
      </c>
      <c r="H291" s="450" t="e">
        <f>VLOOKUP($A291,#REF!,5,0)</f>
        <v>#REF!</v>
      </c>
      <c r="I291" s="5" t="e">
        <f>VLOOKUP($A291,#REF!,6,0)</f>
        <v>#REF!</v>
      </c>
      <c r="J291" s="450" t="e">
        <f t="shared" si="281"/>
        <v>#REF!</v>
      </c>
      <c r="K291" s="5" t="e">
        <f t="shared" si="282"/>
        <v>#REF!</v>
      </c>
      <c r="L291" s="450" t="e">
        <f t="shared" si="283"/>
        <v>#REF!</v>
      </c>
      <c r="M291" s="5" t="e">
        <f t="shared" si="284"/>
        <v>#REF!</v>
      </c>
      <c r="N291" s="450" t="e">
        <f t="shared" si="275"/>
        <v>#REF!</v>
      </c>
      <c r="O291" s="5" t="e">
        <f t="shared" si="276"/>
        <v>#REF!</v>
      </c>
      <c r="P291" s="450" t="e">
        <f t="shared" si="285"/>
        <v>#REF!</v>
      </c>
      <c r="Q291" s="5" t="e">
        <f t="shared" si="286"/>
        <v>#REF!</v>
      </c>
      <c r="R291" s="450" t="e">
        <f t="shared" si="287"/>
        <v>#REF!</v>
      </c>
      <c r="S291" s="5" t="e">
        <f t="shared" si="288"/>
        <v>#REF!</v>
      </c>
      <c r="T291" s="129" t="s">
        <v>1352</v>
      </c>
      <c r="U291" s="454" t="s">
        <v>2318</v>
      </c>
      <c r="V291" s="475" t="s">
        <v>1770</v>
      </c>
    </row>
    <row r="292" spans="1:23" s="18" customFormat="1" ht="124.5" hidden="1" customHeight="1">
      <c r="A292" s="41" t="s">
        <v>2071</v>
      </c>
      <c r="B292" s="499" t="s">
        <v>1163</v>
      </c>
      <c r="C292" s="3" t="s">
        <v>902</v>
      </c>
      <c r="D292" s="3" t="s">
        <v>1729</v>
      </c>
      <c r="E292" s="2" t="s">
        <v>66</v>
      </c>
      <c r="F292" s="450">
        <v>1264.6299999999999</v>
      </c>
      <c r="G292" s="5" t="s">
        <v>85</v>
      </c>
      <c r="H292" s="450" t="e">
        <f>VLOOKUP($A292,#REF!,5,0)</f>
        <v>#REF!</v>
      </c>
      <c r="I292" s="5" t="e">
        <f>VLOOKUP($A292,#REF!,6,0)</f>
        <v>#REF!</v>
      </c>
      <c r="J292" s="450" t="e">
        <f t="shared" si="281"/>
        <v>#REF!</v>
      </c>
      <c r="K292" s="5" t="e">
        <f t="shared" si="282"/>
        <v>#REF!</v>
      </c>
      <c r="L292" s="450" t="e">
        <f t="shared" si="283"/>
        <v>#REF!</v>
      </c>
      <c r="M292" s="5" t="e">
        <f t="shared" si="284"/>
        <v>#REF!</v>
      </c>
      <c r="N292" s="450" t="e">
        <f t="shared" si="275"/>
        <v>#REF!</v>
      </c>
      <c r="O292" s="5" t="e">
        <f t="shared" si="276"/>
        <v>#REF!</v>
      </c>
      <c r="P292" s="450" t="e">
        <f t="shared" si="285"/>
        <v>#REF!</v>
      </c>
      <c r="Q292" s="5" t="e">
        <f t="shared" si="286"/>
        <v>#REF!</v>
      </c>
      <c r="R292" s="450" t="e">
        <f t="shared" si="287"/>
        <v>#REF!</v>
      </c>
      <c r="S292" s="5" t="e">
        <f t="shared" si="288"/>
        <v>#REF!</v>
      </c>
      <c r="T292" s="129" t="s">
        <v>1353</v>
      </c>
      <c r="U292" s="454" t="s">
        <v>2318</v>
      </c>
      <c r="V292" s="475" t="s">
        <v>1770</v>
      </c>
    </row>
    <row r="293" spans="1:23" s="18" customFormat="1" ht="82.5" hidden="1" customHeight="1">
      <c r="A293" s="41" t="s">
        <v>2072</v>
      </c>
      <c r="B293" s="499" t="s">
        <v>1164</v>
      </c>
      <c r="C293" s="3" t="s">
        <v>1030</v>
      </c>
      <c r="D293" s="3" t="s">
        <v>1728</v>
      </c>
      <c r="E293" s="2" t="s">
        <v>66</v>
      </c>
      <c r="F293" s="450">
        <v>65.299300000000002</v>
      </c>
      <c r="G293" s="5" t="s">
        <v>85</v>
      </c>
      <c r="H293" s="450" t="e">
        <f>VLOOKUP($A293,#REF!,5,0)</f>
        <v>#REF!</v>
      </c>
      <c r="I293" s="5" t="e">
        <f>VLOOKUP($A293,#REF!,6,0)</f>
        <v>#REF!</v>
      </c>
      <c r="J293" s="450" t="e">
        <f t="shared" si="281"/>
        <v>#REF!</v>
      </c>
      <c r="K293" s="5" t="e">
        <f t="shared" si="282"/>
        <v>#REF!</v>
      </c>
      <c r="L293" s="450" t="e">
        <f t="shared" si="283"/>
        <v>#REF!</v>
      </c>
      <c r="M293" s="5" t="e">
        <f t="shared" si="284"/>
        <v>#REF!</v>
      </c>
      <c r="N293" s="450" t="e">
        <f t="shared" si="275"/>
        <v>#REF!</v>
      </c>
      <c r="O293" s="5" t="e">
        <f t="shared" si="276"/>
        <v>#REF!</v>
      </c>
      <c r="P293" s="450" t="e">
        <f t="shared" si="285"/>
        <v>#REF!</v>
      </c>
      <c r="Q293" s="5" t="e">
        <f t="shared" si="286"/>
        <v>#REF!</v>
      </c>
      <c r="R293" s="450" t="e">
        <f t="shared" si="287"/>
        <v>#REF!</v>
      </c>
      <c r="S293" s="5" t="e">
        <f t="shared" si="288"/>
        <v>#REF!</v>
      </c>
      <c r="T293" s="129" t="s">
        <v>1354</v>
      </c>
      <c r="U293" s="458" t="s">
        <v>2318</v>
      </c>
      <c r="V293" s="475" t="s">
        <v>1770</v>
      </c>
      <c r="W293" s="268"/>
    </row>
    <row r="294" spans="1:23" s="18" customFormat="1" ht="83.25" hidden="1" customHeight="1">
      <c r="A294" s="41" t="s">
        <v>2073</v>
      </c>
      <c r="B294" s="499" t="s">
        <v>1165</v>
      </c>
      <c r="C294" s="115" t="s">
        <v>1031</v>
      </c>
      <c r="D294" s="115" t="s">
        <v>1728</v>
      </c>
      <c r="E294" s="116" t="s">
        <v>66</v>
      </c>
      <c r="F294" s="450">
        <v>48.976700000000001</v>
      </c>
      <c r="G294" s="5" t="s">
        <v>85</v>
      </c>
      <c r="H294" s="450" t="e">
        <f>VLOOKUP($A294,#REF!,5,0)</f>
        <v>#REF!</v>
      </c>
      <c r="I294" s="5" t="e">
        <f>VLOOKUP($A294,#REF!,6,0)</f>
        <v>#REF!</v>
      </c>
      <c r="J294" s="450" t="e">
        <f t="shared" si="281"/>
        <v>#REF!</v>
      </c>
      <c r="K294" s="5" t="e">
        <f t="shared" si="282"/>
        <v>#REF!</v>
      </c>
      <c r="L294" s="450" t="e">
        <f t="shared" si="283"/>
        <v>#REF!</v>
      </c>
      <c r="M294" s="5" t="e">
        <f t="shared" si="284"/>
        <v>#REF!</v>
      </c>
      <c r="N294" s="450" t="e">
        <f t="shared" si="275"/>
        <v>#REF!</v>
      </c>
      <c r="O294" s="5" t="e">
        <f t="shared" si="276"/>
        <v>#REF!</v>
      </c>
      <c r="P294" s="450" t="e">
        <f t="shared" si="285"/>
        <v>#REF!</v>
      </c>
      <c r="Q294" s="5" t="e">
        <f t="shared" si="286"/>
        <v>#REF!</v>
      </c>
      <c r="R294" s="450" t="e">
        <f t="shared" si="287"/>
        <v>#REF!</v>
      </c>
      <c r="S294" s="5" t="e">
        <f t="shared" si="288"/>
        <v>#REF!</v>
      </c>
      <c r="T294" s="129" t="s">
        <v>1354</v>
      </c>
      <c r="U294" s="454" t="s">
        <v>2318</v>
      </c>
      <c r="V294" s="475" t="s">
        <v>1770</v>
      </c>
    </row>
    <row r="295" spans="1:23" s="18" customFormat="1" ht="60.6" hidden="1" customHeight="1">
      <c r="A295" s="41" t="s">
        <v>101</v>
      </c>
      <c r="B295" s="96" t="s">
        <v>863</v>
      </c>
      <c r="C295" s="3" t="s">
        <v>241</v>
      </c>
      <c r="D295" s="3" t="s">
        <v>917</v>
      </c>
      <c r="E295" s="2" t="s">
        <v>112</v>
      </c>
      <c r="F295" s="33">
        <v>552.23</v>
      </c>
      <c r="G295" s="36">
        <v>417.44</v>
      </c>
      <c r="H295" s="450" t="e">
        <f>VLOOKUP($A295,#REF!,5,0)</f>
        <v>#REF!</v>
      </c>
      <c r="I295" s="5" t="e">
        <f>VLOOKUP($A295,#REF!,6,0)</f>
        <v>#REF!</v>
      </c>
      <c r="J295" s="33" t="e">
        <f t="shared" si="271"/>
        <v>#REF!</v>
      </c>
      <c r="K295" s="36" t="e">
        <f t="shared" si="272"/>
        <v>#REF!</v>
      </c>
      <c r="L295" s="33" t="e">
        <f t="shared" ref="L295:L309" si="289">$H295/1.1</f>
        <v>#REF!</v>
      </c>
      <c r="M295" s="36" t="e">
        <f t="shared" ref="M295:M309" si="290">$I295/1.1</f>
        <v>#REF!</v>
      </c>
      <c r="N295" s="33" t="e">
        <f t="shared" si="275"/>
        <v>#REF!</v>
      </c>
      <c r="O295" s="36" t="e">
        <f t="shared" si="276"/>
        <v>#REF!</v>
      </c>
      <c r="P295" s="33" t="e">
        <f t="shared" si="277"/>
        <v>#REF!</v>
      </c>
      <c r="Q295" s="36" t="e">
        <f t="shared" si="278"/>
        <v>#REF!</v>
      </c>
      <c r="R295" s="33" t="e">
        <f t="shared" ref="R295:R309" si="291">$H295/1.1</f>
        <v>#REF!</v>
      </c>
      <c r="S295" s="36" t="e">
        <f t="shared" ref="S295:S309" si="292">$I295/1.1</f>
        <v>#REF!</v>
      </c>
      <c r="T295" s="129" t="s">
        <v>1017</v>
      </c>
      <c r="U295" s="454"/>
      <c r="V295" s="475" t="s">
        <v>1770</v>
      </c>
    </row>
    <row r="296" spans="1:23" s="18" customFormat="1" ht="94.5" hidden="1">
      <c r="A296" s="41" t="s">
        <v>102</v>
      </c>
      <c r="B296" s="96" t="s">
        <v>1072</v>
      </c>
      <c r="C296" s="3" t="s">
        <v>244</v>
      </c>
      <c r="D296" s="3" t="s">
        <v>243</v>
      </c>
      <c r="E296" s="2" t="s">
        <v>112</v>
      </c>
      <c r="F296" s="33">
        <v>1102.47</v>
      </c>
      <c r="G296" s="36">
        <v>938.03</v>
      </c>
      <c r="H296" s="450" t="e">
        <f>VLOOKUP($A296,#REF!,5,0)</f>
        <v>#REF!</v>
      </c>
      <c r="I296" s="5" t="e">
        <f>VLOOKUP($A296,#REF!,6,0)</f>
        <v>#REF!</v>
      </c>
      <c r="J296" s="33" t="e">
        <f t="shared" si="271"/>
        <v>#REF!</v>
      </c>
      <c r="K296" s="36" t="e">
        <f t="shared" si="272"/>
        <v>#REF!</v>
      </c>
      <c r="L296" s="33" t="e">
        <f t="shared" si="289"/>
        <v>#REF!</v>
      </c>
      <c r="M296" s="36" t="e">
        <f t="shared" si="290"/>
        <v>#REF!</v>
      </c>
      <c r="N296" s="33" t="e">
        <f t="shared" si="275"/>
        <v>#REF!</v>
      </c>
      <c r="O296" s="36" t="e">
        <f t="shared" si="276"/>
        <v>#REF!</v>
      </c>
      <c r="P296" s="33" t="e">
        <f t="shared" si="277"/>
        <v>#REF!</v>
      </c>
      <c r="Q296" s="36" t="e">
        <f t="shared" si="278"/>
        <v>#REF!</v>
      </c>
      <c r="R296" s="33" t="e">
        <f t="shared" si="291"/>
        <v>#REF!</v>
      </c>
      <c r="S296" s="36" t="e">
        <f t="shared" si="292"/>
        <v>#REF!</v>
      </c>
      <c r="T296" s="129" t="s">
        <v>1017</v>
      </c>
      <c r="U296" s="454"/>
      <c r="V296" s="475" t="s">
        <v>1770</v>
      </c>
    </row>
    <row r="297" spans="1:23" s="18" customFormat="1" ht="94.5" hidden="1">
      <c r="A297" s="41" t="s">
        <v>213</v>
      </c>
      <c r="B297" s="228" t="s">
        <v>1074</v>
      </c>
      <c r="C297" s="31" t="s">
        <v>248</v>
      </c>
      <c r="D297" s="31" t="s">
        <v>249</v>
      </c>
      <c r="E297" s="22" t="s">
        <v>250</v>
      </c>
      <c r="F297" s="33">
        <v>56.61</v>
      </c>
      <c r="G297" s="34" t="s">
        <v>85</v>
      </c>
      <c r="H297" s="450" t="e">
        <f>VLOOKUP($A297,#REF!,5,0)</f>
        <v>#REF!</v>
      </c>
      <c r="I297" s="5" t="e">
        <f>VLOOKUP($A297,#REF!,6,0)</f>
        <v>#REF!</v>
      </c>
      <c r="J297" s="33" t="e">
        <f t="shared" si="271"/>
        <v>#REF!</v>
      </c>
      <c r="K297" s="34" t="e">
        <f t="shared" si="272"/>
        <v>#REF!</v>
      </c>
      <c r="L297" s="33" t="e">
        <f t="shared" si="289"/>
        <v>#REF!</v>
      </c>
      <c r="M297" s="34" t="e">
        <f t="shared" si="290"/>
        <v>#REF!</v>
      </c>
      <c r="N297" s="33" t="e">
        <f t="shared" si="275"/>
        <v>#REF!</v>
      </c>
      <c r="O297" s="34" t="e">
        <f t="shared" si="276"/>
        <v>#REF!</v>
      </c>
      <c r="P297" s="33" t="e">
        <f t="shared" si="277"/>
        <v>#REF!</v>
      </c>
      <c r="Q297" s="34" t="e">
        <f t="shared" si="278"/>
        <v>#REF!</v>
      </c>
      <c r="R297" s="33" t="e">
        <f t="shared" si="291"/>
        <v>#REF!</v>
      </c>
      <c r="S297" s="34" t="e">
        <f t="shared" si="292"/>
        <v>#REF!</v>
      </c>
      <c r="T297" s="129"/>
      <c r="U297" s="454"/>
      <c r="V297" s="475" t="s">
        <v>1770</v>
      </c>
    </row>
    <row r="298" spans="1:23" s="18" customFormat="1" ht="94.5" hidden="1">
      <c r="A298" s="41" t="s">
        <v>940</v>
      </c>
      <c r="B298" s="96" t="s">
        <v>1079</v>
      </c>
      <c r="C298" s="3" t="s">
        <v>1050</v>
      </c>
      <c r="D298" s="3" t="s">
        <v>1051</v>
      </c>
      <c r="E298" s="22" t="s">
        <v>1</v>
      </c>
      <c r="F298" s="33">
        <v>728.81999999999994</v>
      </c>
      <c r="G298" s="122">
        <v>559.30999999999995</v>
      </c>
      <c r="H298" s="450" t="e">
        <f>VLOOKUP($A298,#REF!,5,0)</f>
        <v>#REF!</v>
      </c>
      <c r="I298" s="5" t="e">
        <f>VLOOKUP($A298,#REF!,6,0)</f>
        <v>#REF!</v>
      </c>
      <c r="J298" s="33" t="e">
        <f t="shared" si="271"/>
        <v>#REF!</v>
      </c>
      <c r="K298" s="122" t="e">
        <f t="shared" si="272"/>
        <v>#REF!</v>
      </c>
      <c r="L298" s="33" t="e">
        <f t="shared" si="289"/>
        <v>#REF!</v>
      </c>
      <c r="M298" s="122" t="e">
        <f t="shared" si="290"/>
        <v>#REF!</v>
      </c>
      <c r="N298" s="33" t="e">
        <f t="shared" si="275"/>
        <v>#REF!</v>
      </c>
      <c r="O298" s="122" t="e">
        <f t="shared" si="276"/>
        <v>#REF!</v>
      </c>
      <c r="P298" s="33" t="e">
        <f t="shared" si="277"/>
        <v>#REF!</v>
      </c>
      <c r="Q298" s="122" t="e">
        <f t="shared" si="278"/>
        <v>#REF!</v>
      </c>
      <c r="R298" s="33" t="e">
        <f t="shared" si="291"/>
        <v>#REF!</v>
      </c>
      <c r="S298" s="122" t="e">
        <f t="shared" si="292"/>
        <v>#REF!</v>
      </c>
      <c r="T298" s="129"/>
      <c r="U298" s="454"/>
      <c r="V298" s="475" t="s">
        <v>1770</v>
      </c>
    </row>
    <row r="299" spans="1:23" s="18" customFormat="1" ht="94.5" hidden="1">
      <c r="A299" s="41" t="s">
        <v>965</v>
      </c>
      <c r="B299" s="96" t="s">
        <v>1080</v>
      </c>
      <c r="C299" s="3" t="s">
        <v>1052</v>
      </c>
      <c r="D299" s="3" t="s">
        <v>1053</v>
      </c>
      <c r="E299" s="22" t="s">
        <v>1</v>
      </c>
      <c r="F299" s="33">
        <v>780.62563483735573</v>
      </c>
      <c r="G299" s="122">
        <v>611.11563483735574</v>
      </c>
      <c r="H299" s="450" t="e">
        <f>VLOOKUP($A299,#REF!,5,0)</f>
        <v>#REF!</v>
      </c>
      <c r="I299" s="5" t="e">
        <f>VLOOKUP($A299,#REF!,6,0)</f>
        <v>#REF!</v>
      </c>
      <c r="J299" s="33" t="e">
        <f t="shared" si="271"/>
        <v>#REF!</v>
      </c>
      <c r="K299" s="122" t="e">
        <f t="shared" si="272"/>
        <v>#REF!</v>
      </c>
      <c r="L299" s="33" t="e">
        <f t="shared" si="289"/>
        <v>#REF!</v>
      </c>
      <c r="M299" s="122" t="e">
        <f t="shared" si="290"/>
        <v>#REF!</v>
      </c>
      <c r="N299" s="33" t="e">
        <f t="shared" si="275"/>
        <v>#REF!</v>
      </c>
      <c r="O299" s="122" t="e">
        <f t="shared" si="276"/>
        <v>#REF!</v>
      </c>
      <c r="P299" s="33" t="e">
        <f t="shared" si="277"/>
        <v>#REF!</v>
      </c>
      <c r="Q299" s="122" t="e">
        <f t="shared" si="278"/>
        <v>#REF!</v>
      </c>
      <c r="R299" s="33" t="e">
        <f t="shared" si="291"/>
        <v>#REF!</v>
      </c>
      <c r="S299" s="122" t="e">
        <f t="shared" si="292"/>
        <v>#REF!</v>
      </c>
      <c r="T299" s="129"/>
      <c r="U299" s="454"/>
      <c r="V299" s="475" t="s">
        <v>1770</v>
      </c>
    </row>
    <row r="300" spans="1:23" s="18" customFormat="1" ht="94.5" hidden="1">
      <c r="A300" s="41" t="s">
        <v>995</v>
      </c>
      <c r="B300" s="96" t="s">
        <v>645</v>
      </c>
      <c r="C300" s="3" t="s">
        <v>1054</v>
      </c>
      <c r="D300" s="3" t="s">
        <v>1055</v>
      </c>
      <c r="E300" s="22" t="s">
        <v>1</v>
      </c>
      <c r="F300" s="33">
        <v>2481.4507623318386</v>
      </c>
      <c r="G300" s="122">
        <v>2311.9407623318389</v>
      </c>
      <c r="H300" s="450" t="e">
        <f>VLOOKUP($A300,#REF!,5,0)</f>
        <v>#REF!</v>
      </c>
      <c r="I300" s="5" t="e">
        <f>VLOOKUP($A300,#REF!,6,0)</f>
        <v>#REF!</v>
      </c>
      <c r="J300" s="33" t="e">
        <f t="shared" si="271"/>
        <v>#REF!</v>
      </c>
      <c r="K300" s="122" t="e">
        <f t="shared" si="272"/>
        <v>#REF!</v>
      </c>
      <c r="L300" s="33" t="e">
        <f t="shared" si="289"/>
        <v>#REF!</v>
      </c>
      <c r="M300" s="122" t="e">
        <f t="shared" si="290"/>
        <v>#REF!</v>
      </c>
      <c r="N300" s="33" t="e">
        <f t="shared" si="275"/>
        <v>#REF!</v>
      </c>
      <c r="O300" s="122" t="e">
        <f t="shared" si="276"/>
        <v>#REF!</v>
      </c>
      <c r="P300" s="33" t="e">
        <f t="shared" si="277"/>
        <v>#REF!</v>
      </c>
      <c r="Q300" s="122" t="e">
        <f t="shared" si="278"/>
        <v>#REF!</v>
      </c>
      <c r="R300" s="33" t="e">
        <f t="shared" si="291"/>
        <v>#REF!</v>
      </c>
      <c r="S300" s="122" t="e">
        <f t="shared" si="292"/>
        <v>#REF!</v>
      </c>
      <c r="T300" s="129"/>
      <c r="U300" s="454"/>
      <c r="V300" s="475" t="s">
        <v>1770</v>
      </c>
    </row>
    <row r="301" spans="1:23" s="18" customFormat="1" ht="45" hidden="1" customHeight="1">
      <c r="A301" s="41" t="s">
        <v>1350</v>
      </c>
      <c r="B301" s="96" t="s">
        <v>646</v>
      </c>
      <c r="C301" s="3" t="s">
        <v>1056</v>
      </c>
      <c r="D301" s="3" t="s">
        <v>1057</v>
      </c>
      <c r="E301" s="22" t="s">
        <v>1</v>
      </c>
      <c r="F301" s="33">
        <v>2986.3138833420917</v>
      </c>
      <c r="G301" s="122">
        <v>2816.8038833420915</v>
      </c>
      <c r="H301" s="450" t="e">
        <f>VLOOKUP($A301,#REF!,5,0)</f>
        <v>#REF!</v>
      </c>
      <c r="I301" s="5" t="e">
        <f>VLOOKUP($A301,#REF!,6,0)</f>
        <v>#REF!</v>
      </c>
      <c r="J301" s="33" t="e">
        <f t="shared" si="271"/>
        <v>#REF!</v>
      </c>
      <c r="K301" s="122" t="e">
        <f t="shared" si="272"/>
        <v>#REF!</v>
      </c>
      <c r="L301" s="33" t="e">
        <f t="shared" si="289"/>
        <v>#REF!</v>
      </c>
      <c r="M301" s="122" t="e">
        <f t="shared" si="290"/>
        <v>#REF!</v>
      </c>
      <c r="N301" s="33" t="e">
        <f t="shared" si="275"/>
        <v>#REF!</v>
      </c>
      <c r="O301" s="122" t="e">
        <f t="shared" si="276"/>
        <v>#REF!</v>
      </c>
      <c r="P301" s="33" t="e">
        <f t="shared" si="277"/>
        <v>#REF!</v>
      </c>
      <c r="Q301" s="122" t="e">
        <f t="shared" si="278"/>
        <v>#REF!</v>
      </c>
      <c r="R301" s="33" t="e">
        <f t="shared" si="291"/>
        <v>#REF!</v>
      </c>
      <c r="S301" s="122" t="e">
        <f t="shared" si="292"/>
        <v>#REF!</v>
      </c>
      <c r="T301" s="129"/>
      <c r="U301" s="454"/>
      <c r="V301" s="475" t="s">
        <v>1770</v>
      </c>
    </row>
    <row r="302" spans="1:23" s="18" customFormat="1" ht="49.5" hidden="1" customHeight="1">
      <c r="A302" s="41" t="s">
        <v>2074</v>
      </c>
      <c r="B302" s="96" t="s">
        <v>647</v>
      </c>
      <c r="C302" s="3" t="s">
        <v>1071</v>
      </c>
      <c r="D302" s="3" t="s">
        <v>267</v>
      </c>
      <c r="E302" s="2" t="s">
        <v>1</v>
      </c>
      <c r="F302" s="33">
        <v>1212.8399999999999</v>
      </c>
      <c r="G302" s="6">
        <v>842.22</v>
      </c>
      <c r="H302" s="450" t="e">
        <f>VLOOKUP($A302,#REF!,5,0)</f>
        <v>#REF!</v>
      </c>
      <c r="I302" s="5" t="e">
        <f>VLOOKUP($A302,#REF!,6,0)</f>
        <v>#REF!</v>
      </c>
      <c r="J302" s="33" t="e">
        <f t="shared" si="271"/>
        <v>#REF!</v>
      </c>
      <c r="K302" s="6" t="e">
        <f t="shared" si="272"/>
        <v>#REF!</v>
      </c>
      <c r="L302" s="33" t="e">
        <f t="shared" si="289"/>
        <v>#REF!</v>
      </c>
      <c r="M302" s="6" t="e">
        <f t="shared" si="290"/>
        <v>#REF!</v>
      </c>
      <c r="N302" s="33" t="e">
        <f t="shared" si="275"/>
        <v>#REF!</v>
      </c>
      <c r="O302" s="6" t="e">
        <f t="shared" si="276"/>
        <v>#REF!</v>
      </c>
      <c r="P302" s="33" t="e">
        <f t="shared" si="277"/>
        <v>#REF!</v>
      </c>
      <c r="Q302" s="6" t="e">
        <f t="shared" si="278"/>
        <v>#REF!</v>
      </c>
      <c r="R302" s="33" t="e">
        <f t="shared" si="291"/>
        <v>#REF!</v>
      </c>
      <c r="S302" s="6" t="e">
        <f t="shared" si="292"/>
        <v>#REF!</v>
      </c>
      <c r="T302" s="129"/>
      <c r="U302" s="454"/>
      <c r="V302" s="475" t="s">
        <v>1770</v>
      </c>
    </row>
    <row r="303" spans="1:23" s="18" customFormat="1" ht="39" hidden="1" customHeight="1">
      <c r="A303" s="41" t="s">
        <v>2075</v>
      </c>
      <c r="B303" s="96" t="s">
        <v>648</v>
      </c>
      <c r="C303" s="3" t="s">
        <v>1058</v>
      </c>
      <c r="D303" s="3" t="s">
        <v>1059</v>
      </c>
      <c r="E303" s="22" t="s">
        <v>1</v>
      </c>
      <c r="F303" s="33">
        <v>4818.1499999999996</v>
      </c>
      <c r="G303" s="122">
        <v>4447.53</v>
      </c>
      <c r="H303" s="450" t="e">
        <f>VLOOKUP($A303,#REF!,5,0)</f>
        <v>#REF!</v>
      </c>
      <c r="I303" s="5" t="e">
        <f>VLOOKUP($A303,#REF!,6,0)</f>
        <v>#REF!</v>
      </c>
      <c r="J303" s="33" t="e">
        <f t="shared" si="271"/>
        <v>#REF!</v>
      </c>
      <c r="K303" s="122" t="e">
        <f t="shared" si="272"/>
        <v>#REF!</v>
      </c>
      <c r="L303" s="33" t="e">
        <f t="shared" si="289"/>
        <v>#REF!</v>
      </c>
      <c r="M303" s="122" t="e">
        <f t="shared" si="290"/>
        <v>#REF!</v>
      </c>
      <c r="N303" s="33" t="e">
        <f t="shared" si="275"/>
        <v>#REF!</v>
      </c>
      <c r="O303" s="122" t="e">
        <f t="shared" si="276"/>
        <v>#REF!</v>
      </c>
      <c r="P303" s="33" t="e">
        <f t="shared" si="277"/>
        <v>#REF!</v>
      </c>
      <c r="Q303" s="122" t="e">
        <f t="shared" si="278"/>
        <v>#REF!</v>
      </c>
      <c r="R303" s="33" t="e">
        <f t="shared" si="291"/>
        <v>#REF!</v>
      </c>
      <c r="S303" s="122" t="e">
        <f t="shared" si="292"/>
        <v>#REF!</v>
      </c>
      <c r="T303" s="129"/>
      <c r="U303" s="454"/>
      <c r="V303" s="475" t="s">
        <v>1770</v>
      </c>
    </row>
    <row r="304" spans="1:23" s="18" customFormat="1" ht="55.15" hidden="1" customHeight="1">
      <c r="A304" s="41" t="s">
        <v>2076</v>
      </c>
      <c r="B304" s="96" t="s">
        <v>660</v>
      </c>
      <c r="C304" s="3" t="s">
        <v>297</v>
      </c>
      <c r="D304" s="3" t="s">
        <v>298</v>
      </c>
      <c r="E304" s="2" t="s">
        <v>111</v>
      </c>
      <c r="F304" s="5">
        <v>725.97</v>
      </c>
      <c r="G304" s="6">
        <v>641.91</v>
      </c>
      <c r="H304" s="450" t="e">
        <f>VLOOKUP($A304,#REF!,5,0)</f>
        <v>#REF!</v>
      </c>
      <c r="I304" s="5" t="e">
        <f>VLOOKUP($A304,#REF!,6,0)</f>
        <v>#REF!</v>
      </c>
      <c r="J304" s="5" t="e">
        <f t="shared" si="271"/>
        <v>#REF!</v>
      </c>
      <c r="K304" s="6" t="e">
        <f t="shared" si="272"/>
        <v>#REF!</v>
      </c>
      <c r="L304" s="5" t="e">
        <f t="shared" si="289"/>
        <v>#REF!</v>
      </c>
      <c r="M304" s="6" t="e">
        <f t="shared" si="290"/>
        <v>#REF!</v>
      </c>
      <c r="N304" s="5" t="e">
        <f t="shared" si="275"/>
        <v>#REF!</v>
      </c>
      <c r="O304" s="6" t="e">
        <f t="shared" si="276"/>
        <v>#REF!</v>
      </c>
      <c r="P304" s="5" t="e">
        <f t="shared" si="277"/>
        <v>#REF!</v>
      </c>
      <c r="Q304" s="6" t="e">
        <f t="shared" si="278"/>
        <v>#REF!</v>
      </c>
      <c r="R304" s="5" t="e">
        <f t="shared" si="291"/>
        <v>#REF!</v>
      </c>
      <c r="S304" s="6" t="e">
        <f t="shared" si="292"/>
        <v>#REF!</v>
      </c>
      <c r="T304" s="129"/>
      <c r="U304" s="454"/>
      <c r="V304" s="475" t="s">
        <v>1770</v>
      </c>
    </row>
    <row r="305" spans="1:22" s="18" customFormat="1" ht="40.5" hidden="1" customHeight="1">
      <c r="A305" s="41" t="s">
        <v>2077</v>
      </c>
      <c r="B305" s="96" t="s">
        <v>661</v>
      </c>
      <c r="C305" s="3" t="s">
        <v>299</v>
      </c>
      <c r="D305" s="3" t="s">
        <v>300</v>
      </c>
      <c r="E305" s="2" t="s">
        <v>111</v>
      </c>
      <c r="F305" s="5">
        <v>3820.61</v>
      </c>
      <c r="G305" s="6">
        <v>2638.89</v>
      </c>
      <c r="H305" s="450" t="e">
        <f>VLOOKUP($A305,#REF!,5,0)</f>
        <v>#REF!</v>
      </c>
      <c r="I305" s="5" t="e">
        <f>VLOOKUP($A305,#REF!,6,0)</f>
        <v>#REF!</v>
      </c>
      <c r="J305" s="5" t="e">
        <f t="shared" si="271"/>
        <v>#REF!</v>
      </c>
      <c r="K305" s="6" t="e">
        <f t="shared" si="272"/>
        <v>#REF!</v>
      </c>
      <c r="L305" s="5" t="e">
        <f t="shared" si="289"/>
        <v>#REF!</v>
      </c>
      <c r="M305" s="6" t="e">
        <f t="shared" si="290"/>
        <v>#REF!</v>
      </c>
      <c r="N305" s="5" t="e">
        <f t="shared" si="275"/>
        <v>#REF!</v>
      </c>
      <c r="O305" s="6" t="e">
        <f t="shared" si="276"/>
        <v>#REF!</v>
      </c>
      <c r="P305" s="5" t="e">
        <f t="shared" si="277"/>
        <v>#REF!</v>
      </c>
      <c r="Q305" s="6" t="e">
        <f t="shared" si="278"/>
        <v>#REF!</v>
      </c>
      <c r="R305" s="5" t="e">
        <f t="shared" si="291"/>
        <v>#REF!</v>
      </c>
      <c r="S305" s="6" t="e">
        <f t="shared" si="292"/>
        <v>#REF!</v>
      </c>
      <c r="T305" s="129"/>
      <c r="U305" s="454"/>
      <c r="V305" s="475" t="s">
        <v>1770</v>
      </c>
    </row>
    <row r="306" spans="1:22" s="18" customFormat="1" ht="37.9" hidden="1" customHeight="1">
      <c r="A306" s="41" t="s">
        <v>2078</v>
      </c>
      <c r="B306" s="96" t="s">
        <v>662</v>
      </c>
      <c r="C306" s="3" t="s">
        <v>301</v>
      </c>
      <c r="D306" s="3" t="s">
        <v>302</v>
      </c>
      <c r="E306" s="2" t="s">
        <v>111</v>
      </c>
      <c r="F306" s="5">
        <v>112</v>
      </c>
      <c r="G306" s="6" t="s">
        <v>85</v>
      </c>
      <c r="H306" s="450" t="e">
        <f>VLOOKUP($A306,#REF!,5,0)</f>
        <v>#REF!</v>
      </c>
      <c r="I306" s="5" t="e">
        <f>VLOOKUP($A306,#REF!,6,0)</f>
        <v>#REF!</v>
      </c>
      <c r="J306" s="5" t="e">
        <f t="shared" si="271"/>
        <v>#REF!</v>
      </c>
      <c r="K306" s="6" t="e">
        <f t="shared" si="272"/>
        <v>#REF!</v>
      </c>
      <c r="L306" s="5" t="e">
        <f t="shared" si="289"/>
        <v>#REF!</v>
      </c>
      <c r="M306" s="6" t="e">
        <f t="shared" si="290"/>
        <v>#REF!</v>
      </c>
      <c r="N306" s="5" t="e">
        <f t="shared" si="275"/>
        <v>#REF!</v>
      </c>
      <c r="O306" s="6" t="e">
        <f t="shared" si="276"/>
        <v>#REF!</v>
      </c>
      <c r="P306" s="5" t="e">
        <f t="shared" si="277"/>
        <v>#REF!</v>
      </c>
      <c r="Q306" s="6" t="e">
        <f t="shared" si="278"/>
        <v>#REF!</v>
      </c>
      <c r="R306" s="5" t="e">
        <f t="shared" si="291"/>
        <v>#REF!</v>
      </c>
      <c r="S306" s="6" t="e">
        <f t="shared" si="292"/>
        <v>#REF!</v>
      </c>
      <c r="T306" s="129"/>
      <c r="U306" s="454"/>
      <c r="V306" s="475" t="s">
        <v>1770</v>
      </c>
    </row>
    <row r="307" spans="1:22" s="18" customFormat="1" ht="37.9" hidden="1" customHeight="1">
      <c r="A307" s="41" t="s">
        <v>2079</v>
      </c>
      <c r="B307" s="96" t="s">
        <v>663</v>
      </c>
      <c r="C307" s="3" t="s">
        <v>303</v>
      </c>
      <c r="D307" s="3" t="s">
        <v>304</v>
      </c>
      <c r="E307" s="2" t="s">
        <v>111</v>
      </c>
      <c r="F307" s="5">
        <v>239.27</v>
      </c>
      <c r="G307" s="6" t="s">
        <v>85</v>
      </c>
      <c r="H307" s="450" t="e">
        <f>VLOOKUP($A307,#REF!,5,0)</f>
        <v>#REF!</v>
      </c>
      <c r="I307" s="5" t="e">
        <f>VLOOKUP($A307,#REF!,6,0)</f>
        <v>#REF!</v>
      </c>
      <c r="J307" s="5" t="e">
        <f t="shared" si="271"/>
        <v>#REF!</v>
      </c>
      <c r="K307" s="6" t="e">
        <f t="shared" si="272"/>
        <v>#REF!</v>
      </c>
      <c r="L307" s="5" t="e">
        <f t="shared" si="289"/>
        <v>#REF!</v>
      </c>
      <c r="M307" s="6" t="e">
        <f t="shared" si="290"/>
        <v>#REF!</v>
      </c>
      <c r="N307" s="5" t="e">
        <f t="shared" si="275"/>
        <v>#REF!</v>
      </c>
      <c r="O307" s="6" t="e">
        <f t="shared" si="276"/>
        <v>#REF!</v>
      </c>
      <c r="P307" s="5" t="e">
        <f t="shared" si="277"/>
        <v>#REF!</v>
      </c>
      <c r="Q307" s="6" t="e">
        <f t="shared" si="278"/>
        <v>#REF!</v>
      </c>
      <c r="R307" s="5" t="e">
        <f t="shared" si="291"/>
        <v>#REF!</v>
      </c>
      <c r="S307" s="6" t="e">
        <f t="shared" si="292"/>
        <v>#REF!</v>
      </c>
      <c r="T307" s="129"/>
      <c r="U307" s="454"/>
      <c r="V307" s="475" t="s">
        <v>1770</v>
      </c>
    </row>
    <row r="308" spans="1:22" s="18" customFormat="1" ht="37.9" hidden="1" customHeight="1">
      <c r="A308" s="41" t="s">
        <v>2079</v>
      </c>
      <c r="B308" s="96" t="s">
        <v>664</v>
      </c>
      <c r="C308" s="3" t="s">
        <v>303</v>
      </c>
      <c r="D308" s="3" t="s">
        <v>305</v>
      </c>
      <c r="E308" s="2" t="s">
        <v>1</v>
      </c>
      <c r="F308" s="5">
        <v>74.260000000000005</v>
      </c>
      <c r="G308" s="6" t="s">
        <v>85</v>
      </c>
      <c r="H308" s="450" t="e">
        <f>VLOOKUP($A308,#REF!,5,0)</f>
        <v>#REF!</v>
      </c>
      <c r="I308" s="5" t="e">
        <f>VLOOKUP($A308,#REF!,6,0)</f>
        <v>#REF!</v>
      </c>
      <c r="J308" s="5" t="e">
        <f t="shared" si="271"/>
        <v>#REF!</v>
      </c>
      <c r="K308" s="6" t="e">
        <f t="shared" si="272"/>
        <v>#REF!</v>
      </c>
      <c r="L308" s="5" t="e">
        <f t="shared" si="289"/>
        <v>#REF!</v>
      </c>
      <c r="M308" s="6" t="e">
        <f t="shared" si="290"/>
        <v>#REF!</v>
      </c>
      <c r="N308" s="5" t="e">
        <f t="shared" si="275"/>
        <v>#REF!</v>
      </c>
      <c r="O308" s="6" t="e">
        <f t="shared" si="276"/>
        <v>#REF!</v>
      </c>
      <c r="P308" s="5" t="e">
        <f t="shared" si="277"/>
        <v>#REF!</v>
      </c>
      <c r="Q308" s="6" t="e">
        <f t="shared" si="278"/>
        <v>#REF!</v>
      </c>
      <c r="R308" s="5" t="e">
        <f t="shared" si="291"/>
        <v>#REF!</v>
      </c>
      <c r="S308" s="6" t="e">
        <f t="shared" si="292"/>
        <v>#REF!</v>
      </c>
      <c r="T308" s="129"/>
      <c r="U308" s="454"/>
      <c r="V308" s="475" t="s">
        <v>1770</v>
      </c>
    </row>
    <row r="309" spans="1:22" s="18" customFormat="1" ht="37.9" hidden="1" customHeight="1" thickBot="1">
      <c r="A309" s="41" t="s">
        <v>2080</v>
      </c>
      <c r="B309" s="96" t="s">
        <v>802</v>
      </c>
      <c r="C309" s="21" t="s">
        <v>678</v>
      </c>
      <c r="D309" s="21" t="s">
        <v>803</v>
      </c>
      <c r="E309" s="22" t="s">
        <v>111</v>
      </c>
      <c r="F309" s="5">
        <v>860</v>
      </c>
      <c r="G309" s="122"/>
      <c r="H309" s="450" t="e">
        <f>VLOOKUP($A309,#REF!,5,0)</f>
        <v>#REF!</v>
      </c>
      <c r="I309" s="5" t="e">
        <f>VLOOKUP($A309,#REF!,6,0)</f>
        <v>#REF!</v>
      </c>
      <c r="J309" s="5" t="e">
        <f t="shared" si="271"/>
        <v>#REF!</v>
      </c>
      <c r="K309" s="122" t="e">
        <f t="shared" si="272"/>
        <v>#REF!</v>
      </c>
      <c r="L309" s="5" t="e">
        <f t="shared" si="289"/>
        <v>#REF!</v>
      </c>
      <c r="M309" s="122" t="e">
        <f t="shared" si="290"/>
        <v>#REF!</v>
      </c>
      <c r="N309" s="5" t="e">
        <f t="shared" si="275"/>
        <v>#REF!</v>
      </c>
      <c r="O309" s="122" t="e">
        <f t="shared" si="276"/>
        <v>#REF!</v>
      </c>
      <c r="P309" s="5" t="e">
        <f t="shared" si="277"/>
        <v>#REF!</v>
      </c>
      <c r="Q309" s="122" t="e">
        <f t="shared" si="278"/>
        <v>#REF!</v>
      </c>
      <c r="R309" s="5" t="e">
        <f t="shared" si="291"/>
        <v>#REF!</v>
      </c>
      <c r="S309" s="122" t="e">
        <f t="shared" si="292"/>
        <v>#REF!</v>
      </c>
      <c r="T309" s="129"/>
      <c r="U309" s="454"/>
      <c r="V309" s="475" t="s">
        <v>1770</v>
      </c>
    </row>
    <row r="310" spans="1:22" s="18" customFormat="1" ht="81.599999999999994" hidden="1" customHeight="1">
      <c r="A310" s="41"/>
      <c r="B310" s="683" t="s">
        <v>1020</v>
      </c>
      <c r="C310" s="684"/>
      <c r="D310" s="684"/>
      <c r="E310" s="684"/>
      <c r="F310" s="684"/>
      <c r="G310" s="684"/>
      <c r="H310" s="684"/>
      <c r="I310" s="684"/>
      <c r="J310" s="684"/>
      <c r="K310" s="684"/>
      <c r="L310" s="684"/>
      <c r="M310" s="684"/>
      <c r="N310" s="684"/>
      <c r="O310" s="684"/>
      <c r="P310" s="684"/>
      <c r="Q310" s="684"/>
      <c r="R310" s="684"/>
      <c r="S310" s="684"/>
      <c r="T310" s="684"/>
      <c r="U310" s="41"/>
    </row>
    <row r="311" spans="1:22" s="18" customFormat="1" ht="15.75" hidden="1" customHeight="1">
      <c r="A311" s="41"/>
      <c r="B311" s="119"/>
      <c r="C311" s="30"/>
      <c r="D311" s="30"/>
      <c r="E311" s="480"/>
      <c r="F311" s="123"/>
      <c r="G311" s="121"/>
      <c r="H311" s="123"/>
      <c r="I311" s="121"/>
      <c r="J311" s="123"/>
      <c r="K311" s="121"/>
      <c r="L311" s="123"/>
      <c r="M311" s="121"/>
      <c r="N311" s="123"/>
      <c r="O311" s="121"/>
      <c r="P311" s="123"/>
      <c r="Q311" s="121"/>
      <c r="R311" s="123"/>
      <c r="S311" s="121"/>
      <c r="T311" s="30"/>
      <c r="U311" s="41"/>
    </row>
    <row r="312" spans="1:22" ht="15.75" hidden="1" customHeight="1">
      <c r="C312" s="90" t="s">
        <v>153</v>
      </c>
    </row>
    <row r="313" spans="1:22" ht="25.5" hidden="1" customHeight="1">
      <c r="B313" s="91">
        <v>1</v>
      </c>
      <c r="C313" s="664" t="s">
        <v>1187</v>
      </c>
      <c r="D313" s="664"/>
      <c r="E313" s="664"/>
      <c r="F313" s="664"/>
      <c r="G313" s="664"/>
      <c r="H313" s="664"/>
      <c r="I313" s="664"/>
      <c r="J313" s="664"/>
      <c r="K313" s="664"/>
      <c r="L313" s="664"/>
      <c r="M313" s="664"/>
      <c r="N313" s="664"/>
      <c r="O313" s="664"/>
      <c r="P313" s="664"/>
      <c r="Q313" s="664"/>
      <c r="R313" s="664"/>
      <c r="S313" s="664"/>
      <c r="T313" s="664"/>
    </row>
    <row r="314" spans="1:22" ht="25.5" hidden="1" customHeight="1">
      <c r="B314" s="91">
        <v>2</v>
      </c>
      <c r="C314" s="664" t="s">
        <v>1382</v>
      </c>
      <c r="D314" s="664"/>
      <c r="E314" s="664"/>
      <c r="F314" s="664"/>
      <c r="G314" s="664"/>
      <c r="H314" s="664"/>
      <c r="I314" s="664"/>
      <c r="J314" s="664"/>
      <c r="K314" s="664"/>
      <c r="L314" s="664"/>
      <c r="M314" s="664"/>
      <c r="N314" s="664"/>
      <c r="O314" s="664"/>
      <c r="P314" s="664"/>
      <c r="Q314" s="664"/>
      <c r="R314" s="664"/>
      <c r="S314" s="664"/>
      <c r="T314" s="664"/>
    </row>
    <row r="315" spans="1:22" ht="25.5" hidden="1" customHeight="1">
      <c r="B315" s="91">
        <v>3</v>
      </c>
      <c r="C315" s="18" t="s">
        <v>1188</v>
      </c>
      <c r="E315" s="18"/>
      <c r="F315" s="451"/>
      <c r="G315" s="18"/>
      <c r="H315" s="451"/>
      <c r="I315" s="18"/>
      <c r="J315" s="451"/>
      <c r="K315" s="18"/>
      <c r="L315" s="451"/>
      <c r="M315" s="18"/>
      <c r="N315" s="451"/>
      <c r="O315" s="18"/>
      <c r="P315" s="451"/>
      <c r="Q315" s="18"/>
      <c r="R315" s="451"/>
      <c r="S315" s="18"/>
      <c r="T315" s="18"/>
    </row>
    <row r="316" spans="1:22" ht="25.5" hidden="1" customHeight="1">
      <c r="B316" s="91">
        <v>4</v>
      </c>
      <c r="C316" s="18" t="s">
        <v>1189</v>
      </c>
      <c r="E316" s="18"/>
      <c r="F316" s="451"/>
      <c r="G316" s="18"/>
      <c r="H316" s="451"/>
      <c r="I316" s="18"/>
      <c r="J316" s="451"/>
      <c r="K316" s="18"/>
      <c r="L316" s="451"/>
      <c r="M316" s="18"/>
      <c r="N316" s="451"/>
      <c r="O316" s="18"/>
      <c r="P316" s="451"/>
      <c r="Q316" s="18"/>
      <c r="R316" s="451"/>
      <c r="S316" s="18"/>
      <c r="T316" s="18"/>
    </row>
    <row r="317" spans="1:22" ht="25.5" hidden="1" customHeight="1">
      <c r="B317" s="19">
        <v>5</v>
      </c>
      <c r="C317" s="18" t="s">
        <v>1190</v>
      </c>
      <c r="E317" s="18"/>
      <c r="F317" s="451"/>
      <c r="G317" s="18"/>
      <c r="H317" s="451"/>
      <c r="I317" s="18"/>
      <c r="J317" s="451"/>
      <c r="K317" s="18"/>
      <c r="L317" s="451"/>
      <c r="M317" s="18"/>
      <c r="N317" s="451"/>
      <c r="O317" s="18"/>
      <c r="P317" s="451"/>
      <c r="Q317" s="18"/>
      <c r="R317" s="451"/>
      <c r="S317" s="18"/>
      <c r="T317" s="18"/>
    </row>
    <row r="318" spans="1:22" ht="25.5" hidden="1" customHeight="1">
      <c r="B318" s="91">
        <v>6</v>
      </c>
      <c r="C318" s="18" t="s">
        <v>1194</v>
      </c>
    </row>
    <row r="323" spans="3:4">
      <c r="C323" s="30"/>
      <c r="D323" s="32"/>
    </row>
    <row r="325" spans="3:4">
      <c r="C325" s="17" t="s">
        <v>665</v>
      </c>
    </row>
  </sheetData>
  <autoFilter ref="A8:Z310">
    <filterColumn colId="0">
      <colorFilter dxfId="0"/>
    </filterColumn>
  </autoFilter>
  <mergeCells count="37">
    <mergeCell ref="B310:T310"/>
    <mergeCell ref="C313:T313"/>
    <mergeCell ref="C314:T314"/>
    <mergeCell ref="U202:U203"/>
    <mergeCell ref="B230:D230"/>
    <mergeCell ref="E230:G230"/>
    <mergeCell ref="B251:D251"/>
    <mergeCell ref="E251:G251"/>
    <mergeCell ref="B278:D278"/>
    <mergeCell ref="E278:G278"/>
    <mergeCell ref="B151:D151"/>
    <mergeCell ref="E151:G151"/>
    <mergeCell ref="B199:T199"/>
    <mergeCell ref="B200:D200"/>
    <mergeCell ref="E200:G200"/>
    <mergeCell ref="B201:D201"/>
    <mergeCell ref="B1:E1"/>
    <mergeCell ref="B3:T3"/>
    <mergeCell ref="B9:D9"/>
    <mergeCell ref="E9:G9"/>
    <mergeCell ref="B149:T149"/>
    <mergeCell ref="B150:D150"/>
    <mergeCell ref="E150:G150"/>
    <mergeCell ref="F5:G5"/>
    <mergeCell ref="R5:S5"/>
    <mergeCell ref="P5:Q5"/>
    <mergeCell ref="H5:I5"/>
    <mergeCell ref="J5:K5"/>
    <mergeCell ref="L5:M5"/>
    <mergeCell ref="N5:O5"/>
    <mergeCell ref="F7:G7"/>
    <mergeCell ref="H7:I7"/>
    <mergeCell ref="J7:K7"/>
    <mergeCell ref="R7:S7"/>
    <mergeCell ref="P7:Q7"/>
    <mergeCell ref="N7:O7"/>
    <mergeCell ref="L7:M7"/>
  </mergeCells>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FF00"/>
  </sheetPr>
  <dimension ref="A1:O439"/>
  <sheetViews>
    <sheetView topLeftCell="A436" zoomScale="70" zoomScaleNormal="70" workbookViewId="0">
      <selection activeCell="G439" sqref="G439"/>
    </sheetView>
  </sheetViews>
  <sheetFormatPr defaultColWidth="9.140625" defaultRowHeight="15.75"/>
  <cols>
    <col min="1" max="1" width="9.140625" style="566" customWidth="1"/>
    <col min="2" max="2" width="56.42578125" style="566" customWidth="1"/>
    <col min="3" max="3" width="89.85546875" style="566" customWidth="1"/>
    <col min="4" max="4" width="13.42578125" style="566" customWidth="1"/>
    <col min="5" max="8" width="20.5703125" style="91" customWidth="1"/>
    <col min="9" max="9" width="52" style="573" customWidth="1"/>
    <col min="10" max="10" width="13.7109375" style="567" customWidth="1"/>
    <col min="11" max="11" width="34" style="607" customWidth="1"/>
    <col min="12" max="12" width="25.42578125" style="567" customWidth="1"/>
    <col min="13" max="13" width="20.28515625" style="567" customWidth="1"/>
    <col min="14" max="14" width="22.85546875" style="567" customWidth="1"/>
    <col min="15" max="15" width="24.42578125" style="567" customWidth="1"/>
    <col min="16" max="16384" width="9.140625" style="567"/>
  </cols>
  <sheetData>
    <row r="1" spans="1:15">
      <c r="B1" s="566" t="s">
        <v>2356</v>
      </c>
    </row>
    <row r="2" spans="1:15" ht="51" customHeight="1">
      <c r="B2" s="722" t="s">
        <v>2363</v>
      </c>
      <c r="C2" s="722"/>
      <c r="D2" s="722"/>
      <c r="E2" s="722"/>
      <c r="F2" s="722"/>
      <c r="G2" s="722"/>
      <c r="H2" s="722"/>
      <c r="I2" s="622"/>
    </row>
    <row r="3" spans="1:15" s="17" customFormat="1" ht="16.5" thickBot="1">
      <c r="A3" s="568"/>
      <c r="B3" s="568"/>
      <c r="C3" s="568"/>
      <c r="D3" s="568"/>
      <c r="E3" s="623"/>
      <c r="F3" s="623"/>
      <c r="G3" s="623"/>
      <c r="H3" s="623"/>
      <c r="I3" s="624"/>
      <c r="K3" s="606"/>
    </row>
    <row r="4" spans="1:15" ht="42.75" thickBot="1">
      <c r="B4" s="723" t="s">
        <v>2357</v>
      </c>
      <c r="C4" s="723"/>
      <c r="D4" s="723"/>
      <c r="E4" s="633" t="s">
        <v>2358</v>
      </c>
      <c r="F4" s="634">
        <v>1</v>
      </c>
      <c r="G4" s="625"/>
      <c r="H4" s="625"/>
      <c r="I4" s="625"/>
    </row>
    <row r="5" spans="1:15" ht="31.5" customHeight="1">
      <c r="B5" s="723"/>
      <c r="C5" s="723"/>
      <c r="D5" s="723"/>
      <c r="E5" s="379"/>
      <c r="F5" s="379"/>
      <c r="G5" s="379"/>
      <c r="H5" s="379"/>
      <c r="I5" s="571"/>
    </row>
    <row r="6" spans="1:15" s="605" customFormat="1" ht="21" customHeight="1" thickBot="1">
      <c r="A6" s="604"/>
      <c r="B6" s="604"/>
      <c r="C6" s="566"/>
      <c r="D6" s="604"/>
      <c r="E6" s="725" t="s">
        <v>2364</v>
      </c>
      <c r="F6" s="726"/>
      <c r="G6" s="726"/>
      <c r="H6" s="727"/>
      <c r="I6" s="572"/>
      <c r="K6" s="608"/>
      <c r="L6" s="724" t="s">
        <v>2360</v>
      </c>
      <c r="M6" s="724"/>
      <c r="N6" s="724"/>
      <c r="O6" s="724"/>
    </row>
    <row r="7" spans="1:15" ht="78.75">
      <c r="A7" s="621" t="s">
        <v>88</v>
      </c>
      <c r="B7" s="620" t="s">
        <v>84</v>
      </c>
      <c r="C7" s="620" t="s">
        <v>6</v>
      </c>
      <c r="D7" s="620" t="s">
        <v>0</v>
      </c>
      <c r="E7" s="602" t="s">
        <v>83</v>
      </c>
      <c r="F7" s="602" t="s">
        <v>2350</v>
      </c>
      <c r="G7" s="602" t="s">
        <v>2354</v>
      </c>
      <c r="H7" s="602" t="s">
        <v>2359</v>
      </c>
      <c r="I7" s="626" t="s">
        <v>77</v>
      </c>
      <c r="J7" s="627" t="s">
        <v>2352</v>
      </c>
      <c r="L7" s="635" t="s">
        <v>83</v>
      </c>
      <c r="M7" s="635" t="s">
        <v>2350</v>
      </c>
      <c r="N7" s="635" t="s">
        <v>2354</v>
      </c>
      <c r="O7" s="635" t="s">
        <v>2359</v>
      </c>
    </row>
    <row r="8" spans="1:15" s="570" customFormat="1">
      <c r="A8" s="569"/>
      <c r="B8" s="569"/>
      <c r="C8" s="569"/>
      <c r="D8" s="569"/>
      <c r="E8" s="569"/>
      <c r="F8" s="569"/>
      <c r="G8" s="569"/>
      <c r="H8" s="569"/>
      <c r="I8" s="569"/>
      <c r="J8" s="569"/>
      <c r="K8" s="609"/>
      <c r="L8" s="569"/>
      <c r="M8" s="569"/>
      <c r="N8" s="569"/>
      <c r="O8" s="569"/>
    </row>
    <row r="9" spans="1:15" s="17" customFormat="1" ht="18.75">
      <c r="A9" s="728" t="s">
        <v>2107</v>
      </c>
      <c r="B9" s="729"/>
      <c r="C9" s="730"/>
      <c r="D9" s="588"/>
      <c r="E9" s="603"/>
      <c r="F9" s="603"/>
      <c r="G9" s="603"/>
      <c r="H9" s="603"/>
      <c r="I9" s="629"/>
      <c r="J9" s="595"/>
      <c r="L9" s="603"/>
      <c r="M9" s="603"/>
      <c r="N9" s="603"/>
      <c r="O9" s="603"/>
    </row>
    <row r="10" spans="1:15" s="17" customFormat="1" ht="63.75">
      <c r="A10" s="553" t="s">
        <v>325</v>
      </c>
      <c r="B10" s="546" t="s">
        <v>1301</v>
      </c>
      <c r="C10" s="546" t="s">
        <v>1300</v>
      </c>
      <c r="D10" s="582" t="s">
        <v>952</v>
      </c>
      <c r="E10" s="585">
        <v>774.54770399999984</v>
      </c>
      <c r="F10" s="585">
        <v>774.54770399999984</v>
      </c>
      <c r="G10" s="585">
        <v>0</v>
      </c>
      <c r="H10" s="585"/>
      <c r="I10" s="630" t="s">
        <v>1299</v>
      </c>
      <c r="J10" s="595"/>
      <c r="K10" s="606"/>
      <c r="L10" s="585">
        <f>ROUND(E10*$F$4,2)</f>
        <v>774.55</v>
      </c>
      <c r="M10" s="585">
        <f t="shared" ref="M10:N10" si="0">ROUND(F10*$F$4,2)</f>
        <v>774.55</v>
      </c>
      <c r="N10" s="585">
        <f t="shared" si="0"/>
        <v>0</v>
      </c>
      <c r="O10" s="585"/>
    </row>
    <row r="11" spans="1:15" s="17" customFormat="1" ht="63.75">
      <c r="A11" s="553" t="s">
        <v>327</v>
      </c>
      <c r="B11" s="554" t="s">
        <v>1302</v>
      </c>
      <c r="C11" s="554" t="s">
        <v>1303</v>
      </c>
      <c r="D11" s="548" t="s">
        <v>394</v>
      </c>
      <c r="E11" s="585">
        <v>1549.0954079999997</v>
      </c>
      <c r="F11" s="585">
        <v>1549.0954079999997</v>
      </c>
      <c r="G11" s="585">
        <v>0</v>
      </c>
      <c r="H11" s="585"/>
      <c r="I11" s="630" t="s">
        <v>1299</v>
      </c>
      <c r="J11" s="595"/>
      <c r="K11" s="606"/>
      <c r="L11" s="585">
        <f t="shared" ref="L11:L74" si="1">ROUND(E11*$F$4,2)</f>
        <v>1549.1</v>
      </c>
      <c r="M11" s="585">
        <f t="shared" ref="M11:M74" si="2">ROUND(F11*$F$4,2)</f>
        <v>1549.1</v>
      </c>
      <c r="N11" s="585">
        <f t="shared" ref="N11:N74" si="3">ROUND(G11*$F$4,2)</f>
        <v>0</v>
      </c>
      <c r="O11" s="585"/>
    </row>
    <row r="12" spans="1:15" s="17" customFormat="1" ht="63.75">
      <c r="A12" s="553" t="s">
        <v>328</v>
      </c>
      <c r="B12" s="554" t="s">
        <v>1304</v>
      </c>
      <c r="C12" s="554" t="s">
        <v>1305</v>
      </c>
      <c r="D12" s="548" t="s">
        <v>45</v>
      </c>
      <c r="E12" s="585">
        <v>3245.7317759999992</v>
      </c>
      <c r="F12" s="585">
        <v>3245.7317759999992</v>
      </c>
      <c r="G12" s="585">
        <v>0</v>
      </c>
      <c r="H12" s="585"/>
      <c r="I12" s="630" t="s">
        <v>1299</v>
      </c>
      <c r="J12" s="595"/>
      <c r="K12" s="606"/>
      <c r="L12" s="585">
        <f t="shared" si="1"/>
        <v>3245.73</v>
      </c>
      <c r="M12" s="585">
        <f t="shared" si="2"/>
        <v>3245.73</v>
      </c>
      <c r="N12" s="585">
        <f t="shared" si="3"/>
        <v>0</v>
      </c>
      <c r="O12" s="585"/>
    </row>
    <row r="13" spans="1:15" s="17" customFormat="1" ht="63.75">
      <c r="A13" s="553" t="s">
        <v>1862</v>
      </c>
      <c r="B13" s="554" t="s">
        <v>1306</v>
      </c>
      <c r="C13" s="554" t="s">
        <v>1307</v>
      </c>
      <c r="D13" s="579" t="s">
        <v>45</v>
      </c>
      <c r="E13" s="585">
        <v>4942.3575599999986</v>
      </c>
      <c r="F13" s="585">
        <v>4942.3575599999986</v>
      </c>
      <c r="G13" s="585">
        <v>0</v>
      </c>
      <c r="H13" s="585"/>
      <c r="I13" s="630" t="s">
        <v>1299</v>
      </c>
      <c r="J13" s="595"/>
      <c r="K13" s="606"/>
      <c r="L13" s="585">
        <f t="shared" si="1"/>
        <v>4942.3599999999997</v>
      </c>
      <c r="M13" s="585">
        <f t="shared" si="2"/>
        <v>4942.3599999999997</v>
      </c>
      <c r="N13" s="585">
        <f t="shared" si="3"/>
        <v>0</v>
      </c>
      <c r="O13" s="585"/>
    </row>
    <row r="14" spans="1:15" s="17" customFormat="1" ht="204">
      <c r="A14" s="555" t="s">
        <v>329</v>
      </c>
      <c r="B14" s="554" t="s">
        <v>1322</v>
      </c>
      <c r="C14" s="576" t="s">
        <v>2108</v>
      </c>
      <c r="D14" s="548"/>
      <c r="E14" s="585"/>
      <c r="F14" s="585"/>
      <c r="G14" s="585"/>
      <c r="H14" s="585"/>
      <c r="I14" s="630" t="s">
        <v>2109</v>
      </c>
      <c r="J14" s="595"/>
      <c r="L14" s="585"/>
      <c r="M14" s="585"/>
      <c r="N14" s="585"/>
      <c r="O14" s="585"/>
    </row>
    <row r="15" spans="1:15" s="17" customFormat="1" ht="25.5">
      <c r="A15" s="555" t="s">
        <v>330</v>
      </c>
      <c r="B15" s="556" t="s">
        <v>118</v>
      </c>
      <c r="C15" s="554"/>
      <c r="D15" s="548" t="s">
        <v>1105</v>
      </c>
      <c r="E15" s="585">
        <v>139350.838536</v>
      </c>
      <c r="F15" s="585">
        <v>97035.364705501939</v>
      </c>
      <c r="G15" s="585">
        <v>42315.473830498056</v>
      </c>
      <c r="H15" s="585"/>
      <c r="I15" s="630"/>
      <c r="J15" s="595"/>
      <c r="K15" s="606"/>
      <c r="L15" s="585">
        <f t="shared" si="1"/>
        <v>139350.84</v>
      </c>
      <c r="M15" s="585">
        <f t="shared" si="2"/>
        <v>97035.36</v>
      </c>
      <c r="N15" s="585">
        <f t="shared" si="3"/>
        <v>42315.47</v>
      </c>
      <c r="O15" s="585"/>
    </row>
    <row r="16" spans="1:15" s="17" customFormat="1" ht="25.5">
      <c r="A16" s="555" t="s">
        <v>1863</v>
      </c>
      <c r="B16" s="556" t="s">
        <v>122</v>
      </c>
      <c r="C16" s="554"/>
      <c r="D16" s="548" t="s">
        <v>1105</v>
      </c>
      <c r="E16" s="585">
        <v>143909.06039999999</v>
      </c>
      <c r="F16" s="585">
        <v>96423.866222377022</v>
      </c>
      <c r="G16" s="585">
        <v>47485.194177622965</v>
      </c>
      <c r="H16" s="585"/>
      <c r="I16" s="630"/>
      <c r="J16" s="595"/>
      <c r="K16" s="606"/>
      <c r="L16" s="585">
        <f t="shared" si="1"/>
        <v>143909.06</v>
      </c>
      <c r="M16" s="585">
        <f t="shared" si="2"/>
        <v>96423.87</v>
      </c>
      <c r="N16" s="585">
        <f t="shared" si="3"/>
        <v>47485.19</v>
      </c>
      <c r="O16" s="585"/>
    </row>
    <row r="17" spans="1:15" s="17" customFormat="1" ht="25.5">
      <c r="A17" s="555" t="s">
        <v>1864</v>
      </c>
      <c r="B17" s="556" t="s">
        <v>123</v>
      </c>
      <c r="C17" s="554"/>
      <c r="D17" s="548" t="s">
        <v>1105</v>
      </c>
      <c r="E17" s="585">
        <v>148210.27099200001</v>
      </c>
      <c r="F17" s="585">
        <v>96176.072118286276</v>
      </c>
      <c r="G17" s="585">
        <v>52034.198873713722</v>
      </c>
      <c r="H17" s="585"/>
      <c r="I17" s="630"/>
      <c r="J17" s="595"/>
      <c r="K17" s="606"/>
      <c r="L17" s="585">
        <f t="shared" si="1"/>
        <v>148210.26999999999</v>
      </c>
      <c r="M17" s="585">
        <f t="shared" si="2"/>
        <v>96176.07</v>
      </c>
      <c r="N17" s="585">
        <f t="shared" si="3"/>
        <v>52034.2</v>
      </c>
      <c r="O17" s="585"/>
    </row>
    <row r="18" spans="1:15" s="17" customFormat="1" ht="25.5">
      <c r="A18" s="555" t="s">
        <v>1865</v>
      </c>
      <c r="B18" s="556" t="s">
        <v>124</v>
      </c>
      <c r="C18" s="554"/>
      <c r="D18" s="548" t="s">
        <v>1105</v>
      </c>
      <c r="E18" s="585">
        <v>154077.09861599997</v>
      </c>
      <c r="F18" s="585">
        <v>94554.154225206221</v>
      </c>
      <c r="G18" s="585">
        <v>59522.94439079376</v>
      </c>
      <c r="H18" s="585"/>
      <c r="I18" s="630"/>
      <c r="J18" s="595"/>
      <c r="K18" s="606"/>
      <c r="L18" s="585">
        <f t="shared" si="1"/>
        <v>154077.1</v>
      </c>
      <c r="M18" s="585">
        <f t="shared" si="2"/>
        <v>94554.15</v>
      </c>
      <c r="N18" s="585">
        <f t="shared" si="3"/>
        <v>59522.94</v>
      </c>
      <c r="O18" s="585"/>
    </row>
    <row r="19" spans="1:15" s="17" customFormat="1" ht="25.5">
      <c r="A19" s="555" t="s">
        <v>1866</v>
      </c>
      <c r="B19" s="556" t="s">
        <v>125</v>
      </c>
      <c r="C19" s="554"/>
      <c r="D19" s="548" t="s">
        <v>1105</v>
      </c>
      <c r="E19" s="585">
        <v>166591.112184</v>
      </c>
      <c r="F19" s="585">
        <v>96594.082886850738</v>
      </c>
      <c r="G19" s="585">
        <v>69997.02929714926</v>
      </c>
      <c r="H19" s="585"/>
      <c r="I19" s="630"/>
      <c r="J19" s="595"/>
      <c r="K19" s="606"/>
      <c r="L19" s="585">
        <f t="shared" si="1"/>
        <v>166591.10999999999</v>
      </c>
      <c r="M19" s="585">
        <f t="shared" si="2"/>
        <v>96594.08</v>
      </c>
      <c r="N19" s="585">
        <f t="shared" si="3"/>
        <v>69997.03</v>
      </c>
      <c r="O19" s="585"/>
    </row>
    <row r="20" spans="1:15" s="17" customFormat="1" ht="25.5">
      <c r="A20" s="555" t="s">
        <v>1867</v>
      </c>
      <c r="B20" s="556" t="s">
        <v>126</v>
      </c>
      <c r="C20" s="554"/>
      <c r="D20" s="548" t="s">
        <v>1105</v>
      </c>
      <c r="E20" s="585">
        <v>234124.82200799999</v>
      </c>
      <c r="F20" s="585">
        <v>112324.95285923881</v>
      </c>
      <c r="G20" s="585">
        <v>121799.86914876116</v>
      </c>
      <c r="H20" s="585"/>
      <c r="I20" s="630"/>
      <c r="J20" s="595"/>
      <c r="K20" s="606"/>
      <c r="L20" s="585">
        <f t="shared" si="1"/>
        <v>234124.82</v>
      </c>
      <c r="M20" s="585">
        <f t="shared" si="2"/>
        <v>112324.95</v>
      </c>
      <c r="N20" s="585">
        <f t="shared" si="3"/>
        <v>121799.87</v>
      </c>
      <c r="O20" s="585"/>
    </row>
    <row r="21" spans="1:15" s="17" customFormat="1" ht="25.5">
      <c r="A21" s="555" t="s">
        <v>1868</v>
      </c>
      <c r="B21" s="556" t="s">
        <v>160</v>
      </c>
      <c r="C21" s="554"/>
      <c r="D21" s="579" t="s">
        <v>1105</v>
      </c>
      <c r="E21" s="585">
        <v>329396.952024</v>
      </c>
      <c r="F21" s="585">
        <v>140143.87628428714</v>
      </c>
      <c r="G21" s="585">
        <v>189253.07573971283</v>
      </c>
      <c r="H21" s="585"/>
      <c r="I21" s="630"/>
      <c r="J21" s="595"/>
      <c r="K21" s="606"/>
      <c r="L21" s="585">
        <f t="shared" si="1"/>
        <v>329396.95</v>
      </c>
      <c r="M21" s="585">
        <f t="shared" si="2"/>
        <v>140143.88</v>
      </c>
      <c r="N21" s="585">
        <f t="shared" si="3"/>
        <v>189253.08</v>
      </c>
      <c r="O21" s="585"/>
    </row>
    <row r="22" spans="1:15" s="17" customFormat="1" ht="216.75">
      <c r="A22" s="557" t="s">
        <v>331</v>
      </c>
      <c r="B22" s="554" t="s">
        <v>1321</v>
      </c>
      <c r="C22" s="576" t="s">
        <v>2110</v>
      </c>
      <c r="D22" s="548"/>
      <c r="E22" s="585"/>
      <c r="F22" s="585"/>
      <c r="G22" s="585"/>
      <c r="H22" s="585"/>
      <c r="I22" s="630" t="s">
        <v>2111</v>
      </c>
      <c r="J22" s="595"/>
      <c r="L22" s="585"/>
      <c r="M22" s="585"/>
      <c r="N22" s="585"/>
      <c r="O22" s="585"/>
    </row>
    <row r="23" spans="1:15" s="17" customFormat="1" ht="25.5">
      <c r="A23" s="557" t="s">
        <v>332</v>
      </c>
      <c r="B23" s="556" t="s">
        <v>118</v>
      </c>
      <c r="C23" s="554"/>
      <c r="D23" s="548" t="s">
        <v>1105</v>
      </c>
      <c r="E23" s="585">
        <v>286960.68979199999</v>
      </c>
      <c r="F23" s="585">
        <v>209361.51047647852</v>
      </c>
      <c r="G23" s="585">
        <v>77599.179315521484</v>
      </c>
      <c r="H23" s="585"/>
      <c r="I23" s="630"/>
      <c r="J23" s="595"/>
      <c r="K23" s="606"/>
      <c r="L23" s="585">
        <f t="shared" si="1"/>
        <v>286960.69</v>
      </c>
      <c r="M23" s="585">
        <f t="shared" si="2"/>
        <v>209361.51</v>
      </c>
      <c r="N23" s="585">
        <f t="shared" si="3"/>
        <v>77599.179999999993</v>
      </c>
      <c r="O23" s="585"/>
    </row>
    <row r="24" spans="1:15" s="17" customFormat="1" ht="25.5">
      <c r="A24" s="557" t="s">
        <v>333</v>
      </c>
      <c r="B24" s="556" t="s">
        <v>122</v>
      </c>
      <c r="C24" s="554"/>
      <c r="D24" s="548" t="s">
        <v>1105</v>
      </c>
      <c r="E24" s="585">
        <v>291573.21815999993</v>
      </c>
      <c r="F24" s="585">
        <v>199172.04081908322</v>
      </c>
      <c r="G24" s="585">
        <v>92401.177340916722</v>
      </c>
      <c r="H24" s="585"/>
      <c r="I24" s="630"/>
      <c r="J24" s="595"/>
      <c r="K24" s="606"/>
      <c r="L24" s="585">
        <f t="shared" si="1"/>
        <v>291573.21999999997</v>
      </c>
      <c r="M24" s="585">
        <f t="shared" si="2"/>
        <v>199172.04</v>
      </c>
      <c r="N24" s="585">
        <f t="shared" si="3"/>
        <v>92401.18</v>
      </c>
      <c r="O24" s="585"/>
    </row>
    <row r="25" spans="1:15" s="17" customFormat="1" ht="25.5">
      <c r="A25" s="557" t="s">
        <v>1869</v>
      </c>
      <c r="B25" s="556" t="s">
        <v>123</v>
      </c>
      <c r="C25" s="554"/>
      <c r="D25" s="548" t="s">
        <v>1105</v>
      </c>
      <c r="E25" s="585">
        <v>298798.07882399997</v>
      </c>
      <c r="F25" s="585">
        <v>199834.86885768481</v>
      </c>
      <c r="G25" s="585">
        <v>98963.209966315146</v>
      </c>
      <c r="H25" s="585"/>
      <c r="I25" s="630"/>
      <c r="J25" s="595"/>
      <c r="K25" s="606"/>
      <c r="L25" s="585">
        <f t="shared" si="1"/>
        <v>298798.08000000002</v>
      </c>
      <c r="M25" s="585">
        <f t="shared" si="2"/>
        <v>199834.87</v>
      </c>
      <c r="N25" s="585">
        <f t="shared" si="3"/>
        <v>98963.21</v>
      </c>
      <c r="O25" s="585"/>
    </row>
    <row r="26" spans="1:15" s="17" customFormat="1" ht="25.5">
      <c r="A26" s="557" t="s">
        <v>1870</v>
      </c>
      <c r="B26" s="556" t="s">
        <v>124</v>
      </c>
      <c r="C26" s="554"/>
      <c r="D26" s="548" t="s">
        <v>1105</v>
      </c>
      <c r="E26" s="585">
        <v>304428.13178399997</v>
      </c>
      <c r="F26" s="585">
        <v>197448.1490662795</v>
      </c>
      <c r="G26" s="585">
        <v>106979.98271772047</v>
      </c>
      <c r="H26" s="585"/>
      <c r="I26" s="630"/>
      <c r="J26" s="595"/>
      <c r="K26" s="606"/>
      <c r="L26" s="585">
        <f t="shared" si="1"/>
        <v>304428.13</v>
      </c>
      <c r="M26" s="585">
        <f t="shared" si="2"/>
        <v>197448.15</v>
      </c>
      <c r="N26" s="585">
        <f t="shared" si="3"/>
        <v>106979.98</v>
      </c>
      <c r="O26" s="585"/>
    </row>
    <row r="27" spans="1:15" s="17" customFormat="1" ht="25.5">
      <c r="A27" s="557" t="s">
        <v>1871</v>
      </c>
      <c r="B27" s="556" t="s">
        <v>125</v>
      </c>
      <c r="C27" s="554"/>
      <c r="D27" s="548" t="s">
        <v>1105</v>
      </c>
      <c r="E27" s="585">
        <v>317552.65163999994</v>
      </c>
      <c r="F27" s="585">
        <v>195193.62546175322</v>
      </c>
      <c r="G27" s="585">
        <v>122359.0261782467</v>
      </c>
      <c r="H27" s="585"/>
      <c r="I27" s="630"/>
      <c r="J27" s="595"/>
      <c r="K27" s="606"/>
      <c r="L27" s="585">
        <f t="shared" si="1"/>
        <v>317552.65000000002</v>
      </c>
      <c r="M27" s="585">
        <f t="shared" si="2"/>
        <v>195193.63</v>
      </c>
      <c r="N27" s="585">
        <f t="shared" si="3"/>
        <v>122359.03</v>
      </c>
      <c r="O27" s="585"/>
    </row>
    <row r="28" spans="1:15" s="17" customFormat="1" ht="25.5">
      <c r="A28" s="557" t="s">
        <v>1872</v>
      </c>
      <c r="B28" s="556" t="s">
        <v>126</v>
      </c>
      <c r="C28" s="554"/>
      <c r="D28" s="548" t="s">
        <v>1105</v>
      </c>
      <c r="E28" s="585">
        <v>372437.75116800005</v>
      </c>
      <c r="F28" s="585">
        <v>222242.18776554658</v>
      </c>
      <c r="G28" s="585">
        <v>150195.56340245344</v>
      </c>
      <c r="H28" s="585"/>
      <c r="I28" s="630"/>
      <c r="J28" s="595"/>
      <c r="K28" s="606"/>
      <c r="L28" s="585">
        <f t="shared" si="1"/>
        <v>372437.75</v>
      </c>
      <c r="M28" s="585">
        <f t="shared" si="2"/>
        <v>222242.19</v>
      </c>
      <c r="N28" s="585">
        <f t="shared" si="3"/>
        <v>150195.56</v>
      </c>
      <c r="O28" s="585"/>
    </row>
    <row r="29" spans="1:15" s="17" customFormat="1" ht="25.5">
      <c r="A29" s="557" t="s">
        <v>1873</v>
      </c>
      <c r="B29" s="556" t="s">
        <v>160</v>
      </c>
      <c r="C29" s="554"/>
      <c r="D29" s="579" t="s">
        <v>1105</v>
      </c>
      <c r="E29" s="585">
        <v>409324.44117599993</v>
      </c>
      <c r="F29" s="585">
        <v>223806.79886593914</v>
      </c>
      <c r="G29" s="585">
        <v>185517.64231006082</v>
      </c>
      <c r="H29" s="585"/>
      <c r="I29" s="630"/>
      <c r="J29" s="595"/>
      <c r="K29" s="606"/>
      <c r="L29" s="585">
        <f t="shared" si="1"/>
        <v>409324.44</v>
      </c>
      <c r="M29" s="585">
        <f t="shared" si="2"/>
        <v>223806.8</v>
      </c>
      <c r="N29" s="585">
        <f t="shared" si="3"/>
        <v>185517.64</v>
      </c>
      <c r="O29" s="585"/>
    </row>
    <row r="30" spans="1:15" s="17" customFormat="1" ht="140.25">
      <c r="A30" s="557" t="s">
        <v>1424</v>
      </c>
      <c r="B30" s="554" t="s">
        <v>22</v>
      </c>
      <c r="C30" s="576" t="s">
        <v>2112</v>
      </c>
      <c r="D30" s="548"/>
      <c r="E30" s="585"/>
      <c r="F30" s="585"/>
      <c r="G30" s="585"/>
      <c r="H30" s="585"/>
      <c r="I30" s="630" t="s">
        <v>2111</v>
      </c>
      <c r="J30" s="595"/>
      <c r="L30" s="585"/>
      <c r="M30" s="585"/>
      <c r="N30" s="585"/>
      <c r="O30" s="585"/>
    </row>
    <row r="31" spans="1:15" s="17" customFormat="1" ht="25.5">
      <c r="A31" s="557" t="s">
        <v>1874</v>
      </c>
      <c r="B31" s="556" t="s">
        <v>118</v>
      </c>
      <c r="C31" s="554"/>
      <c r="D31" s="548" t="s">
        <v>1105</v>
      </c>
      <c r="E31" s="585">
        <v>136209.22156799998</v>
      </c>
      <c r="F31" s="585">
        <v>80416.83259751524</v>
      </c>
      <c r="G31" s="585">
        <v>55792.388970484753</v>
      </c>
      <c r="H31" s="585"/>
      <c r="I31" s="630"/>
      <c r="J31" s="595"/>
      <c r="K31" s="606"/>
      <c r="L31" s="585">
        <f t="shared" si="1"/>
        <v>136209.22</v>
      </c>
      <c r="M31" s="585">
        <f t="shared" si="2"/>
        <v>80416.83</v>
      </c>
      <c r="N31" s="585">
        <f t="shared" si="3"/>
        <v>55792.39</v>
      </c>
      <c r="O31" s="585"/>
    </row>
    <row r="32" spans="1:15" s="17" customFormat="1" ht="25.5">
      <c r="A32" s="557" t="s">
        <v>1875</v>
      </c>
      <c r="B32" s="556" t="s">
        <v>122</v>
      </c>
      <c r="C32" s="554"/>
      <c r="D32" s="548" t="s">
        <v>1105</v>
      </c>
      <c r="E32" s="585">
        <v>143145.52005599998</v>
      </c>
      <c r="F32" s="585">
        <v>82869.985964455365</v>
      </c>
      <c r="G32" s="585">
        <v>60275.534091544614</v>
      </c>
      <c r="H32" s="585"/>
      <c r="I32" s="630"/>
      <c r="J32" s="595"/>
      <c r="K32" s="606"/>
      <c r="L32" s="585">
        <f t="shared" si="1"/>
        <v>143145.51999999999</v>
      </c>
      <c r="M32" s="585">
        <f t="shared" si="2"/>
        <v>82869.990000000005</v>
      </c>
      <c r="N32" s="585">
        <f t="shared" si="3"/>
        <v>60275.53</v>
      </c>
      <c r="O32" s="585"/>
    </row>
    <row r="33" spans="1:15" s="17" customFormat="1" ht="25.5">
      <c r="A33" s="557" t="s">
        <v>1876</v>
      </c>
      <c r="B33" s="556" t="s">
        <v>123</v>
      </c>
      <c r="C33" s="554"/>
      <c r="D33" s="548" t="s">
        <v>1105</v>
      </c>
      <c r="E33" s="585">
        <v>150325.59981599994</v>
      </c>
      <c r="F33" s="585">
        <v>84874.886924567036</v>
      </c>
      <c r="G33" s="585">
        <v>65450.712891432908</v>
      </c>
      <c r="H33" s="585"/>
      <c r="I33" s="630"/>
      <c r="J33" s="595"/>
      <c r="K33" s="606"/>
      <c r="L33" s="585">
        <f t="shared" si="1"/>
        <v>150325.6</v>
      </c>
      <c r="M33" s="585">
        <f t="shared" si="2"/>
        <v>84874.89</v>
      </c>
      <c r="N33" s="585">
        <f t="shared" si="3"/>
        <v>65450.71</v>
      </c>
      <c r="O33" s="585"/>
    </row>
    <row r="34" spans="1:15" s="17" customFormat="1" ht="25.5">
      <c r="A34" s="557" t="s">
        <v>1877</v>
      </c>
      <c r="B34" s="556" t="s">
        <v>124</v>
      </c>
      <c r="C34" s="554"/>
      <c r="D34" s="548" t="s">
        <v>1105</v>
      </c>
      <c r="E34" s="585">
        <v>157522.47638400001</v>
      </c>
      <c r="F34" s="585">
        <v>86856.619017095756</v>
      </c>
      <c r="G34" s="585">
        <v>70665.857366904253</v>
      </c>
      <c r="H34" s="585"/>
      <c r="I34" s="630"/>
      <c r="J34" s="595"/>
      <c r="K34" s="606"/>
      <c r="L34" s="585">
        <f t="shared" si="1"/>
        <v>157522.48000000001</v>
      </c>
      <c r="M34" s="585">
        <f t="shared" si="2"/>
        <v>86856.62</v>
      </c>
      <c r="N34" s="585">
        <f t="shared" si="3"/>
        <v>70665.86</v>
      </c>
      <c r="O34" s="585"/>
    </row>
    <row r="35" spans="1:15" s="17" customFormat="1" ht="25.5">
      <c r="A35" s="557" t="s">
        <v>1878</v>
      </c>
      <c r="B35" s="556" t="s">
        <v>125</v>
      </c>
      <c r="C35" s="554"/>
      <c r="D35" s="548" t="s">
        <v>1105</v>
      </c>
      <c r="E35" s="585">
        <v>167748.917112</v>
      </c>
      <c r="F35" s="585">
        <v>88328.261112855558</v>
      </c>
      <c r="G35" s="585">
        <v>79420.655999144423</v>
      </c>
      <c r="H35" s="585"/>
      <c r="I35" s="630"/>
      <c r="J35" s="595"/>
      <c r="K35" s="606"/>
      <c r="L35" s="585">
        <f t="shared" si="1"/>
        <v>167748.92000000001</v>
      </c>
      <c r="M35" s="585">
        <f t="shared" si="2"/>
        <v>88328.26</v>
      </c>
      <c r="N35" s="585">
        <f t="shared" si="3"/>
        <v>79420.66</v>
      </c>
      <c r="O35" s="585"/>
    </row>
    <row r="36" spans="1:15" s="17" customFormat="1" ht="25.5">
      <c r="A36" s="555" t="s">
        <v>1879</v>
      </c>
      <c r="B36" s="556" t="s">
        <v>126</v>
      </c>
      <c r="C36" s="554"/>
      <c r="D36" s="548" t="s">
        <v>1105</v>
      </c>
      <c r="E36" s="585">
        <v>237450.43123199994</v>
      </c>
      <c r="F36" s="585">
        <v>108314.73855716432</v>
      </c>
      <c r="G36" s="585">
        <v>129135.69267483563</v>
      </c>
      <c r="H36" s="585"/>
      <c r="I36" s="630"/>
      <c r="J36" s="595"/>
      <c r="K36" s="606"/>
      <c r="L36" s="585">
        <f t="shared" si="1"/>
        <v>237450.43</v>
      </c>
      <c r="M36" s="585">
        <f t="shared" si="2"/>
        <v>108314.74</v>
      </c>
      <c r="N36" s="585">
        <f t="shared" si="3"/>
        <v>129135.69</v>
      </c>
      <c r="O36" s="585"/>
    </row>
    <row r="37" spans="1:15" s="17" customFormat="1" ht="25.5">
      <c r="A37" s="557" t="s">
        <v>1880</v>
      </c>
      <c r="B37" s="556" t="s">
        <v>160</v>
      </c>
      <c r="C37" s="554"/>
      <c r="D37" s="579" t="s">
        <v>1105</v>
      </c>
      <c r="E37" s="585">
        <v>323285.15772000002</v>
      </c>
      <c r="F37" s="585">
        <v>133326.31763045918</v>
      </c>
      <c r="G37" s="585">
        <v>189958.84008954081</v>
      </c>
      <c r="H37" s="585"/>
      <c r="I37" s="630"/>
      <c r="J37" s="595"/>
      <c r="K37" s="606"/>
      <c r="L37" s="585">
        <f t="shared" si="1"/>
        <v>323285.15999999997</v>
      </c>
      <c r="M37" s="585">
        <f t="shared" si="2"/>
        <v>133326.32</v>
      </c>
      <c r="N37" s="585">
        <f t="shared" si="3"/>
        <v>189958.84</v>
      </c>
      <c r="O37" s="585"/>
    </row>
    <row r="38" spans="1:15" s="17" customFormat="1" ht="38.25">
      <c r="A38" s="557" t="s">
        <v>1425</v>
      </c>
      <c r="B38" s="554" t="s">
        <v>141</v>
      </c>
      <c r="C38" s="576" t="s">
        <v>2113</v>
      </c>
      <c r="D38" s="548"/>
      <c r="E38" s="585"/>
      <c r="F38" s="585"/>
      <c r="G38" s="585"/>
      <c r="H38" s="585"/>
      <c r="I38" s="630"/>
      <c r="J38" s="595"/>
      <c r="L38" s="585"/>
      <c r="M38" s="585"/>
      <c r="N38" s="585"/>
      <c r="O38" s="585"/>
    </row>
    <row r="39" spans="1:15" s="17" customFormat="1" ht="25.5">
      <c r="A39" s="557" t="s">
        <v>1881</v>
      </c>
      <c r="B39" s="556" t="s">
        <v>142</v>
      </c>
      <c r="C39" s="554"/>
      <c r="D39" s="548" t="s">
        <v>58</v>
      </c>
      <c r="E39" s="585">
        <v>1556.3666159999998</v>
      </c>
      <c r="F39" s="585">
        <v>779.73242041886158</v>
      </c>
      <c r="G39" s="585">
        <v>776.6341955811381</v>
      </c>
      <c r="H39" s="585"/>
      <c r="I39" s="630" t="s">
        <v>2114</v>
      </c>
      <c r="J39" s="595"/>
      <c r="K39" s="606"/>
      <c r="L39" s="585">
        <f t="shared" si="1"/>
        <v>1556.37</v>
      </c>
      <c r="M39" s="585">
        <f t="shared" si="2"/>
        <v>779.73</v>
      </c>
      <c r="N39" s="585">
        <f t="shared" si="3"/>
        <v>776.63</v>
      </c>
      <c r="O39" s="585"/>
    </row>
    <row r="40" spans="1:15" s="17" customFormat="1" ht="25.5">
      <c r="A40" s="557" t="s">
        <v>1882</v>
      </c>
      <c r="B40" s="556" t="s">
        <v>143</v>
      </c>
      <c r="C40" s="554"/>
      <c r="D40" s="548" t="s">
        <v>58</v>
      </c>
      <c r="E40" s="585">
        <v>1757.0498399999997</v>
      </c>
      <c r="F40" s="585">
        <v>611.57178177756691</v>
      </c>
      <c r="G40" s="585">
        <v>1145.4780582224328</v>
      </c>
      <c r="H40" s="585"/>
      <c r="I40" s="630" t="s">
        <v>2114</v>
      </c>
      <c r="J40" s="595"/>
      <c r="K40" s="606"/>
      <c r="L40" s="585">
        <f t="shared" si="1"/>
        <v>1757.05</v>
      </c>
      <c r="M40" s="585">
        <f t="shared" si="2"/>
        <v>611.57000000000005</v>
      </c>
      <c r="N40" s="585">
        <f t="shared" si="3"/>
        <v>1145.48</v>
      </c>
      <c r="O40" s="585"/>
    </row>
    <row r="41" spans="1:15" s="17" customFormat="1" ht="25.5">
      <c r="A41" s="557" t="s">
        <v>1883</v>
      </c>
      <c r="B41" s="556" t="s">
        <v>146</v>
      </c>
      <c r="C41" s="554"/>
      <c r="D41" s="548" t="s">
        <v>58</v>
      </c>
      <c r="E41" s="585">
        <v>5053.7541599999986</v>
      </c>
      <c r="F41" s="585">
        <v>3539.483841359699</v>
      </c>
      <c r="G41" s="585">
        <v>1514.2703186402991</v>
      </c>
      <c r="H41" s="585"/>
      <c r="I41" s="630" t="s">
        <v>2114</v>
      </c>
      <c r="J41" s="595"/>
      <c r="K41" s="606"/>
      <c r="L41" s="585">
        <f t="shared" si="1"/>
        <v>5053.75</v>
      </c>
      <c r="M41" s="585">
        <f t="shared" si="2"/>
        <v>3539.48</v>
      </c>
      <c r="N41" s="585">
        <f t="shared" si="3"/>
        <v>1514.27</v>
      </c>
      <c r="O41" s="585"/>
    </row>
    <row r="42" spans="1:15" s="17" customFormat="1" ht="25.5">
      <c r="A42" s="557" t="s">
        <v>1884</v>
      </c>
      <c r="B42" s="556" t="s">
        <v>147</v>
      </c>
      <c r="C42" s="554"/>
      <c r="D42" s="548" t="s">
        <v>58</v>
      </c>
      <c r="E42" s="585">
        <v>7027.4055599999992</v>
      </c>
      <c r="F42" s="585">
        <v>4815.8249097464259</v>
      </c>
      <c r="G42" s="585">
        <v>2211.5806502535729</v>
      </c>
      <c r="H42" s="585"/>
      <c r="I42" s="630" t="s">
        <v>2114</v>
      </c>
      <c r="J42" s="595"/>
      <c r="K42" s="606"/>
      <c r="L42" s="585">
        <f t="shared" si="1"/>
        <v>7027.41</v>
      </c>
      <c r="M42" s="585">
        <f t="shared" si="2"/>
        <v>4815.82</v>
      </c>
      <c r="N42" s="585">
        <f t="shared" si="3"/>
        <v>2211.58</v>
      </c>
      <c r="O42" s="585"/>
    </row>
    <row r="43" spans="1:15" s="17" customFormat="1" ht="25.5">
      <c r="A43" s="557" t="s">
        <v>1885</v>
      </c>
      <c r="B43" s="556" t="s">
        <v>144</v>
      </c>
      <c r="C43" s="554"/>
      <c r="D43" s="548" t="s">
        <v>58</v>
      </c>
      <c r="E43" s="585">
        <v>10661.242031999998</v>
      </c>
      <c r="F43" s="585">
        <v>7712.0545843278069</v>
      </c>
      <c r="G43" s="585">
        <v>2949.1874476721905</v>
      </c>
      <c r="H43" s="585"/>
      <c r="I43" s="630" t="s">
        <v>2114</v>
      </c>
      <c r="J43" s="595"/>
      <c r="K43" s="606"/>
      <c r="L43" s="585">
        <f t="shared" si="1"/>
        <v>10661.24</v>
      </c>
      <c r="M43" s="585">
        <f t="shared" si="2"/>
        <v>7712.05</v>
      </c>
      <c r="N43" s="585">
        <f t="shared" si="3"/>
        <v>2949.19</v>
      </c>
      <c r="O43" s="585"/>
    </row>
    <row r="44" spans="1:15" s="17" customFormat="1" ht="25.5">
      <c r="A44" s="557" t="s">
        <v>1886</v>
      </c>
      <c r="B44" s="556" t="s">
        <v>145</v>
      </c>
      <c r="C44" s="554"/>
      <c r="D44" s="579" t="s">
        <v>58</v>
      </c>
      <c r="E44" s="585">
        <v>21122.573472</v>
      </c>
      <c r="F44" s="585">
        <v>15812.440786163235</v>
      </c>
      <c r="G44" s="585">
        <v>5310.1326858367638</v>
      </c>
      <c r="H44" s="585"/>
      <c r="I44" s="630" t="s">
        <v>2114</v>
      </c>
      <c r="J44" s="595"/>
      <c r="K44" s="606"/>
      <c r="L44" s="585">
        <f t="shared" si="1"/>
        <v>21122.57</v>
      </c>
      <c r="M44" s="585">
        <f t="shared" si="2"/>
        <v>15812.44</v>
      </c>
      <c r="N44" s="585">
        <f t="shared" si="3"/>
        <v>5310.13</v>
      </c>
      <c r="O44" s="585"/>
    </row>
    <row r="45" spans="1:15" s="17" customFormat="1" ht="89.25">
      <c r="A45" s="557" t="s">
        <v>1841</v>
      </c>
      <c r="B45" s="554" t="s">
        <v>1252</v>
      </c>
      <c r="C45" s="576" t="s">
        <v>1640</v>
      </c>
      <c r="D45" s="548"/>
      <c r="E45" s="585"/>
      <c r="F45" s="585"/>
      <c r="G45" s="585"/>
      <c r="H45" s="585"/>
      <c r="I45" s="630" t="s">
        <v>2115</v>
      </c>
      <c r="J45" s="595"/>
      <c r="L45" s="585"/>
      <c r="M45" s="585"/>
      <c r="N45" s="585"/>
      <c r="O45" s="585"/>
    </row>
    <row r="46" spans="1:15" s="17" customFormat="1">
      <c r="A46" s="557" t="s">
        <v>1887</v>
      </c>
      <c r="B46" s="556" t="s">
        <v>1242</v>
      </c>
      <c r="C46" s="554"/>
      <c r="D46" s="548" t="s">
        <v>680</v>
      </c>
      <c r="E46" s="585">
        <v>7853.3703359999981</v>
      </c>
      <c r="F46" s="585">
        <v>5901.3232535399775</v>
      </c>
      <c r="G46" s="585">
        <v>1952.0470824600206</v>
      </c>
      <c r="H46" s="585"/>
      <c r="I46" s="630"/>
      <c r="J46" s="595"/>
      <c r="K46" s="606"/>
      <c r="L46" s="585">
        <f t="shared" si="1"/>
        <v>7853.37</v>
      </c>
      <c r="M46" s="585">
        <f t="shared" si="2"/>
        <v>5901.32</v>
      </c>
      <c r="N46" s="585">
        <f t="shared" si="3"/>
        <v>1952.05</v>
      </c>
      <c r="O46" s="585"/>
    </row>
    <row r="47" spans="1:15" s="17" customFormat="1">
      <c r="A47" s="557" t="s">
        <v>1888</v>
      </c>
      <c r="B47" s="556" t="s">
        <v>1243</v>
      </c>
      <c r="C47" s="554"/>
      <c r="D47" s="548" t="s">
        <v>680</v>
      </c>
      <c r="E47" s="585">
        <v>12794.817671999996</v>
      </c>
      <c r="F47" s="585">
        <v>10842.768881885842</v>
      </c>
      <c r="G47" s="585">
        <v>1952.0487901141535</v>
      </c>
      <c r="H47" s="585"/>
      <c r="I47" s="630"/>
      <c r="J47" s="595"/>
      <c r="K47" s="606"/>
      <c r="L47" s="585">
        <f t="shared" si="1"/>
        <v>12794.82</v>
      </c>
      <c r="M47" s="585">
        <f t="shared" si="2"/>
        <v>10842.77</v>
      </c>
      <c r="N47" s="585">
        <f t="shared" si="3"/>
        <v>1952.05</v>
      </c>
      <c r="O47" s="585"/>
    </row>
    <row r="48" spans="1:15" s="17" customFormat="1">
      <c r="A48" s="557" t="s">
        <v>1889</v>
      </c>
      <c r="B48" s="556" t="s">
        <v>1253</v>
      </c>
      <c r="C48" s="554"/>
      <c r="D48" s="548" t="s">
        <v>680</v>
      </c>
      <c r="E48" s="585">
        <v>24249.838535999992</v>
      </c>
      <c r="F48" s="585">
        <v>21401.526766058018</v>
      </c>
      <c r="G48" s="585">
        <v>2848.3117699419745</v>
      </c>
      <c r="H48" s="585"/>
      <c r="I48" s="630"/>
      <c r="J48" s="595"/>
      <c r="K48" s="606"/>
      <c r="L48" s="585">
        <f t="shared" si="1"/>
        <v>24249.84</v>
      </c>
      <c r="M48" s="585">
        <f t="shared" si="2"/>
        <v>21401.53</v>
      </c>
      <c r="N48" s="585">
        <f t="shared" si="3"/>
        <v>2848.31</v>
      </c>
      <c r="O48" s="585"/>
    </row>
    <row r="49" spans="1:15" s="17" customFormat="1">
      <c r="A49" s="557" t="s">
        <v>1890</v>
      </c>
      <c r="B49" s="556" t="s">
        <v>1244</v>
      </c>
      <c r="C49" s="554"/>
      <c r="D49" s="548" t="s">
        <v>680</v>
      </c>
      <c r="E49" s="585">
        <v>35070.475607999993</v>
      </c>
      <c r="F49" s="585">
        <v>31884.681496793182</v>
      </c>
      <c r="G49" s="585">
        <v>3185.7941112068147</v>
      </c>
      <c r="H49" s="585"/>
      <c r="I49" s="630"/>
      <c r="J49" s="595"/>
      <c r="K49" s="606"/>
      <c r="L49" s="585">
        <f t="shared" si="1"/>
        <v>35070.480000000003</v>
      </c>
      <c r="M49" s="585">
        <f t="shared" si="2"/>
        <v>31884.68</v>
      </c>
      <c r="N49" s="585">
        <f t="shared" si="3"/>
        <v>3185.79</v>
      </c>
      <c r="O49" s="585"/>
    </row>
    <row r="50" spans="1:15" s="17" customFormat="1">
      <c r="A50" s="557" t="s">
        <v>1891</v>
      </c>
      <c r="B50" s="556" t="s">
        <v>1245</v>
      </c>
      <c r="C50" s="554"/>
      <c r="D50" s="579" t="s">
        <v>680</v>
      </c>
      <c r="E50" s="585">
        <v>67714.040015999999</v>
      </c>
      <c r="F50" s="585">
        <v>63262.226393291137</v>
      </c>
      <c r="G50" s="585">
        <v>4451.8136227088607</v>
      </c>
      <c r="H50" s="585"/>
      <c r="I50" s="630"/>
      <c r="J50" s="595"/>
      <c r="K50" s="606"/>
      <c r="L50" s="585">
        <f t="shared" si="1"/>
        <v>67714.039999999994</v>
      </c>
      <c r="M50" s="585">
        <f t="shared" si="2"/>
        <v>63262.23</v>
      </c>
      <c r="N50" s="585">
        <f t="shared" si="3"/>
        <v>4451.8100000000004</v>
      </c>
      <c r="O50" s="585"/>
    </row>
    <row r="51" spans="1:15" s="17" customFormat="1" ht="178.5">
      <c r="A51" s="558" t="s">
        <v>1892</v>
      </c>
      <c r="B51" s="554" t="s">
        <v>1399</v>
      </c>
      <c r="C51" s="576" t="s">
        <v>2116</v>
      </c>
      <c r="D51" s="548"/>
      <c r="E51" s="585"/>
      <c r="F51" s="585"/>
      <c r="G51" s="585"/>
      <c r="H51" s="585"/>
      <c r="I51" s="630" t="s">
        <v>2109</v>
      </c>
      <c r="J51" s="595"/>
      <c r="L51" s="585"/>
      <c r="M51" s="585"/>
      <c r="N51" s="585"/>
      <c r="O51" s="585"/>
    </row>
    <row r="52" spans="1:15" s="17" customFormat="1">
      <c r="A52" s="558" t="s">
        <v>1893</v>
      </c>
      <c r="B52" s="556" t="s">
        <v>127</v>
      </c>
      <c r="C52" s="554"/>
      <c r="D52" s="548" t="s">
        <v>2</v>
      </c>
      <c r="E52" s="585">
        <v>140381.89030535822</v>
      </c>
      <c r="F52" s="585">
        <v>89027.066099278789</v>
      </c>
      <c r="G52" s="585">
        <v>43407.100000000006</v>
      </c>
      <c r="H52" s="585">
        <v>7947.7242060794397</v>
      </c>
      <c r="I52" s="630"/>
      <c r="J52" s="595" t="s">
        <v>2353</v>
      </c>
      <c r="K52" s="606"/>
      <c r="L52" s="585">
        <f t="shared" si="1"/>
        <v>140381.89000000001</v>
      </c>
      <c r="M52" s="585">
        <f t="shared" si="2"/>
        <v>89027.07</v>
      </c>
      <c r="N52" s="585">
        <f t="shared" si="3"/>
        <v>43407.1</v>
      </c>
      <c r="O52" s="585">
        <f t="shared" ref="O52:O74" si="4">ROUND(H52*$F$4,2)</f>
        <v>7947.72</v>
      </c>
    </row>
    <row r="53" spans="1:15" s="17" customFormat="1">
      <c r="A53" s="558" t="s">
        <v>1894</v>
      </c>
      <c r="B53" s="556" t="s">
        <v>161</v>
      </c>
      <c r="C53" s="554"/>
      <c r="D53" s="548" t="s">
        <v>2</v>
      </c>
      <c r="E53" s="585">
        <v>190368.72685345833</v>
      </c>
      <c r="F53" s="585">
        <v>104190.18395321339</v>
      </c>
      <c r="G53" s="585">
        <v>74554.700000000012</v>
      </c>
      <c r="H53" s="585">
        <v>11623.842900244932</v>
      </c>
      <c r="I53" s="630"/>
      <c r="J53" s="595" t="s">
        <v>2353</v>
      </c>
      <c r="K53" s="606"/>
      <c r="L53" s="585">
        <f t="shared" si="1"/>
        <v>190368.73</v>
      </c>
      <c r="M53" s="585">
        <f t="shared" si="2"/>
        <v>104190.18</v>
      </c>
      <c r="N53" s="585">
        <f t="shared" si="3"/>
        <v>74554.7</v>
      </c>
      <c r="O53" s="585">
        <f t="shared" si="4"/>
        <v>11623.84</v>
      </c>
    </row>
    <row r="54" spans="1:15" s="17" customFormat="1">
      <c r="A54" s="558" t="s">
        <v>1895</v>
      </c>
      <c r="B54" s="556" t="s">
        <v>162</v>
      </c>
      <c r="C54" s="554"/>
      <c r="D54" s="548" t="s">
        <v>2</v>
      </c>
      <c r="E54" s="585">
        <v>244817.77140174399</v>
      </c>
      <c r="F54" s="585">
        <v>118622.03687043663</v>
      </c>
      <c r="G54" s="585">
        <v>109560.00000000001</v>
      </c>
      <c r="H54" s="585">
        <v>16635.734531307375</v>
      </c>
      <c r="I54" s="630"/>
      <c r="J54" s="595" t="s">
        <v>2353</v>
      </c>
      <c r="K54" s="606"/>
      <c r="L54" s="585">
        <f t="shared" si="1"/>
        <v>244817.77</v>
      </c>
      <c r="M54" s="585">
        <f t="shared" si="2"/>
        <v>118622.04</v>
      </c>
      <c r="N54" s="585">
        <f t="shared" si="3"/>
        <v>109560</v>
      </c>
      <c r="O54" s="585">
        <f t="shared" si="4"/>
        <v>16635.73</v>
      </c>
    </row>
    <row r="55" spans="1:15" s="17" customFormat="1">
      <c r="A55" s="558" t="s">
        <v>1896</v>
      </c>
      <c r="B55" s="556" t="s">
        <v>128</v>
      </c>
      <c r="C55" s="554"/>
      <c r="D55" s="548" t="s">
        <v>2</v>
      </c>
      <c r="E55" s="585">
        <v>330125.77389171481</v>
      </c>
      <c r="F55" s="585">
        <v>135052.910911549</v>
      </c>
      <c r="G55" s="585">
        <v>169818</v>
      </c>
      <c r="H55" s="585">
        <v>25254.862980165821</v>
      </c>
      <c r="I55" s="630"/>
      <c r="J55" s="595" t="s">
        <v>2353</v>
      </c>
      <c r="K55" s="606"/>
      <c r="L55" s="585">
        <f t="shared" si="1"/>
        <v>330125.77</v>
      </c>
      <c r="M55" s="585">
        <f t="shared" si="2"/>
        <v>135052.91</v>
      </c>
      <c r="N55" s="585">
        <f t="shared" si="3"/>
        <v>169818</v>
      </c>
      <c r="O55" s="585">
        <f t="shared" si="4"/>
        <v>25254.86</v>
      </c>
    </row>
    <row r="56" spans="1:15" s="17" customFormat="1">
      <c r="A56" s="558" t="s">
        <v>1897</v>
      </c>
      <c r="B56" s="556" t="s">
        <v>129</v>
      </c>
      <c r="C56" s="554"/>
      <c r="D56" s="548" t="s">
        <v>2</v>
      </c>
      <c r="E56" s="585">
        <v>507299.71299128997</v>
      </c>
      <c r="F56" s="585">
        <v>149680.0064191634</v>
      </c>
      <c r="G56" s="585">
        <v>315876</v>
      </c>
      <c r="H56" s="585">
        <v>41743.706572126561</v>
      </c>
      <c r="I56" s="630"/>
      <c r="J56" s="595" t="s">
        <v>2353</v>
      </c>
      <c r="K56" s="606"/>
      <c r="L56" s="585">
        <f t="shared" si="1"/>
        <v>507299.71</v>
      </c>
      <c r="M56" s="585">
        <f t="shared" si="2"/>
        <v>149680.01</v>
      </c>
      <c r="N56" s="585">
        <f t="shared" si="3"/>
        <v>315876</v>
      </c>
      <c r="O56" s="585">
        <f t="shared" si="4"/>
        <v>41743.71</v>
      </c>
    </row>
    <row r="57" spans="1:15" s="17" customFormat="1">
      <c r="A57" s="558" t="s">
        <v>1898</v>
      </c>
      <c r="B57" s="556" t="s">
        <v>130</v>
      </c>
      <c r="C57" s="554"/>
      <c r="D57" s="548" t="s">
        <v>2</v>
      </c>
      <c r="E57" s="585">
        <v>923251.33562123927</v>
      </c>
      <c r="F57" s="585">
        <v>222650.10443509498</v>
      </c>
      <c r="G57" s="585">
        <v>613129</v>
      </c>
      <c r="H57" s="585">
        <v>87472.23118614433</v>
      </c>
      <c r="I57" s="630"/>
      <c r="J57" s="595" t="s">
        <v>2353</v>
      </c>
      <c r="K57" s="606"/>
      <c r="L57" s="585">
        <f t="shared" si="1"/>
        <v>923251.34</v>
      </c>
      <c r="M57" s="585">
        <f t="shared" si="2"/>
        <v>222650.1</v>
      </c>
      <c r="N57" s="585">
        <f t="shared" si="3"/>
        <v>613129</v>
      </c>
      <c r="O57" s="585">
        <f t="shared" si="4"/>
        <v>87472.23</v>
      </c>
    </row>
    <row r="58" spans="1:15" s="17" customFormat="1">
      <c r="A58" s="558" t="s">
        <v>1899</v>
      </c>
      <c r="B58" s="556" t="s">
        <v>131</v>
      </c>
      <c r="C58" s="554"/>
      <c r="D58" s="548" t="s">
        <v>2</v>
      </c>
      <c r="E58" s="585">
        <v>1353744.1100482806</v>
      </c>
      <c r="F58" s="585">
        <v>331193.65899901453</v>
      </c>
      <c r="G58" s="585">
        <v>894652.00000000012</v>
      </c>
      <c r="H58" s="585">
        <v>127898.45104926593</v>
      </c>
      <c r="I58" s="630"/>
      <c r="J58" s="595" t="s">
        <v>2353</v>
      </c>
      <c r="K58" s="606"/>
      <c r="L58" s="585">
        <f t="shared" si="1"/>
        <v>1353744.11</v>
      </c>
      <c r="M58" s="585">
        <f t="shared" si="2"/>
        <v>331193.65999999997</v>
      </c>
      <c r="N58" s="585">
        <f t="shared" si="3"/>
        <v>894652</v>
      </c>
      <c r="O58" s="585">
        <f t="shared" si="4"/>
        <v>127898.45</v>
      </c>
    </row>
    <row r="59" spans="1:15" s="17" customFormat="1">
      <c r="A59" s="558" t="s">
        <v>1900</v>
      </c>
      <c r="B59" s="556" t="s">
        <v>132</v>
      </c>
      <c r="C59" s="554"/>
      <c r="D59" s="548" t="s">
        <v>2</v>
      </c>
      <c r="E59" s="585">
        <v>1786823.1458236892</v>
      </c>
      <c r="F59" s="585">
        <v>436955.02059956524</v>
      </c>
      <c r="G59" s="585">
        <v>1186240</v>
      </c>
      <c r="H59" s="585">
        <v>163628.12522412388</v>
      </c>
      <c r="I59" s="630"/>
      <c r="J59" s="595" t="s">
        <v>2353</v>
      </c>
      <c r="K59" s="606"/>
      <c r="L59" s="585">
        <f t="shared" si="1"/>
        <v>1786823.15</v>
      </c>
      <c r="M59" s="585">
        <f t="shared" si="2"/>
        <v>436955.02</v>
      </c>
      <c r="N59" s="585">
        <f t="shared" si="3"/>
        <v>1186240</v>
      </c>
      <c r="O59" s="585">
        <f t="shared" si="4"/>
        <v>163628.13</v>
      </c>
    </row>
    <row r="60" spans="1:15" s="17" customFormat="1">
      <c r="A60" s="558" t="s">
        <v>1901</v>
      </c>
      <c r="B60" s="556" t="s">
        <v>133</v>
      </c>
      <c r="C60" s="554"/>
      <c r="D60" s="579" t="s">
        <v>2</v>
      </c>
      <c r="E60" s="585">
        <v>2291488.9039600217</v>
      </c>
      <c r="F60" s="585">
        <v>576489.56989159796</v>
      </c>
      <c r="G60" s="585">
        <v>1469325.0000000002</v>
      </c>
      <c r="H60" s="585">
        <v>245674.33406842346</v>
      </c>
      <c r="I60" s="630"/>
      <c r="J60" s="595" t="s">
        <v>2353</v>
      </c>
      <c r="K60" s="606"/>
      <c r="L60" s="585">
        <f t="shared" si="1"/>
        <v>2291488.9</v>
      </c>
      <c r="M60" s="585">
        <f t="shared" si="2"/>
        <v>576489.56999999995</v>
      </c>
      <c r="N60" s="585">
        <f t="shared" si="3"/>
        <v>1469325</v>
      </c>
      <c r="O60" s="585">
        <f t="shared" si="4"/>
        <v>245674.33</v>
      </c>
    </row>
    <row r="61" spans="1:15" s="17" customFormat="1" ht="191.25">
      <c r="A61" s="559" t="s">
        <v>1902</v>
      </c>
      <c r="B61" s="546" t="s">
        <v>2117</v>
      </c>
      <c r="C61" s="577" t="s">
        <v>2118</v>
      </c>
      <c r="D61" s="547"/>
      <c r="E61" s="585"/>
      <c r="F61" s="585"/>
      <c r="G61" s="585"/>
      <c r="H61" s="585"/>
      <c r="I61" s="630" t="s">
        <v>2119</v>
      </c>
      <c r="J61" s="595"/>
      <c r="L61" s="585"/>
      <c r="M61" s="585"/>
      <c r="N61" s="585"/>
      <c r="O61" s="585"/>
    </row>
    <row r="62" spans="1:15" s="17" customFormat="1">
      <c r="A62" s="558" t="s">
        <v>1903</v>
      </c>
      <c r="B62" s="560" t="s">
        <v>127</v>
      </c>
      <c r="C62" s="546"/>
      <c r="D62" s="547" t="s">
        <v>2</v>
      </c>
      <c r="E62" s="585">
        <v>309081.15316724632</v>
      </c>
      <c r="F62" s="585">
        <v>191358.67484620711</v>
      </c>
      <c r="G62" s="585">
        <v>105600.00000000001</v>
      </c>
      <c r="H62" s="585">
        <v>12122.478321039149</v>
      </c>
      <c r="I62" s="630"/>
      <c r="J62" s="595" t="s">
        <v>2353</v>
      </c>
      <c r="K62" s="606"/>
      <c r="L62" s="585">
        <f t="shared" si="1"/>
        <v>309081.15000000002</v>
      </c>
      <c r="M62" s="585">
        <f t="shared" si="2"/>
        <v>191358.67</v>
      </c>
      <c r="N62" s="585">
        <f t="shared" si="3"/>
        <v>105600</v>
      </c>
      <c r="O62" s="585">
        <f t="shared" si="4"/>
        <v>12122.48</v>
      </c>
    </row>
    <row r="63" spans="1:15" s="17" customFormat="1">
      <c r="A63" s="558" t="s">
        <v>1904</v>
      </c>
      <c r="B63" s="560" t="s">
        <v>161</v>
      </c>
      <c r="C63" s="546"/>
      <c r="D63" s="547" t="s">
        <v>2</v>
      </c>
      <c r="E63" s="585">
        <v>349343.47887282958</v>
      </c>
      <c r="F63" s="585">
        <v>197680.06864784684</v>
      </c>
      <c r="G63" s="585">
        <v>134490.40000000002</v>
      </c>
      <c r="H63" s="585">
        <v>17173.010224982732</v>
      </c>
      <c r="I63" s="630"/>
      <c r="J63" s="595" t="s">
        <v>2353</v>
      </c>
      <c r="K63" s="606"/>
      <c r="L63" s="585">
        <f t="shared" si="1"/>
        <v>349343.48</v>
      </c>
      <c r="M63" s="585">
        <f t="shared" si="2"/>
        <v>197680.07</v>
      </c>
      <c r="N63" s="585">
        <f t="shared" si="3"/>
        <v>134490.4</v>
      </c>
      <c r="O63" s="585">
        <f t="shared" si="4"/>
        <v>17173.009999999998</v>
      </c>
    </row>
    <row r="64" spans="1:15" s="17" customFormat="1">
      <c r="A64" s="558" t="s">
        <v>1905</v>
      </c>
      <c r="B64" s="560" t="s">
        <v>162</v>
      </c>
      <c r="C64" s="546"/>
      <c r="D64" s="547" t="s">
        <v>2</v>
      </c>
      <c r="E64" s="585">
        <v>408902.1744123894</v>
      </c>
      <c r="F64" s="585">
        <v>213478.83306350734</v>
      </c>
      <c r="G64" s="585">
        <v>172700</v>
      </c>
      <c r="H64" s="585">
        <v>22723.341348882084</v>
      </c>
      <c r="I64" s="630"/>
      <c r="J64" s="595" t="s">
        <v>2353</v>
      </c>
      <c r="K64" s="606"/>
      <c r="L64" s="585">
        <f t="shared" si="1"/>
        <v>408902.17</v>
      </c>
      <c r="M64" s="585">
        <f t="shared" si="2"/>
        <v>213478.83</v>
      </c>
      <c r="N64" s="585">
        <f t="shared" si="3"/>
        <v>172700</v>
      </c>
      <c r="O64" s="585">
        <f t="shared" si="4"/>
        <v>22723.34</v>
      </c>
    </row>
    <row r="65" spans="1:15" s="17" customFormat="1">
      <c r="A65" s="558" t="s">
        <v>1906</v>
      </c>
      <c r="B65" s="560" t="s">
        <v>128</v>
      </c>
      <c r="C65" s="546"/>
      <c r="D65" s="547" t="s">
        <v>2</v>
      </c>
      <c r="E65" s="585">
        <v>515585.46127300715</v>
      </c>
      <c r="F65" s="585">
        <v>240488.4120854518</v>
      </c>
      <c r="G65" s="585">
        <v>242704.00000000003</v>
      </c>
      <c r="H65" s="585">
        <v>32393.049187555345</v>
      </c>
      <c r="I65" s="630"/>
      <c r="J65" s="595" t="s">
        <v>2353</v>
      </c>
      <c r="K65" s="606"/>
      <c r="L65" s="585">
        <f t="shared" si="1"/>
        <v>515585.46</v>
      </c>
      <c r="M65" s="585">
        <f t="shared" si="2"/>
        <v>240488.41</v>
      </c>
      <c r="N65" s="585">
        <f t="shared" si="3"/>
        <v>242704</v>
      </c>
      <c r="O65" s="585">
        <f t="shared" si="4"/>
        <v>32393.05</v>
      </c>
    </row>
    <row r="66" spans="1:15" s="17" customFormat="1">
      <c r="A66" s="558" t="s">
        <v>1907</v>
      </c>
      <c r="B66" s="560" t="s">
        <v>129</v>
      </c>
      <c r="C66" s="546"/>
      <c r="D66" s="547" t="s">
        <v>2</v>
      </c>
      <c r="E66" s="585">
        <v>702512.44078130764</v>
      </c>
      <c r="F66" s="585">
        <v>243354.37069344585</v>
      </c>
      <c r="G66" s="585">
        <v>400554.00000000006</v>
      </c>
      <c r="H66" s="585">
        <v>58604.070087861728</v>
      </c>
      <c r="I66" s="630"/>
      <c r="J66" s="595" t="s">
        <v>2353</v>
      </c>
      <c r="K66" s="606"/>
      <c r="L66" s="585">
        <f t="shared" si="1"/>
        <v>702512.44</v>
      </c>
      <c r="M66" s="585">
        <f t="shared" si="2"/>
        <v>243354.37</v>
      </c>
      <c r="N66" s="585">
        <f t="shared" si="3"/>
        <v>400554</v>
      </c>
      <c r="O66" s="585">
        <f t="shared" si="4"/>
        <v>58604.07</v>
      </c>
    </row>
    <row r="67" spans="1:15" s="17" customFormat="1">
      <c r="A67" s="558" t="s">
        <v>1908</v>
      </c>
      <c r="B67" s="560" t="s">
        <v>130</v>
      </c>
      <c r="C67" s="546"/>
      <c r="D67" s="547" t="s">
        <v>2</v>
      </c>
      <c r="E67" s="585">
        <v>1135862.6699535628</v>
      </c>
      <c r="F67" s="585">
        <v>274143.83591234568</v>
      </c>
      <c r="G67" s="585">
        <v>759000.00000000012</v>
      </c>
      <c r="H67" s="585">
        <v>102718.83404121688</v>
      </c>
      <c r="I67" s="630"/>
      <c r="J67" s="595" t="s">
        <v>2353</v>
      </c>
      <c r="K67" s="606"/>
      <c r="L67" s="585">
        <f t="shared" si="1"/>
        <v>1135862.67</v>
      </c>
      <c r="M67" s="585">
        <f t="shared" si="2"/>
        <v>274143.84000000003</v>
      </c>
      <c r="N67" s="585">
        <f t="shared" si="3"/>
        <v>759000</v>
      </c>
      <c r="O67" s="585">
        <f t="shared" si="4"/>
        <v>102718.83</v>
      </c>
    </row>
    <row r="68" spans="1:15" s="17" customFormat="1">
      <c r="A68" s="558" t="s">
        <v>1909</v>
      </c>
      <c r="B68" s="560" t="s">
        <v>131</v>
      </c>
      <c r="C68" s="546"/>
      <c r="D68" s="547" t="s">
        <v>2</v>
      </c>
      <c r="E68" s="585">
        <v>1639684.4985385123</v>
      </c>
      <c r="F68" s="585">
        <v>404918.21899527812</v>
      </c>
      <c r="G68" s="585">
        <v>1087317</v>
      </c>
      <c r="H68" s="585">
        <v>147449.27954323398</v>
      </c>
      <c r="I68" s="630"/>
      <c r="J68" s="595" t="s">
        <v>2353</v>
      </c>
      <c r="K68" s="606"/>
      <c r="L68" s="585">
        <f t="shared" si="1"/>
        <v>1639684.5</v>
      </c>
      <c r="M68" s="585">
        <f t="shared" si="2"/>
        <v>404918.22</v>
      </c>
      <c r="N68" s="585">
        <f t="shared" si="3"/>
        <v>1087317</v>
      </c>
      <c r="O68" s="585">
        <f t="shared" si="4"/>
        <v>147449.28</v>
      </c>
    </row>
    <row r="69" spans="1:15" s="17" customFormat="1">
      <c r="A69" s="558" t="s">
        <v>1910</v>
      </c>
      <c r="B69" s="560" t="s">
        <v>132</v>
      </c>
      <c r="C69" s="546"/>
      <c r="D69" s="547" t="s">
        <v>2</v>
      </c>
      <c r="E69" s="585">
        <v>2037310.3147960072</v>
      </c>
      <c r="F69" s="585">
        <v>459016.4094909624</v>
      </c>
      <c r="G69" s="585">
        <v>1365276</v>
      </c>
      <c r="H69" s="585">
        <v>213017.90530504467</v>
      </c>
      <c r="I69" s="630"/>
      <c r="J69" s="595" t="s">
        <v>2353</v>
      </c>
      <c r="K69" s="606"/>
      <c r="L69" s="585">
        <f t="shared" si="1"/>
        <v>2037310.31</v>
      </c>
      <c r="M69" s="585">
        <f t="shared" si="2"/>
        <v>459016.41</v>
      </c>
      <c r="N69" s="585">
        <f t="shared" si="3"/>
        <v>1365276</v>
      </c>
      <c r="O69" s="585">
        <f t="shared" si="4"/>
        <v>213017.91</v>
      </c>
    </row>
    <row r="70" spans="1:15" s="17" customFormat="1">
      <c r="A70" s="558" t="s">
        <v>1911</v>
      </c>
      <c r="B70" s="560" t="s">
        <v>133</v>
      </c>
      <c r="C70" s="546"/>
      <c r="D70" s="580" t="s">
        <v>2</v>
      </c>
      <c r="E70" s="585">
        <v>2200680.6461590989</v>
      </c>
      <c r="F70" s="585">
        <v>517091.67534566729</v>
      </c>
      <c r="G70" s="585">
        <v>1365276</v>
      </c>
      <c r="H70" s="585">
        <v>318312.97081343195</v>
      </c>
      <c r="I70" s="630"/>
      <c r="J70" s="595" t="s">
        <v>2353</v>
      </c>
      <c r="K70" s="606"/>
      <c r="L70" s="585">
        <f t="shared" si="1"/>
        <v>2200680.65</v>
      </c>
      <c r="M70" s="585">
        <f t="shared" si="2"/>
        <v>517091.68</v>
      </c>
      <c r="N70" s="585">
        <f t="shared" si="3"/>
        <v>1365276</v>
      </c>
      <c r="O70" s="585">
        <f t="shared" si="4"/>
        <v>318312.96999999997</v>
      </c>
    </row>
    <row r="71" spans="1:15" s="17" customFormat="1" ht="140.25">
      <c r="A71" s="559" t="s">
        <v>1912</v>
      </c>
      <c r="B71" s="554" t="s">
        <v>2120</v>
      </c>
      <c r="C71" s="576" t="s">
        <v>2121</v>
      </c>
      <c r="D71" s="548"/>
      <c r="E71" s="585"/>
      <c r="F71" s="585"/>
      <c r="G71" s="585"/>
      <c r="H71" s="585"/>
      <c r="I71" s="630" t="s">
        <v>2111</v>
      </c>
      <c r="J71" s="595"/>
      <c r="L71" s="585"/>
      <c r="M71" s="585"/>
      <c r="N71" s="585"/>
      <c r="O71" s="585"/>
    </row>
    <row r="72" spans="1:15" s="17" customFormat="1">
      <c r="A72" s="558" t="s">
        <v>1913</v>
      </c>
      <c r="B72" s="556" t="s">
        <v>127</v>
      </c>
      <c r="C72" s="554"/>
      <c r="D72" s="548" t="s">
        <v>2</v>
      </c>
      <c r="E72" s="585">
        <v>179004.63786510334</v>
      </c>
      <c r="F72" s="585">
        <v>127783.45677296017</v>
      </c>
      <c r="G72" s="585">
        <v>43407.100000000006</v>
      </c>
      <c r="H72" s="585">
        <v>7814.0810921431575</v>
      </c>
      <c r="I72" s="630"/>
      <c r="J72" s="595" t="s">
        <v>2353</v>
      </c>
      <c r="K72" s="606"/>
      <c r="L72" s="585">
        <f t="shared" si="1"/>
        <v>179004.64</v>
      </c>
      <c r="M72" s="585">
        <f t="shared" si="2"/>
        <v>127783.46</v>
      </c>
      <c r="N72" s="585">
        <f t="shared" si="3"/>
        <v>43407.1</v>
      </c>
      <c r="O72" s="585">
        <f t="shared" si="4"/>
        <v>7814.08</v>
      </c>
    </row>
    <row r="73" spans="1:15" s="17" customFormat="1">
      <c r="A73" s="558" t="s">
        <v>1914</v>
      </c>
      <c r="B73" s="556" t="s">
        <v>161</v>
      </c>
      <c r="C73" s="554"/>
      <c r="D73" s="548" t="s">
        <v>2</v>
      </c>
      <c r="E73" s="585">
        <v>235835.76066371208</v>
      </c>
      <c r="F73" s="585">
        <v>149443.58568799193</v>
      </c>
      <c r="G73" s="585">
        <v>74554.700000000012</v>
      </c>
      <c r="H73" s="585">
        <v>11837.474975720137</v>
      </c>
      <c r="I73" s="630"/>
      <c r="J73" s="595" t="s">
        <v>2353</v>
      </c>
      <c r="K73" s="606"/>
      <c r="L73" s="585">
        <f t="shared" si="1"/>
        <v>235835.76</v>
      </c>
      <c r="M73" s="585">
        <f t="shared" si="2"/>
        <v>149443.59</v>
      </c>
      <c r="N73" s="585">
        <f t="shared" si="3"/>
        <v>74554.7</v>
      </c>
      <c r="O73" s="585">
        <f t="shared" si="4"/>
        <v>11837.47</v>
      </c>
    </row>
    <row r="74" spans="1:15" s="17" customFormat="1">
      <c r="A74" s="558" t="s">
        <v>1915</v>
      </c>
      <c r="B74" s="556" t="s">
        <v>162</v>
      </c>
      <c r="C74" s="554"/>
      <c r="D74" s="548" t="s">
        <v>2</v>
      </c>
      <c r="E74" s="585">
        <v>286039.32500277797</v>
      </c>
      <c r="F74" s="585">
        <v>161613.85985916111</v>
      </c>
      <c r="G74" s="585">
        <v>109560.00000000001</v>
      </c>
      <c r="H74" s="585">
        <v>14865.465143616817</v>
      </c>
      <c r="I74" s="630"/>
      <c r="J74" s="595" t="s">
        <v>2353</v>
      </c>
      <c r="K74" s="606"/>
      <c r="L74" s="585">
        <f t="shared" si="1"/>
        <v>286039.33</v>
      </c>
      <c r="M74" s="585">
        <f t="shared" si="2"/>
        <v>161613.85999999999</v>
      </c>
      <c r="N74" s="585">
        <f t="shared" si="3"/>
        <v>109560</v>
      </c>
      <c r="O74" s="585">
        <f t="shared" si="4"/>
        <v>14865.47</v>
      </c>
    </row>
    <row r="75" spans="1:15" s="17" customFormat="1">
      <c r="A75" s="558" t="s">
        <v>1916</v>
      </c>
      <c r="B75" s="556" t="s">
        <v>128</v>
      </c>
      <c r="C75" s="554"/>
      <c r="D75" s="548" t="s">
        <v>2</v>
      </c>
      <c r="E75" s="585">
        <v>368803.51185862697</v>
      </c>
      <c r="F75" s="585">
        <v>174775.24765169821</v>
      </c>
      <c r="G75" s="585">
        <v>169818</v>
      </c>
      <c r="H75" s="585">
        <v>24210.264206928769</v>
      </c>
      <c r="I75" s="630"/>
      <c r="J75" s="595" t="s">
        <v>2353</v>
      </c>
      <c r="K75" s="606"/>
      <c r="L75" s="585">
        <f t="shared" ref="L75:L138" si="5">ROUND(E75*$F$4,2)</f>
        <v>368803.51</v>
      </c>
      <c r="M75" s="585">
        <f t="shared" ref="M75:M138" si="6">ROUND(F75*$F$4,2)</f>
        <v>174775.25</v>
      </c>
      <c r="N75" s="585">
        <f t="shared" ref="N75:N138" si="7">ROUND(G75*$F$4,2)</f>
        <v>169818</v>
      </c>
      <c r="O75" s="585">
        <f t="shared" ref="O75:O138" si="8">ROUND(H75*$F$4,2)</f>
        <v>24210.26</v>
      </c>
    </row>
    <row r="76" spans="1:15" s="17" customFormat="1">
      <c r="A76" s="558" t="s">
        <v>1917</v>
      </c>
      <c r="B76" s="556" t="s">
        <v>129</v>
      </c>
      <c r="C76" s="554"/>
      <c r="D76" s="548" t="s">
        <v>2</v>
      </c>
      <c r="E76" s="585">
        <v>549952.87280675699</v>
      </c>
      <c r="F76" s="585">
        <v>189008.4626301988</v>
      </c>
      <c r="G76" s="585">
        <v>315876</v>
      </c>
      <c r="H76" s="585">
        <v>45068.410176558209</v>
      </c>
      <c r="I76" s="630"/>
      <c r="J76" s="595" t="s">
        <v>2353</v>
      </c>
      <c r="K76" s="606"/>
      <c r="L76" s="585">
        <f t="shared" si="5"/>
        <v>549952.87</v>
      </c>
      <c r="M76" s="585">
        <f t="shared" si="6"/>
        <v>189008.46</v>
      </c>
      <c r="N76" s="585">
        <f t="shared" si="7"/>
        <v>315876</v>
      </c>
      <c r="O76" s="585">
        <f t="shared" si="8"/>
        <v>45068.41</v>
      </c>
    </row>
    <row r="77" spans="1:15" s="17" customFormat="1">
      <c r="A77" s="558" t="s">
        <v>1918</v>
      </c>
      <c r="B77" s="556" t="s">
        <v>130</v>
      </c>
      <c r="C77" s="554"/>
      <c r="D77" s="548" t="s">
        <v>2</v>
      </c>
      <c r="E77" s="585">
        <v>902937.05518971977</v>
      </c>
      <c r="F77" s="585">
        <v>204400.79144973904</v>
      </c>
      <c r="G77" s="585">
        <v>613129</v>
      </c>
      <c r="H77" s="585">
        <v>85407.263739980801</v>
      </c>
      <c r="I77" s="630"/>
      <c r="J77" s="595" t="s">
        <v>2353</v>
      </c>
      <c r="K77" s="606"/>
      <c r="L77" s="585">
        <f t="shared" si="5"/>
        <v>902937.06</v>
      </c>
      <c r="M77" s="585">
        <f t="shared" si="6"/>
        <v>204400.79</v>
      </c>
      <c r="N77" s="585">
        <f t="shared" si="7"/>
        <v>613129</v>
      </c>
      <c r="O77" s="585">
        <f t="shared" si="8"/>
        <v>85407.26</v>
      </c>
    </row>
    <row r="78" spans="1:15" s="17" customFormat="1">
      <c r="A78" s="558" t="s">
        <v>1919</v>
      </c>
      <c r="B78" s="556" t="s">
        <v>131</v>
      </c>
      <c r="C78" s="554"/>
      <c r="D78" s="548" t="s">
        <v>2</v>
      </c>
      <c r="E78" s="585">
        <v>1265884.9615126722</v>
      </c>
      <c r="F78" s="585">
        <v>247127.68131750409</v>
      </c>
      <c r="G78" s="585">
        <v>894652.00000000012</v>
      </c>
      <c r="H78" s="585">
        <v>124105.28019516803</v>
      </c>
      <c r="I78" s="630"/>
      <c r="J78" s="595" t="s">
        <v>2353</v>
      </c>
      <c r="K78" s="606"/>
      <c r="L78" s="585">
        <f t="shared" si="5"/>
        <v>1265884.96</v>
      </c>
      <c r="M78" s="585">
        <f t="shared" si="6"/>
        <v>247127.67999999999</v>
      </c>
      <c r="N78" s="585">
        <f t="shared" si="7"/>
        <v>894652</v>
      </c>
      <c r="O78" s="585">
        <f t="shared" si="8"/>
        <v>124105.28</v>
      </c>
    </row>
    <row r="79" spans="1:15" s="17" customFormat="1">
      <c r="A79" s="558" t="s">
        <v>1920</v>
      </c>
      <c r="B79" s="556" t="s">
        <v>132</v>
      </c>
      <c r="C79" s="554"/>
      <c r="D79" s="548" t="s">
        <v>2</v>
      </c>
      <c r="E79" s="585">
        <v>1719195.4226778636</v>
      </c>
      <c r="F79" s="585">
        <v>371273.91575928312</v>
      </c>
      <c r="G79" s="585">
        <v>1186240</v>
      </c>
      <c r="H79" s="585">
        <v>161681.50691858053</v>
      </c>
      <c r="I79" s="630"/>
      <c r="J79" s="595" t="s">
        <v>2353</v>
      </c>
      <c r="K79" s="606"/>
      <c r="L79" s="585">
        <f t="shared" si="5"/>
        <v>1719195.42</v>
      </c>
      <c r="M79" s="585">
        <f t="shared" si="6"/>
        <v>371273.92</v>
      </c>
      <c r="N79" s="585">
        <f t="shared" si="7"/>
        <v>1186240</v>
      </c>
      <c r="O79" s="585">
        <f t="shared" si="8"/>
        <v>161681.51</v>
      </c>
    </row>
    <row r="80" spans="1:15" s="17" customFormat="1">
      <c r="A80" s="558" t="s">
        <v>1921</v>
      </c>
      <c r="B80" s="556" t="s">
        <v>133</v>
      </c>
      <c r="C80" s="554"/>
      <c r="D80" s="579" t="s">
        <v>2</v>
      </c>
      <c r="E80" s="585">
        <v>2158184.1544572036</v>
      </c>
      <c r="F80" s="585">
        <v>401509.44126940955</v>
      </c>
      <c r="G80" s="585">
        <v>1469325.0000000002</v>
      </c>
      <c r="H80" s="585">
        <v>287349.71318779374</v>
      </c>
      <c r="I80" s="630"/>
      <c r="J80" s="595" t="s">
        <v>2353</v>
      </c>
      <c r="K80" s="606"/>
      <c r="L80" s="585">
        <f t="shared" si="5"/>
        <v>2158184.15</v>
      </c>
      <c r="M80" s="585">
        <f t="shared" si="6"/>
        <v>401509.44</v>
      </c>
      <c r="N80" s="585">
        <f t="shared" si="7"/>
        <v>1469325</v>
      </c>
      <c r="O80" s="585">
        <f t="shared" si="8"/>
        <v>287349.71000000002</v>
      </c>
    </row>
    <row r="81" spans="1:15" s="17" customFormat="1" ht="51">
      <c r="A81" s="557" t="s">
        <v>1922</v>
      </c>
      <c r="B81" s="554" t="s">
        <v>781</v>
      </c>
      <c r="C81" s="576" t="s">
        <v>1641</v>
      </c>
      <c r="D81" s="548"/>
      <c r="E81" s="585"/>
      <c r="F81" s="585"/>
      <c r="G81" s="585"/>
      <c r="H81" s="585"/>
      <c r="I81" s="631" t="s">
        <v>2122</v>
      </c>
      <c r="J81" s="595"/>
      <c r="L81" s="585"/>
      <c r="M81" s="585"/>
      <c r="N81" s="585"/>
      <c r="O81" s="585"/>
    </row>
    <row r="82" spans="1:15" s="17" customFormat="1">
      <c r="A82" s="557" t="s">
        <v>1923</v>
      </c>
      <c r="B82" s="556" t="s">
        <v>679</v>
      </c>
      <c r="C82" s="554"/>
      <c r="D82" s="548" t="s">
        <v>680</v>
      </c>
      <c r="E82" s="585">
        <v>2150.1395999999995</v>
      </c>
      <c r="F82" s="585">
        <v>1162.275750978416</v>
      </c>
      <c r="G82" s="585">
        <v>987.86384902158341</v>
      </c>
      <c r="H82" s="585"/>
      <c r="I82" s="630"/>
      <c r="J82" s="595"/>
      <c r="K82" s="606"/>
      <c r="L82" s="585">
        <f t="shared" si="5"/>
        <v>2150.14</v>
      </c>
      <c r="M82" s="585">
        <f t="shared" si="6"/>
        <v>1162.28</v>
      </c>
      <c r="N82" s="585">
        <f t="shared" si="7"/>
        <v>987.86</v>
      </c>
      <c r="O82" s="585"/>
    </row>
    <row r="83" spans="1:15" s="17" customFormat="1">
      <c r="A83" s="557" t="s">
        <v>1924</v>
      </c>
      <c r="B83" s="556" t="s">
        <v>681</v>
      </c>
      <c r="C83" s="554"/>
      <c r="D83" s="548" t="s">
        <v>680</v>
      </c>
      <c r="E83" s="585">
        <v>3061.1256479999993</v>
      </c>
      <c r="F83" s="585">
        <v>1801.2766859785281</v>
      </c>
      <c r="G83" s="585">
        <v>1259.8489620214709</v>
      </c>
      <c r="H83" s="585"/>
      <c r="I83" s="630"/>
      <c r="J83" s="595"/>
      <c r="K83" s="606"/>
      <c r="L83" s="585">
        <f t="shared" si="5"/>
        <v>3061.13</v>
      </c>
      <c r="M83" s="585">
        <f t="shared" si="6"/>
        <v>1801.28</v>
      </c>
      <c r="N83" s="585">
        <f t="shared" si="7"/>
        <v>1259.8499999999999</v>
      </c>
      <c r="O83" s="585"/>
    </row>
    <row r="84" spans="1:15" s="17" customFormat="1">
      <c r="A84" s="557" t="s">
        <v>1925</v>
      </c>
      <c r="B84" s="556" t="s">
        <v>682</v>
      </c>
      <c r="C84" s="554"/>
      <c r="D84" s="548" t="s">
        <v>680</v>
      </c>
      <c r="E84" s="585">
        <v>3747.910824</v>
      </c>
      <c r="F84" s="585">
        <v>2273.1956892701287</v>
      </c>
      <c r="G84" s="585">
        <v>1474.7151347298714</v>
      </c>
      <c r="H84" s="585"/>
      <c r="I84" s="630"/>
      <c r="J84" s="595"/>
      <c r="K84" s="606"/>
      <c r="L84" s="585">
        <f t="shared" si="5"/>
        <v>3747.91</v>
      </c>
      <c r="M84" s="585">
        <f t="shared" si="6"/>
        <v>2273.1999999999998</v>
      </c>
      <c r="N84" s="585">
        <f t="shared" si="7"/>
        <v>1474.72</v>
      </c>
      <c r="O84" s="585"/>
    </row>
    <row r="85" spans="1:15" s="17" customFormat="1">
      <c r="A85" s="557" t="s">
        <v>1926</v>
      </c>
      <c r="B85" s="556" t="s">
        <v>683</v>
      </c>
      <c r="C85" s="554"/>
      <c r="D85" s="548" t="s">
        <v>680</v>
      </c>
      <c r="E85" s="585">
        <v>4367.8686239999988</v>
      </c>
      <c r="F85" s="585">
        <v>2763.1804932586297</v>
      </c>
      <c r="G85" s="585">
        <v>1604.6881307413696</v>
      </c>
      <c r="H85" s="585"/>
      <c r="I85" s="630"/>
      <c r="J85" s="595"/>
      <c r="K85" s="606"/>
      <c r="L85" s="585">
        <f t="shared" si="5"/>
        <v>4367.87</v>
      </c>
      <c r="M85" s="585">
        <f t="shared" si="6"/>
        <v>2763.18</v>
      </c>
      <c r="N85" s="585">
        <f t="shared" si="7"/>
        <v>1604.69</v>
      </c>
      <c r="O85" s="585"/>
    </row>
    <row r="86" spans="1:15" s="17" customFormat="1">
      <c r="A86" s="557" t="s">
        <v>1927</v>
      </c>
      <c r="B86" s="556" t="s">
        <v>684</v>
      </c>
      <c r="C86" s="554"/>
      <c r="D86" s="548" t="s">
        <v>680</v>
      </c>
      <c r="E86" s="585">
        <v>8400.2879519999988</v>
      </c>
      <c r="F86" s="585">
        <v>5145.3473015723466</v>
      </c>
      <c r="G86" s="585">
        <v>3254.9406504276526</v>
      </c>
      <c r="H86" s="585"/>
      <c r="I86" s="630"/>
      <c r="J86" s="595"/>
      <c r="K86" s="606"/>
      <c r="L86" s="585">
        <f t="shared" si="5"/>
        <v>8400.2900000000009</v>
      </c>
      <c r="M86" s="585">
        <f t="shared" si="6"/>
        <v>5145.3500000000004</v>
      </c>
      <c r="N86" s="585">
        <f t="shared" si="7"/>
        <v>3254.94</v>
      </c>
      <c r="O86" s="585"/>
    </row>
    <row r="87" spans="1:15" s="17" customFormat="1">
      <c r="A87" s="557" t="s">
        <v>1928</v>
      </c>
      <c r="B87" s="556" t="s">
        <v>685</v>
      </c>
      <c r="C87" s="554"/>
      <c r="D87" s="548" t="s">
        <v>680</v>
      </c>
      <c r="E87" s="585">
        <v>14841.816191999998</v>
      </c>
      <c r="F87" s="585">
        <v>9165.8287350201172</v>
      </c>
      <c r="G87" s="585">
        <v>5675.9874569798803</v>
      </c>
      <c r="H87" s="585"/>
      <c r="I87" s="630"/>
      <c r="J87" s="595"/>
      <c r="K87" s="606"/>
      <c r="L87" s="585">
        <f t="shared" si="5"/>
        <v>14841.82</v>
      </c>
      <c r="M87" s="585">
        <f t="shared" si="6"/>
        <v>9165.83</v>
      </c>
      <c r="N87" s="585">
        <f t="shared" si="7"/>
        <v>5675.99</v>
      </c>
      <c r="O87" s="585"/>
    </row>
    <row r="88" spans="1:15" s="17" customFormat="1">
      <c r="A88" s="557" t="s">
        <v>1929</v>
      </c>
      <c r="B88" s="556" t="s">
        <v>686</v>
      </c>
      <c r="C88" s="554"/>
      <c r="D88" s="548" t="s">
        <v>680</v>
      </c>
      <c r="E88" s="585">
        <v>17762.629751999993</v>
      </c>
      <c r="F88" s="585">
        <v>11956.192835482749</v>
      </c>
      <c r="G88" s="585">
        <v>5806.4369165172466</v>
      </c>
      <c r="H88" s="585"/>
      <c r="I88" s="630"/>
      <c r="J88" s="595"/>
      <c r="K88" s="606"/>
      <c r="L88" s="585">
        <f t="shared" si="5"/>
        <v>17762.63</v>
      </c>
      <c r="M88" s="585">
        <f t="shared" si="6"/>
        <v>11956.19</v>
      </c>
      <c r="N88" s="585">
        <f t="shared" si="7"/>
        <v>5806.44</v>
      </c>
      <c r="O88" s="585"/>
    </row>
    <row r="89" spans="1:15" s="17" customFormat="1">
      <c r="A89" s="557" t="s">
        <v>1930</v>
      </c>
      <c r="B89" s="556" t="s">
        <v>687</v>
      </c>
      <c r="C89" s="554"/>
      <c r="D89" s="548" t="s">
        <v>680</v>
      </c>
      <c r="E89" s="585">
        <v>21828.621527999996</v>
      </c>
      <c r="F89" s="585">
        <v>15292.966352524752</v>
      </c>
      <c r="G89" s="585">
        <v>6535.6551754752418</v>
      </c>
      <c r="H89" s="585"/>
      <c r="I89" s="630"/>
      <c r="J89" s="595"/>
      <c r="K89" s="606"/>
      <c r="L89" s="585">
        <f t="shared" si="5"/>
        <v>21828.62</v>
      </c>
      <c r="M89" s="585">
        <f t="shared" si="6"/>
        <v>15292.97</v>
      </c>
      <c r="N89" s="585">
        <f t="shared" si="7"/>
        <v>6535.66</v>
      </c>
      <c r="O89" s="585"/>
    </row>
    <row r="90" spans="1:15" s="17" customFormat="1">
      <c r="A90" s="557" t="s">
        <v>1931</v>
      </c>
      <c r="B90" s="556" t="s">
        <v>688</v>
      </c>
      <c r="C90" s="554"/>
      <c r="D90" s="548" t="s">
        <v>680</v>
      </c>
      <c r="E90" s="585">
        <v>33871.022639999996</v>
      </c>
      <c r="F90" s="585">
        <v>21184.498620338261</v>
      </c>
      <c r="G90" s="585">
        <v>12686.524019661734</v>
      </c>
      <c r="H90" s="585"/>
      <c r="I90" s="630"/>
      <c r="J90" s="595"/>
      <c r="K90" s="606"/>
      <c r="L90" s="585">
        <f t="shared" si="5"/>
        <v>33871.019999999997</v>
      </c>
      <c r="M90" s="585">
        <f t="shared" si="6"/>
        <v>21184.5</v>
      </c>
      <c r="N90" s="585">
        <f t="shared" si="7"/>
        <v>12686.52</v>
      </c>
      <c r="O90" s="585"/>
    </row>
    <row r="91" spans="1:15" s="17" customFormat="1">
      <c r="A91" s="557" t="s">
        <v>1932</v>
      </c>
      <c r="B91" s="556" t="s">
        <v>689</v>
      </c>
      <c r="C91" s="554"/>
      <c r="D91" s="548" t="s">
        <v>680</v>
      </c>
      <c r="E91" s="585">
        <v>44011.669463999991</v>
      </c>
      <c r="F91" s="585">
        <v>27855.607690262699</v>
      </c>
      <c r="G91" s="585">
        <v>16156.061773737294</v>
      </c>
      <c r="H91" s="585"/>
      <c r="I91" s="630"/>
      <c r="J91" s="595"/>
      <c r="K91" s="606"/>
      <c r="L91" s="585">
        <f t="shared" si="5"/>
        <v>44011.67</v>
      </c>
      <c r="M91" s="585">
        <f t="shared" si="6"/>
        <v>27855.61</v>
      </c>
      <c r="N91" s="585">
        <f t="shared" si="7"/>
        <v>16156.06</v>
      </c>
      <c r="O91" s="585"/>
    </row>
    <row r="92" spans="1:15" s="17" customFormat="1" ht="25.5">
      <c r="A92" s="555" t="s">
        <v>1933</v>
      </c>
      <c r="B92" s="554" t="s">
        <v>138</v>
      </c>
      <c r="C92" s="554" t="s">
        <v>2123</v>
      </c>
      <c r="D92" s="548" t="s">
        <v>76</v>
      </c>
      <c r="E92" s="585">
        <v>26.925695999999999</v>
      </c>
      <c r="F92" s="585">
        <v>10.770278400000002</v>
      </c>
      <c r="G92" s="585">
        <v>16.155417599999996</v>
      </c>
      <c r="H92" s="585"/>
      <c r="I92" s="630"/>
      <c r="J92" s="595"/>
      <c r="K92" s="606"/>
      <c r="L92" s="585">
        <f t="shared" si="5"/>
        <v>26.93</v>
      </c>
      <c r="M92" s="585">
        <f t="shared" si="6"/>
        <v>10.77</v>
      </c>
      <c r="N92" s="585">
        <f t="shared" si="7"/>
        <v>16.16</v>
      </c>
      <c r="O92" s="585"/>
    </row>
    <row r="93" spans="1:15" s="17" customFormat="1" ht="38.25">
      <c r="A93" s="555" t="s">
        <v>1934</v>
      </c>
      <c r="B93" s="554" t="s">
        <v>140</v>
      </c>
      <c r="C93" s="554" t="s">
        <v>119</v>
      </c>
      <c r="D93" s="548" t="s">
        <v>76</v>
      </c>
      <c r="E93" s="585">
        <v>194.98171036334844</v>
      </c>
      <c r="F93" s="585">
        <v>77.992684145339368</v>
      </c>
      <c r="G93" s="585">
        <v>116.98902621800906</v>
      </c>
      <c r="H93" s="585"/>
      <c r="I93" s="630"/>
      <c r="J93" s="595"/>
      <c r="K93" s="606"/>
      <c r="L93" s="585">
        <f t="shared" si="5"/>
        <v>194.98</v>
      </c>
      <c r="M93" s="585">
        <f t="shared" si="6"/>
        <v>77.989999999999995</v>
      </c>
      <c r="N93" s="585">
        <f t="shared" si="7"/>
        <v>116.99</v>
      </c>
      <c r="O93" s="585"/>
    </row>
    <row r="94" spans="1:15" s="17" customFormat="1" ht="63.75">
      <c r="A94" s="555" t="s">
        <v>1935</v>
      </c>
      <c r="B94" s="554" t="s">
        <v>1284</v>
      </c>
      <c r="C94" s="554" t="s">
        <v>2124</v>
      </c>
      <c r="D94" s="579" t="s">
        <v>680</v>
      </c>
      <c r="E94" s="585">
        <v>4870.4392799999996</v>
      </c>
      <c r="F94" s="585">
        <v>1948.1757119999997</v>
      </c>
      <c r="G94" s="585">
        <v>2922.2635679999999</v>
      </c>
      <c r="H94" s="585"/>
      <c r="I94" s="630" t="s">
        <v>2125</v>
      </c>
      <c r="J94" s="595"/>
      <c r="K94" s="606"/>
      <c r="L94" s="585">
        <f t="shared" si="5"/>
        <v>4870.4399999999996</v>
      </c>
      <c r="M94" s="585">
        <f t="shared" si="6"/>
        <v>1948.18</v>
      </c>
      <c r="N94" s="585">
        <f t="shared" si="7"/>
        <v>2922.26</v>
      </c>
      <c r="O94" s="585"/>
    </row>
    <row r="95" spans="1:15" s="17" customFormat="1">
      <c r="A95" s="555" t="s">
        <v>1936</v>
      </c>
      <c r="B95" s="554" t="s">
        <v>783</v>
      </c>
      <c r="C95" s="576"/>
      <c r="D95" s="548"/>
      <c r="E95" s="585"/>
      <c r="F95" s="585"/>
      <c r="G95" s="585"/>
      <c r="H95" s="585"/>
      <c r="I95" s="630"/>
      <c r="J95" s="595"/>
      <c r="L95" s="585"/>
      <c r="M95" s="585"/>
      <c r="N95" s="585"/>
      <c r="O95" s="585"/>
    </row>
    <row r="96" spans="1:15" s="17" customFormat="1" ht="76.5">
      <c r="A96" s="555" t="s">
        <v>1937</v>
      </c>
      <c r="B96" s="554" t="s">
        <v>2126</v>
      </c>
      <c r="C96" s="554" t="s">
        <v>973</v>
      </c>
      <c r="D96" s="548" t="s">
        <v>86</v>
      </c>
      <c r="E96" s="585">
        <v>82302.951527999976</v>
      </c>
      <c r="F96" s="585">
        <v>82302.951527999976</v>
      </c>
      <c r="G96" s="585">
        <v>0</v>
      </c>
      <c r="H96" s="585"/>
      <c r="I96" s="630"/>
      <c r="J96" s="595"/>
      <c r="K96" s="606"/>
      <c r="L96" s="585">
        <f t="shared" si="5"/>
        <v>82302.95</v>
      </c>
      <c r="M96" s="585">
        <f t="shared" si="6"/>
        <v>82302.95</v>
      </c>
      <c r="N96" s="585">
        <f t="shared" si="7"/>
        <v>0</v>
      </c>
      <c r="O96" s="585"/>
    </row>
    <row r="97" spans="1:15" s="17" customFormat="1" ht="76.5">
      <c r="A97" s="555" t="s">
        <v>1938</v>
      </c>
      <c r="B97" s="554" t="s">
        <v>788</v>
      </c>
      <c r="C97" s="554" t="s">
        <v>973</v>
      </c>
      <c r="D97" s="579" t="s">
        <v>86</v>
      </c>
      <c r="E97" s="585">
        <v>86665.517567999996</v>
      </c>
      <c r="F97" s="585">
        <v>86665.517567999996</v>
      </c>
      <c r="G97" s="585">
        <v>0</v>
      </c>
      <c r="H97" s="585"/>
      <c r="I97" s="630"/>
      <c r="J97" s="595"/>
      <c r="K97" s="606"/>
      <c r="L97" s="585">
        <f t="shared" si="5"/>
        <v>86665.52</v>
      </c>
      <c r="M97" s="585">
        <f t="shared" si="6"/>
        <v>86665.52</v>
      </c>
      <c r="N97" s="585">
        <f t="shared" si="7"/>
        <v>0</v>
      </c>
      <c r="O97" s="585"/>
    </row>
    <row r="98" spans="1:15" s="17" customFormat="1" ht="89.25">
      <c r="A98" s="555" t="s">
        <v>1939</v>
      </c>
      <c r="B98" s="554" t="s">
        <v>784</v>
      </c>
      <c r="C98" s="576" t="s">
        <v>972</v>
      </c>
      <c r="D98" s="548"/>
      <c r="E98" s="585"/>
      <c r="F98" s="585"/>
      <c r="G98" s="585"/>
      <c r="H98" s="585"/>
      <c r="I98" s="630"/>
      <c r="J98" s="595"/>
      <c r="L98" s="585"/>
      <c r="M98" s="585"/>
      <c r="N98" s="585"/>
      <c r="O98" s="585"/>
    </row>
    <row r="99" spans="1:15" s="17" customFormat="1">
      <c r="A99" s="555" t="s">
        <v>1940</v>
      </c>
      <c r="B99" s="556" t="s">
        <v>789</v>
      </c>
      <c r="C99" s="554"/>
      <c r="D99" s="548" t="s">
        <v>86</v>
      </c>
      <c r="E99" s="585">
        <v>75059.367767999996</v>
      </c>
      <c r="F99" s="585">
        <v>75059.367767999996</v>
      </c>
      <c r="G99" s="585">
        <v>0</v>
      </c>
      <c r="H99" s="585"/>
      <c r="I99" s="630"/>
      <c r="J99" s="595"/>
      <c r="K99" s="606"/>
      <c r="L99" s="585">
        <f t="shared" si="5"/>
        <v>75059.37</v>
      </c>
      <c r="M99" s="585">
        <f t="shared" si="6"/>
        <v>75059.37</v>
      </c>
      <c r="N99" s="585">
        <f t="shared" si="7"/>
        <v>0</v>
      </c>
      <c r="O99" s="585"/>
    </row>
    <row r="100" spans="1:15" s="17" customFormat="1">
      <c r="A100" s="557" t="s">
        <v>1941</v>
      </c>
      <c r="B100" s="556" t="s">
        <v>790</v>
      </c>
      <c r="C100" s="554"/>
      <c r="D100" s="548" t="s">
        <v>86</v>
      </c>
      <c r="E100" s="585">
        <v>212313.88634399994</v>
      </c>
      <c r="F100" s="585">
        <v>212313.88634399994</v>
      </c>
      <c r="G100" s="585">
        <v>0</v>
      </c>
      <c r="H100" s="585"/>
      <c r="I100" s="630"/>
      <c r="J100" s="595"/>
      <c r="K100" s="606"/>
      <c r="L100" s="585">
        <f t="shared" si="5"/>
        <v>212313.89</v>
      </c>
      <c r="M100" s="585">
        <f t="shared" si="6"/>
        <v>212313.89</v>
      </c>
      <c r="N100" s="585">
        <f t="shared" si="7"/>
        <v>0</v>
      </c>
      <c r="O100" s="585"/>
    </row>
    <row r="101" spans="1:15" s="17" customFormat="1">
      <c r="A101" s="555" t="s">
        <v>1942</v>
      </c>
      <c r="B101" s="556" t="s">
        <v>791</v>
      </c>
      <c r="C101" s="554"/>
      <c r="D101" s="579" t="s">
        <v>86</v>
      </c>
      <c r="E101" s="585">
        <v>324310.33454399992</v>
      </c>
      <c r="F101" s="585">
        <v>324310.33454399992</v>
      </c>
      <c r="G101" s="585">
        <v>0</v>
      </c>
      <c r="H101" s="585"/>
      <c r="I101" s="630"/>
      <c r="J101" s="595"/>
      <c r="K101" s="606"/>
      <c r="L101" s="585">
        <f t="shared" si="5"/>
        <v>324310.33</v>
      </c>
      <c r="M101" s="585">
        <f t="shared" si="6"/>
        <v>324310.33</v>
      </c>
      <c r="N101" s="585">
        <f t="shared" si="7"/>
        <v>0</v>
      </c>
      <c r="O101" s="585"/>
    </row>
    <row r="102" spans="1:15" s="17" customFormat="1" ht="89.25">
      <c r="A102" s="555" t="s">
        <v>1943</v>
      </c>
      <c r="B102" s="554" t="s">
        <v>785</v>
      </c>
      <c r="C102" s="576" t="s">
        <v>972</v>
      </c>
      <c r="D102" s="548"/>
      <c r="E102" s="585"/>
      <c r="F102" s="585"/>
      <c r="G102" s="585"/>
      <c r="H102" s="585"/>
      <c r="I102" s="630"/>
      <c r="J102" s="595"/>
      <c r="L102" s="585"/>
      <c r="M102" s="585"/>
      <c r="N102" s="585"/>
      <c r="O102" s="585"/>
    </row>
    <row r="103" spans="1:15" s="17" customFormat="1">
      <c r="A103" s="555" t="s">
        <v>1944</v>
      </c>
      <c r="B103" s="556" t="s">
        <v>789</v>
      </c>
      <c r="C103" s="554"/>
      <c r="D103" s="548" t="s">
        <v>86</v>
      </c>
      <c r="E103" s="585">
        <v>175736.11154399998</v>
      </c>
      <c r="F103" s="585">
        <v>175736.11154399998</v>
      </c>
      <c r="G103" s="585">
        <v>0</v>
      </c>
      <c r="H103" s="585"/>
      <c r="I103" s="630"/>
      <c r="J103" s="595"/>
      <c r="K103" s="606"/>
      <c r="L103" s="585">
        <f t="shared" si="5"/>
        <v>175736.11</v>
      </c>
      <c r="M103" s="585">
        <f t="shared" si="6"/>
        <v>175736.11</v>
      </c>
      <c r="N103" s="585">
        <f t="shared" si="7"/>
        <v>0</v>
      </c>
      <c r="O103" s="585"/>
    </row>
    <row r="104" spans="1:15" s="17" customFormat="1">
      <c r="A104" s="555" t="s">
        <v>1945</v>
      </c>
      <c r="B104" s="556" t="s">
        <v>790</v>
      </c>
      <c r="C104" s="554"/>
      <c r="D104" s="548" t="s">
        <v>86</v>
      </c>
      <c r="E104" s="585">
        <v>268172.43868799997</v>
      </c>
      <c r="F104" s="585">
        <v>268172.43868799997</v>
      </c>
      <c r="G104" s="585">
        <v>0</v>
      </c>
      <c r="H104" s="585"/>
      <c r="I104" s="630"/>
      <c r="J104" s="595"/>
      <c r="K104" s="606"/>
      <c r="L104" s="585">
        <f t="shared" si="5"/>
        <v>268172.44</v>
      </c>
      <c r="M104" s="585">
        <f t="shared" si="6"/>
        <v>268172.44</v>
      </c>
      <c r="N104" s="585">
        <f t="shared" si="7"/>
        <v>0</v>
      </c>
      <c r="O104" s="585"/>
    </row>
    <row r="105" spans="1:15" s="17" customFormat="1">
      <c r="A105" s="555" t="s">
        <v>1946</v>
      </c>
      <c r="B105" s="556" t="s">
        <v>791</v>
      </c>
      <c r="C105" s="554"/>
      <c r="D105" s="579" t="s">
        <v>86</v>
      </c>
      <c r="E105" s="585">
        <v>400476.43943999993</v>
      </c>
      <c r="F105" s="585">
        <v>400476.43943999993</v>
      </c>
      <c r="G105" s="585">
        <v>0</v>
      </c>
      <c r="H105" s="585"/>
      <c r="I105" s="630"/>
      <c r="J105" s="595"/>
      <c r="K105" s="606"/>
      <c r="L105" s="585">
        <f t="shared" si="5"/>
        <v>400476.44</v>
      </c>
      <c r="M105" s="585">
        <f t="shared" si="6"/>
        <v>400476.44</v>
      </c>
      <c r="N105" s="585">
        <f t="shared" si="7"/>
        <v>0</v>
      </c>
      <c r="O105" s="585"/>
    </row>
    <row r="106" spans="1:15" s="17" customFormat="1" ht="89.25">
      <c r="A106" s="555" t="s">
        <v>1947</v>
      </c>
      <c r="B106" s="554" t="s">
        <v>786</v>
      </c>
      <c r="C106" s="576" t="s">
        <v>972</v>
      </c>
      <c r="D106" s="548"/>
      <c r="E106" s="585"/>
      <c r="F106" s="585"/>
      <c r="G106" s="585"/>
      <c r="H106" s="585"/>
      <c r="I106" s="630"/>
      <c r="J106" s="595"/>
      <c r="L106" s="585"/>
      <c r="M106" s="585"/>
      <c r="N106" s="585"/>
      <c r="O106" s="585"/>
    </row>
    <row r="107" spans="1:15" s="17" customFormat="1">
      <c r="A107" s="555" t="s">
        <v>1948</v>
      </c>
      <c r="B107" s="556" t="s">
        <v>789</v>
      </c>
      <c r="C107" s="554"/>
      <c r="D107" s="548" t="s">
        <v>86</v>
      </c>
      <c r="E107" s="585">
        <v>95688.726840000018</v>
      </c>
      <c r="F107" s="585">
        <v>95688.726840000018</v>
      </c>
      <c r="G107" s="585">
        <v>0</v>
      </c>
      <c r="H107" s="585"/>
      <c r="I107" s="630"/>
      <c r="J107" s="595"/>
      <c r="K107" s="606"/>
      <c r="L107" s="585">
        <f t="shared" si="5"/>
        <v>95688.73</v>
      </c>
      <c r="M107" s="585">
        <f t="shared" si="6"/>
        <v>95688.73</v>
      </c>
      <c r="N107" s="585">
        <f t="shared" si="7"/>
        <v>0</v>
      </c>
      <c r="O107" s="585"/>
    </row>
    <row r="108" spans="1:15" s="17" customFormat="1">
      <c r="A108" s="555" t="s">
        <v>1949</v>
      </c>
      <c r="B108" s="556" t="s">
        <v>790</v>
      </c>
      <c r="C108" s="554"/>
      <c r="D108" s="548" t="s">
        <v>86</v>
      </c>
      <c r="E108" s="585">
        <v>183991.27168799998</v>
      </c>
      <c r="F108" s="585">
        <v>183991.27168799998</v>
      </c>
      <c r="G108" s="585">
        <v>0</v>
      </c>
      <c r="H108" s="585"/>
      <c r="I108" s="630"/>
      <c r="J108" s="595"/>
      <c r="K108" s="606"/>
      <c r="L108" s="585">
        <f t="shared" si="5"/>
        <v>183991.27</v>
      </c>
      <c r="M108" s="585">
        <f t="shared" si="6"/>
        <v>183991.27</v>
      </c>
      <c r="N108" s="585">
        <f t="shared" si="7"/>
        <v>0</v>
      </c>
      <c r="O108" s="585"/>
    </row>
    <row r="109" spans="1:15" s="17" customFormat="1">
      <c r="A109" s="555" t="s">
        <v>1950</v>
      </c>
      <c r="B109" s="556" t="s">
        <v>791</v>
      </c>
      <c r="C109" s="554"/>
      <c r="D109" s="579" t="s">
        <v>86</v>
      </c>
      <c r="E109" s="585">
        <v>274956.69801599998</v>
      </c>
      <c r="F109" s="585">
        <v>274956.69801599998</v>
      </c>
      <c r="G109" s="585">
        <v>0</v>
      </c>
      <c r="H109" s="585"/>
      <c r="I109" s="630"/>
      <c r="J109" s="595"/>
      <c r="K109" s="606"/>
      <c r="L109" s="585">
        <f t="shared" si="5"/>
        <v>274956.7</v>
      </c>
      <c r="M109" s="585">
        <f t="shared" si="6"/>
        <v>274956.7</v>
      </c>
      <c r="N109" s="585">
        <f t="shared" si="7"/>
        <v>0</v>
      </c>
      <c r="O109" s="585"/>
    </row>
    <row r="110" spans="1:15" s="17" customFormat="1" ht="178.5">
      <c r="A110" s="558" t="s">
        <v>1951</v>
      </c>
      <c r="B110" s="554" t="s">
        <v>1402</v>
      </c>
      <c r="C110" s="576" t="s">
        <v>2116</v>
      </c>
      <c r="D110" s="552"/>
      <c r="E110" s="585"/>
      <c r="F110" s="585"/>
      <c r="G110" s="585"/>
      <c r="H110" s="585"/>
      <c r="I110" s="630" t="s">
        <v>2109</v>
      </c>
      <c r="J110" s="595"/>
      <c r="L110" s="585"/>
      <c r="M110" s="585"/>
      <c r="N110" s="585"/>
      <c r="O110" s="585"/>
    </row>
    <row r="111" spans="1:15" s="17" customFormat="1">
      <c r="A111" s="558" t="s">
        <v>1952</v>
      </c>
      <c r="B111" s="556" t="s">
        <v>1403</v>
      </c>
      <c r="C111" s="554"/>
      <c r="D111" s="552" t="s">
        <v>2</v>
      </c>
      <c r="E111" s="585">
        <v>153208.58234757328</v>
      </c>
      <c r="F111" s="585">
        <v>89027.06609927876</v>
      </c>
      <c r="G111" s="585">
        <v>57310.000000000007</v>
      </c>
      <c r="H111" s="585">
        <v>6871.5162482944925</v>
      </c>
      <c r="I111" s="630"/>
      <c r="J111" s="595" t="s">
        <v>2353</v>
      </c>
      <c r="K111" s="606"/>
      <c r="L111" s="585">
        <f t="shared" si="5"/>
        <v>153208.57999999999</v>
      </c>
      <c r="M111" s="585">
        <f t="shared" si="6"/>
        <v>89027.07</v>
      </c>
      <c r="N111" s="585">
        <f t="shared" si="7"/>
        <v>57310</v>
      </c>
      <c r="O111" s="585">
        <f t="shared" si="8"/>
        <v>6871.52</v>
      </c>
    </row>
    <row r="112" spans="1:15" s="17" customFormat="1">
      <c r="A112" s="558" t="s">
        <v>1953</v>
      </c>
      <c r="B112" s="556" t="s">
        <v>1404</v>
      </c>
      <c r="C112" s="554"/>
      <c r="D112" s="552" t="s">
        <v>2</v>
      </c>
      <c r="E112" s="585">
        <v>218696.78134960192</v>
      </c>
      <c r="F112" s="585">
        <v>104190.18395321339</v>
      </c>
      <c r="G112" s="585">
        <v>102410.00000000001</v>
      </c>
      <c r="H112" s="585">
        <v>12096.597396388521</v>
      </c>
      <c r="I112" s="630"/>
      <c r="J112" s="595" t="s">
        <v>2353</v>
      </c>
      <c r="K112" s="606"/>
      <c r="L112" s="585">
        <f t="shared" si="5"/>
        <v>218696.78</v>
      </c>
      <c r="M112" s="585">
        <f t="shared" si="6"/>
        <v>104190.18</v>
      </c>
      <c r="N112" s="585">
        <f t="shared" si="7"/>
        <v>102410</v>
      </c>
      <c r="O112" s="585">
        <f t="shared" si="8"/>
        <v>12096.6</v>
      </c>
    </row>
    <row r="113" spans="1:15" s="17" customFormat="1">
      <c r="A113" s="558" t="s">
        <v>1954</v>
      </c>
      <c r="B113" s="556" t="s">
        <v>1405</v>
      </c>
      <c r="C113" s="554"/>
      <c r="D113" s="552" t="s">
        <v>2</v>
      </c>
      <c r="E113" s="585">
        <v>285507.0171530426</v>
      </c>
      <c r="F113" s="585">
        <v>118622.0368704366</v>
      </c>
      <c r="G113" s="585">
        <v>149050</v>
      </c>
      <c r="H113" s="585">
        <v>17834.980282605986</v>
      </c>
      <c r="I113" s="630"/>
      <c r="J113" s="595" t="s">
        <v>2353</v>
      </c>
      <c r="K113" s="606"/>
      <c r="L113" s="585">
        <f t="shared" si="5"/>
        <v>285507.02</v>
      </c>
      <c r="M113" s="585">
        <f t="shared" si="6"/>
        <v>118622.04</v>
      </c>
      <c r="N113" s="585">
        <f t="shared" si="7"/>
        <v>149050</v>
      </c>
      <c r="O113" s="585">
        <f t="shared" si="8"/>
        <v>17834.98</v>
      </c>
    </row>
    <row r="114" spans="1:15" s="17" customFormat="1">
      <c r="A114" s="558" t="s">
        <v>1955</v>
      </c>
      <c r="B114" s="596" t="s">
        <v>1406</v>
      </c>
      <c r="C114" s="554"/>
      <c r="D114" s="552" t="s">
        <v>2</v>
      </c>
      <c r="E114" s="585">
        <v>400643.08314406232</v>
      </c>
      <c r="F114" s="585">
        <v>135052.91091154894</v>
      </c>
      <c r="G114" s="585">
        <v>240350.00000000003</v>
      </c>
      <c r="H114" s="585">
        <v>25240.172232513316</v>
      </c>
      <c r="I114" s="630"/>
      <c r="J114" s="595" t="s">
        <v>2353</v>
      </c>
      <c r="K114" s="606"/>
      <c r="L114" s="585">
        <f t="shared" si="5"/>
        <v>400643.08</v>
      </c>
      <c r="M114" s="585">
        <f t="shared" si="6"/>
        <v>135052.91</v>
      </c>
      <c r="N114" s="585">
        <f t="shared" si="7"/>
        <v>240350</v>
      </c>
      <c r="O114" s="585">
        <f t="shared" si="8"/>
        <v>25240.17</v>
      </c>
    </row>
    <row r="115" spans="1:15" s="17" customFormat="1">
      <c r="A115" s="558" t="s">
        <v>1956</v>
      </c>
      <c r="B115" s="596" t="s">
        <v>1407</v>
      </c>
      <c r="C115" s="554"/>
      <c r="D115" s="552" t="s">
        <v>2</v>
      </c>
      <c r="E115" s="585">
        <v>646931.75873052655</v>
      </c>
      <c r="F115" s="585">
        <v>149680.00641916305</v>
      </c>
      <c r="G115" s="585">
        <v>449020.00000000006</v>
      </c>
      <c r="H115" s="585">
        <v>48231.752311363452</v>
      </c>
      <c r="I115" s="630"/>
      <c r="J115" s="595" t="s">
        <v>2353</v>
      </c>
      <c r="K115" s="606"/>
      <c r="L115" s="585">
        <f t="shared" si="5"/>
        <v>646931.76</v>
      </c>
      <c r="M115" s="585">
        <f t="shared" si="6"/>
        <v>149680.01</v>
      </c>
      <c r="N115" s="585">
        <f t="shared" si="7"/>
        <v>449020</v>
      </c>
      <c r="O115" s="585">
        <f t="shared" si="8"/>
        <v>48231.75</v>
      </c>
    </row>
    <row r="116" spans="1:15" s="17" customFormat="1">
      <c r="A116" s="559" t="s">
        <v>1957</v>
      </c>
      <c r="B116" s="556" t="s">
        <v>1408</v>
      </c>
      <c r="C116" s="554"/>
      <c r="D116" s="552" t="s">
        <v>2</v>
      </c>
      <c r="E116" s="585">
        <v>1197585.1726544686</v>
      </c>
      <c r="F116" s="585">
        <v>222650.10443509487</v>
      </c>
      <c r="G116" s="585">
        <v>880194.70000000007</v>
      </c>
      <c r="H116" s="585">
        <v>94740.36821937382</v>
      </c>
      <c r="I116" s="630"/>
      <c r="J116" s="595" t="s">
        <v>2353</v>
      </c>
      <c r="K116" s="606"/>
      <c r="L116" s="585">
        <f t="shared" si="5"/>
        <v>1197585.17</v>
      </c>
      <c r="M116" s="585">
        <f t="shared" si="6"/>
        <v>222650.1</v>
      </c>
      <c r="N116" s="585">
        <f t="shared" si="7"/>
        <v>880194.7</v>
      </c>
      <c r="O116" s="585">
        <f t="shared" si="8"/>
        <v>94740.37</v>
      </c>
    </row>
    <row r="117" spans="1:15" s="17" customFormat="1">
      <c r="A117" s="558" t="s">
        <v>1958</v>
      </c>
      <c r="B117" s="556" t="s">
        <v>1409</v>
      </c>
      <c r="C117" s="554"/>
      <c r="D117" s="552" t="s">
        <v>2</v>
      </c>
      <c r="E117" s="585">
        <v>1771366.2739354696</v>
      </c>
      <c r="F117" s="585">
        <v>331193.65899901494</v>
      </c>
      <c r="G117" s="585">
        <v>1300453</v>
      </c>
      <c r="H117" s="585">
        <v>139719.61493645472</v>
      </c>
      <c r="I117" s="630"/>
      <c r="J117" s="595" t="s">
        <v>2353</v>
      </c>
      <c r="K117" s="606"/>
      <c r="L117" s="585">
        <f t="shared" si="5"/>
        <v>1771366.27</v>
      </c>
      <c r="M117" s="585">
        <f t="shared" si="6"/>
        <v>331193.65999999997</v>
      </c>
      <c r="N117" s="585">
        <f t="shared" si="7"/>
        <v>1300453</v>
      </c>
      <c r="O117" s="585">
        <f t="shared" si="8"/>
        <v>139719.60999999999</v>
      </c>
    </row>
    <row r="118" spans="1:15" s="17" customFormat="1">
      <c r="A118" s="558" t="s">
        <v>1959</v>
      </c>
      <c r="B118" s="556" t="s">
        <v>1410</v>
      </c>
      <c r="C118" s="554"/>
      <c r="D118" s="552" t="s">
        <v>2</v>
      </c>
      <c r="E118" s="585">
        <v>2333238.3828921658</v>
      </c>
      <c r="F118" s="585">
        <v>436955.02059956524</v>
      </c>
      <c r="G118" s="585">
        <v>1703053.0000000002</v>
      </c>
      <c r="H118" s="585">
        <v>193230.36229260018</v>
      </c>
      <c r="I118" s="630"/>
      <c r="J118" s="595" t="s">
        <v>2353</v>
      </c>
      <c r="K118" s="606"/>
      <c r="L118" s="585">
        <f t="shared" si="5"/>
        <v>2333238.38</v>
      </c>
      <c r="M118" s="585">
        <f t="shared" si="6"/>
        <v>436955.02</v>
      </c>
      <c r="N118" s="585">
        <f t="shared" si="7"/>
        <v>1703053</v>
      </c>
      <c r="O118" s="585">
        <f t="shared" si="8"/>
        <v>193230.36</v>
      </c>
    </row>
    <row r="119" spans="1:15" s="17" customFormat="1">
      <c r="A119" s="558" t="s">
        <v>1960</v>
      </c>
      <c r="B119" s="556" t="s">
        <v>1411</v>
      </c>
      <c r="C119" s="554"/>
      <c r="D119" s="552" t="s">
        <v>2</v>
      </c>
      <c r="E119" s="585">
        <v>2989626.8972112229</v>
      </c>
      <c r="F119" s="585">
        <v>576489.56989159738</v>
      </c>
      <c r="G119" s="585">
        <v>2175844</v>
      </c>
      <c r="H119" s="585">
        <v>237293.32731962571</v>
      </c>
      <c r="I119" s="630"/>
      <c r="J119" s="595" t="s">
        <v>2353</v>
      </c>
      <c r="K119" s="606"/>
      <c r="L119" s="585">
        <f t="shared" si="5"/>
        <v>2989626.9</v>
      </c>
      <c r="M119" s="585">
        <f t="shared" si="6"/>
        <v>576489.56999999995</v>
      </c>
      <c r="N119" s="585">
        <f t="shared" si="7"/>
        <v>2175844</v>
      </c>
      <c r="O119" s="585">
        <f t="shared" si="8"/>
        <v>237293.33</v>
      </c>
    </row>
    <row r="120" spans="1:15" s="17" customFormat="1">
      <c r="A120" s="558" t="s">
        <v>1961</v>
      </c>
      <c r="B120" s="556" t="s">
        <v>1412</v>
      </c>
      <c r="C120" s="554"/>
      <c r="D120" s="552" t="s">
        <v>2</v>
      </c>
      <c r="E120" s="585">
        <v>3595942.3869367307</v>
      </c>
      <c r="F120" s="585">
        <v>760582.23049544159</v>
      </c>
      <c r="G120" s="585">
        <v>2552044</v>
      </c>
      <c r="H120" s="585">
        <v>283316.15644128923</v>
      </c>
      <c r="I120" s="630"/>
      <c r="J120" s="595" t="s">
        <v>2353</v>
      </c>
      <c r="K120" s="606"/>
      <c r="L120" s="585">
        <f t="shared" si="5"/>
        <v>3595942.39</v>
      </c>
      <c r="M120" s="585">
        <f t="shared" si="6"/>
        <v>760582.23</v>
      </c>
      <c r="N120" s="585">
        <f t="shared" si="7"/>
        <v>2552044</v>
      </c>
      <c r="O120" s="585">
        <f t="shared" si="8"/>
        <v>283316.15999999997</v>
      </c>
    </row>
    <row r="121" spans="1:15" s="17" customFormat="1">
      <c r="A121" s="558" t="s">
        <v>1962</v>
      </c>
      <c r="B121" s="560" t="s">
        <v>1413</v>
      </c>
      <c r="C121" s="546"/>
      <c r="D121" s="549" t="s">
        <v>2</v>
      </c>
      <c r="E121" s="585">
        <v>612238.81452015077</v>
      </c>
      <c r="F121" s="585">
        <v>135052.91091154894</v>
      </c>
      <c r="G121" s="585">
        <v>430728.10000000003</v>
      </c>
      <c r="H121" s="585">
        <v>46457.803608601818</v>
      </c>
      <c r="I121" s="630"/>
      <c r="J121" s="595" t="s">
        <v>2353</v>
      </c>
      <c r="K121" s="606"/>
      <c r="L121" s="585">
        <f t="shared" si="5"/>
        <v>612238.81000000006</v>
      </c>
      <c r="M121" s="585">
        <f t="shared" si="6"/>
        <v>135052.91</v>
      </c>
      <c r="N121" s="585">
        <f t="shared" si="7"/>
        <v>430728.1</v>
      </c>
      <c r="O121" s="585">
        <f t="shared" si="8"/>
        <v>46457.8</v>
      </c>
    </row>
    <row r="122" spans="1:15" s="17" customFormat="1">
      <c r="A122" s="558" t="s">
        <v>1963</v>
      </c>
      <c r="B122" s="560" t="s">
        <v>1414</v>
      </c>
      <c r="C122" s="546"/>
      <c r="D122" s="550" t="s">
        <v>2</v>
      </c>
      <c r="E122" s="585">
        <v>1085115.8387066219</v>
      </c>
      <c r="F122" s="585">
        <v>149680.00641916305</v>
      </c>
      <c r="G122" s="585">
        <v>840264.70000000007</v>
      </c>
      <c r="H122" s="585">
        <v>95171.132287458837</v>
      </c>
      <c r="I122" s="630"/>
      <c r="J122" s="595" t="s">
        <v>2353</v>
      </c>
      <c r="K122" s="606"/>
      <c r="L122" s="585">
        <f t="shared" si="5"/>
        <v>1085115.8400000001</v>
      </c>
      <c r="M122" s="585">
        <f t="shared" si="6"/>
        <v>149680.01</v>
      </c>
      <c r="N122" s="585">
        <f t="shared" si="7"/>
        <v>840264.7</v>
      </c>
      <c r="O122" s="585">
        <f t="shared" si="8"/>
        <v>95171.13</v>
      </c>
    </row>
    <row r="123" spans="1:15" s="17" customFormat="1" ht="191.25">
      <c r="A123" s="558" t="s">
        <v>1964</v>
      </c>
      <c r="B123" s="546" t="s">
        <v>1416</v>
      </c>
      <c r="C123" s="577" t="s">
        <v>2127</v>
      </c>
      <c r="D123" s="549"/>
      <c r="E123" s="585"/>
      <c r="F123" s="585"/>
      <c r="G123" s="585"/>
      <c r="H123" s="585"/>
      <c r="I123" s="630" t="s">
        <v>2111</v>
      </c>
      <c r="J123" s="595"/>
      <c r="L123" s="585"/>
      <c r="M123" s="585"/>
      <c r="N123" s="585"/>
      <c r="O123" s="585"/>
    </row>
    <row r="124" spans="1:15" s="17" customFormat="1">
      <c r="A124" s="558" t="s">
        <v>1965</v>
      </c>
      <c r="B124" s="560" t="s">
        <v>1403</v>
      </c>
      <c r="C124" s="546"/>
      <c r="D124" s="549" t="s">
        <v>2</v>
      </c>
      <c r="E124" s="585">
        <v>313760.33556913532</v>
      </c>
      <c r="F124" s="585">
        <v>191358.67484620708</v>
      </c>
      <c r="G124" s="585">
        <v>111683.00000000001</v>
      </c>
      <c r="H124" s="585">
        <v>10718.660722928214</v>
      </c>
      <c r="I124" s="630"/>
      <c r="J124" s="595" t="s">
        <v>2353</v>
      </c>
      <c r="K124" s="606"/>
      <c r="L124" s="585">
        <f t="shared" si="5"/>
        <v>313760.34000000003</v>
      </c>
      <c r="M124" s="585">
        <f t="shared" si="6"/>
        <v>191358.67</v>
      </c>
      <c r="N124" s="585">
        <f t="shared" si="7"/>
        <v>111683</v>
      </c>
      <c r="O124" s="585">
        <f t="shared" si="8"/>
        <v>10718.66</v>
      </c>
    </row>
    <row r="125" spans="1:15" s="17" customFormat="1">
      <c r="A125" s="558" t="s">
        <v>1966</v>
      </c>
      <c r="B125" s="560" t="s">
        <v>1404</v>
      </c>
      <c r="C125" s="546"/>
      <c r="D125" s="549" t="s">
        <v>2</v>
      </c>
      <c r="E125" s="585">
        <v>377983.61444624048</v>
      </c>
      <c r="F125" s="585">
        <v>197680.06864784681</v>
      </c>
      <c r="G125" s="585">
        <v>164494</v>
      </c>
      <c r="H125" s="585">
        <v>15809.545798393674</v>
      </c>
      <c r="I125" s="630"/>
      <c r="J125" s="595" t="s">
        <v>2353</v>
      </c>
      <c r="K125" s="606"/>
      <c r="L125" s="585">
        <f t="shared" si="5"/>
        <v>377983.61</v>
      </c>
      <c r="M125" s="585">
        <f t="shared" si="6"/>
        <v>197680.07</v>
      </c>
      <c r="N125" s="585">
        <f t="shared" si="7"/>
        <v>164494</v>
      </c>
      <c r="O125" s="585">
        <f t="shared" si="8"/>
        <v>15809.55</v>
      </c>
    </row>
    <row r="126" spans="1:15" s="17" customFormat="1">
      <c r="A126" s="558" t="s">
        <v>1967</v>
      </c>
      <c r="B126" s="560" t="s">
        <v>1405</v>
      </c>
      <c r="C126" s="546"/>
      <c r="D126" s="549" t="s">
        <v>2</v>
      </c>
      <c r="E126" s="585">
        <v>451114.41294938698</v>
      </c>
      <c r="F126" s="585">
        <v>213478.83306350734</v>
      </c>
      <c r="G126" s="585">
        <v>216150.00000000003</v>
      </c>
      <c r="H126" s="585">
        <v>21485.579885879648</v>
      </c>
      <c r="I126" s="630"/>
      <c r="J126" s="595" t="s">
        <v>2353</v>
      </c>
      <c r="K126" s="606"/>
      <c r="L126" s="585">
        <f t="shared" si="5"/>
        <v>451114.41</v>
      </c>
      <c r="M126" s="585">
        <f t="shared" si="6"/>
        <v>213478.83</v>
      </c>
      <c r="N126" s="585">
        <f t="shared" si="7"/>
        <v>216150</v>
      </c>
      <c r="O126" s="585">
        <f t="shared" si="8"/>
        <v>21485.58</v>
      </c>
    </row>
    <row r="127" spans="1:15" s="17" customFormat="1">
      <c r="A127" s="558" t="s">
        <v>1968</v>
      </c>
      <c r="B127" s="560" t="s">
        <v>1406</v>
      </c>
      <c r="C127" s="546"/>
      <c r="D127" s="549" t="s">
        <v>2</v>
      </c>
      <c r="E127" s="585">
        <v>586782.72385034151</v>
      </c>
      <c r="F127" s="585">
        <v>240488.41208545177</v>
      </c>
      <c r="G127" s="585">
        <v>314732</v>
      </c>
      <c r="H127" s="585">
        <v>31562.311764889775</v>
      </c>
      <c r="I127" s="630"/>
      <c r="J127" s="595" t="s">
        <v>2353</v>
      </c>
      <c r="K127" s="606"/>
      <c r="L127" s="585">
        <f t="shared" si="5"/>
        <v>586782.71999999997</v>
      </c>
      <c r="M127" s="585">
        <f t="shared" si="6"/>
        <v>240488.41</v>
      </c>
      <c r="N127" s="585">
        <f t="shared" si="7"/>
        <v>314732</v>
      </c>
      <c r="O127" s="585">
        <f t="shared" si="8"/>
        <v>31562.31</v>
      </c>
    </row>
    <row r="128" spans="1:15" s="17" customFormat="1">
      <c r="A128" s="558" t="s">
        <v>1969</v>
      </c>
      <c r="B128" s="560" t="s">
        <v>1407</v>
      </c>
      <c r="C128" s="546"/>
      <c r="D128" s="549" t="s">
        <v>2</v>
      </c>
      <c r="E128" s="585">
        <v>861285.33732233243</v>
      </c>
      <c r="F128" s="585">
        <v>243354.37069344573</v>
      </c>
      <c r="G128" s="585">
        <v>561660</v>
      </c>
      <c r="H128" s="585">
        <v>56270.966628886781</v>
      </c>
      <c r="I128" s="630"/>
      <c r="J128" s="595" t="s">
        <v>2353</v>
      </c>
      <c r="K128" s="606"/>
      <c r="L128" s="585">
        <f t="shared" si="5"/>
        <v>861285.34</v>
      </c>
      <c r="M128" s="585">
        <f t="shared" si="6"/>
        <v>243354.37</v>
      </c>
      <c r="N128" s="585">
        <f t="shared" si="7"/>
        <v>561660</v>
      </c>
      <c r="O128" s="585">
        <f t="shared" si="8"/>
        <v>56270.97</v>
      </c>
    </row>
    <row r="129" spans="1:15" s="17" customFormat="1">
      <c r="A129" s="558" t="s">
        <v>1970</v>
      </c>
      <c r="B129" s="560" t="s">
        <v>1408</v>
      </c>
      <c r="C129" s="546"/>
      <c r="D129" s="549" t="s">
        <v>2</v>
      </c>
      <c r="E129" s="585">
        <v>1426736.6578130897</v>
      </c>
      <c r="F129" s="585">
        <v>274143.83591234562</v>
      </c>
      <c r="G129" s="585">
        <v>1048619</v>
      </c>
      <c r="H129" s="585">
        <v>103973.82190074406</v>
      </c>
      <c r="I129" s="630"/>
      <c r="J129" s="595" t="s">
        <v>2353</v>
      </c>
      <c r="K129" s="606"/>
      <c r="L129" s="585">
        <f t="shared" si="5"/>
        <v>1426736.66</v>
      </c>
      <c r="M129" s="585">
        <f t="shared" si="6"/>
        <v>274143.84000000003</v>
      </c>
      <c r="N129" s="585">
        <f t="shared" si="7"/>
        <v>1048619</v>
      </c>
      <c r="O129" s="585">
        <f t="shared" si="8"/>
        <v>103973.82</v>
      </c>
    </row>
    <row r="130" spans="1:15" s="17" customFormat="1">
      <c r="A130" s="558" t="s">
        <v>1971</v>
      </c>
      <c r="B130" s="560" t="s">
        <v>1409</v>
      </c>
      <c r="C130" s="546"/>
      <c r="D130" s="549" t="s">
        <v>2</v>
      </c>
      <c r="E130" s="585">
        <v>2064428.11469244</v>
      </c>
      <c r="F130" s="585">
        <v>404918.21899527794</v>
      </c>
      <c r="G130" s="585">
        <v>1507979.0000000002</v>
      </c>
      <c r="H130" s="585">
        <v>151530.89569716188</v>
      </c>
      <c r="I130" s="630"/>
      <c r="J130" s="595" t="s">
        <v>2353</v>
      </c>
      <c r="K130" s="606"/>
      <c r="L130" s="585">
        <f t="shared" si="5"/>
        <v>2064428.11</v>
      </c>
      <c r="M130" s="585">
        <f t="shared" si="6"/>
        <v>404918.22</v>
      </c>
      <c r="N130" s="585">
        <f t="shared" si="7"/>
        <v>1507979</v>
      </c>
      <c r="O130" s="585">
        <f t="shared" si="8"/>
        <v>151530.9</v>
      </c>
    </row>
    <row r="131" spans="1:15" s="17" customFormat="1">
      <c r="A131" s="558" t="s">
        <v>1972</v>
      </c>
      <c r="B131" s="560" t="s">
        <v>1410</v>
      </c>
      <c r="C131" s="546"/>
      <c r="D131" s="549" t="s">
        <v>2</v>
      </c>
      <c r="E131" s="585">
        <v>2184027.9421173255</v>
      </c>
      <c r="F131" s="585">
        <v>459016.40949096269</v>
      </c>
      <c r="G131" s="585">
        <v>1507979.0000000002</v>
      </c>
      <c r="H131" s="585">
        <v>217032.53262636266</v>
      </c>
      <c r="I131" s="630"/>
      <c r="J131" s="595" t="s">
        <v>2353</v>
      </c>
      <c r="K131" s="606"/>
      <c r="L131" s="585">
        <f t="shared" si="5"/>
        <v>2184027.94</v>
      </c>
      <c r="M131" s="585">
        <f t="shared" si="6"/>
        <v>459016.41</v>
      </c>
      <c r="N131" s="585">
        <f t="shared" si="7"/>
        <v>1507979</v>
      </c>
      <c r="O131" s="585">
        <f t="shared" si="8"/>
        <v>217032.53</v>
      </c>
    </row>
    <row r="132" spans="1:15" s="17" customFormat="1">
      <c r="A132" s="558" t="s">
        <v>1973</v>
      </c>
      <c r="B132" s="560" t="s">
        <v>1411</v>
      </c>
      <c r="C132" s="546"/>
      <c r="D132" s="549" t="s">
        <v>2</v>
      </c>
      <c r="E132" s="585">
        <v>2314505.8109050649</v>
      </c>
      <c r="F132" s="585">
        <v>517091.67534566758</v>
      </c>
      <c r="G132" s="585">
        <v>1507979.0000000002</v>
      </c>
      <c r="H132" s="585">
        <v>289435.13555939711</v>
      </c>
      <c r="I132" s="630"/>
      <c r="J132" s="595" t="s">
        <v>2353</v>
      </c>
      <c r="K132" s="606"/>
      <c r="L132" s="585">
        <f t="shared" si="5"/>
        <v>2314505.81</v>
      </c>
      <c r="M132" s="585">
        <f t="shared" si="6"/>
        <v>517091.68</v>
      </c>
      <c r="N132" s="585">
        <f t="shared" si="7"/>
        <v>1507979</v>
      </c>
      <c r="O132" s="585">
        <f t="shared" si="8"/>
        <v>289435.14</v>
      </c>
    </row>
    <row r="133" spans="1:15" s="17" customFormat="1">
      <c r="A133" s="558" t="s">
        <v>1974</v>
      </c>
      <c r="B133" s="560" t="s">
        <v>1412</v>
      </c>
      <c r="C133" s="546"/>
      <c r="D133" s="549" t="s">
        <v>2</v>
      </c>
      <c r="E133" s="585">
        <v>3465113.927767003</v>
      </c>
      <c r="F133" s="585">
        <v>582514.6883273978</v>
      </c>
      <c r="G133" s="585">
        <v>2552044</v>
      </c>
      <c r="H133" s="585">
        <v>330555.23943960544</v>
      </c>
      <c r="I133" s="630"/>
      <c r="J133" s="595" t="s">
        <v>2353</v>
      </c>
      <c r="K133" s="606"/>
      <c r="L133" s="585">
        <f t="shared" si="5"/>
        <v>3465113.93</v>
      </c>
      <c r="M133" s="585">
        <f t="shared" si="6"/>
        <v>582514.68999999994</v>
      </c>
      <c r="N133" s="585">
        <f t="shared" si="7"/>
        <v>2552044</v>
      </c>
      <c r="O133" s="585">
        <f t="shared" si="8"/>
        <v>330555.24</v>
      </c>
    </row>
    <row r="134" spans="1:15" s="17" customFormat="1">
      <c r="A134" s="558" t="s">
        <v>1975</v>
      </c>
      <c r="B134" s="560" t="s">
        <v>1413</v>
      </c>
      <c r="C134" s="546"/>
      <c r="D134" s="549" t="s">
        <v>2</v>
      </c>
      <c r="E134" s="585">
        <v>716268.86678833247</v>
      </c>
      <c r="F134" s="585">
        <v>240488.41208545183</v>
      </c>
      <c r="G134" s="585">
        <v>430728.10000000003</v>
      </c>
      <c r="H134" s="585">
        <v>45052.354702880555</v>
      </c>
      <c r="I134" s="630"/>
      <c r="J134" s="595" t="s">
        <v>2353</v>
      </c>
      <c r="K134" s="606"/>
      <c r="L134" s="585">
        <f t="shared" si="5"/>
        <v>716268.87</v>
      </c>
      <c r="M134" s="585">
        <f t="shared" si="6"/>
        <v>240488.41</v>
      </c>
      <c r="N134" s="585">
        <f t="shared" si="7"/>
        <v>430728.1</v>
      </c>
      <c r="O134" s="585">
        <f t="shared" si="8"/>
        <v>45052.35</v>
      </c>
    </row>
    <row r="135" spans="1:15" s="17" customFormat="1">
      <c r="A135" s="558" t="s">
        <v>1976</v>
      </c>
      <c r="B135" s="560" t="s">
        <v>1414</v>
      </c>
      <c r="C135" s="546"/>
      <c r="D135" s="550" t="s">
        <v>2</v>
      </c>
      <c r="E135" s="585">
        <v>1176767.6244116963</v>
      </c>
      <c r="F135" s="585">
        <v>243354.37069344573</v>
      </c>
      <c r="G135" s="585">
        <v>840264.70000000007</v>
      </c>
      <c r="H135" s="585">
        <v>93148.553718250405</v>
      </c>
      <c r="I135" s="630"/>
      <c r="J135" s="595" t="s">
        <v>2353</v>
      </c>
      <c r="K135" s="606"/>
      <c r="L135" s="585">
        <f t="shared" si="5"/>
        <v>1176767.6200000001</v>
      </c>
      <c r="M135" s="585">
        <f t="shared" si="6"/>
        <v>243354.37</v>
      </c>
      <c r="N135" s="585">
        <f t="shared" si="7"/>
        <v>840264.7</v>
      </c>
      <c r="O135" s="585">
        <f t="shared" si="8"/>
        <v>93148.55</v>
      </c>
    </row>
    <row r="136" spans="1:15" s="17" customFormat="1" ht="140.25">
      <c r="A136" s="558" t="s">
        <v>1977</v>
      </c>
      <c r="B136" s="554" t="s">
        <v>1415</v>
      </c>
      <c r="C136" s="576" t="s">
        <v>2121</v>
      </c>
      <c r="D136" s="552"/>
      <c r="E136" s="585"/>
      <c r="F136" s="585"/>
      <c r="G136" s="585"/>
      <c r="H136" s="585"/>
      <c r="I136" s="630" t="s">
        <v>2111</v>
      </c>
      <c r="J136" s="595"/>
      <c r="L136" s="585"/>
      <c r="M136" s="585"/>
      <c r="N136" s="585"/>
      <c r="O136" s="585"/>
    </row>
    <row r="137" spans="1:15" s="17" customFormat="1">
      <c r="A137" s="558" t="s">
        <v>1978</v>
      </c>
      <c r="B137" s="556" t="s">
        <v>1403</v>
      </c>
      <c r="C137" s="554"/>
      <c r="D137" s="552" t="s">
        <v>2</v>
      </c>
      <c r="E137" s="585">
        <v>195765.0076163855</v>
      </c>
      <c r="F137" s="585">
        <v>127783.45677296015</v>
      </c>
      <c r="G137" s="585">
        <v>57310.000000000007</v>
      </c>
      <c r="H137" s="585">
        <v>10671.55084342533</v>
      </c>
      <c r="I137" s="630"/>
      <c r="J137" s="595" t="s">
        <v>2353</v>
      </c>
      <c r="K137" s="606"/>
      <c r="L137" s="585">
        <f t="shared" si="5"/>
        <v>195765.01</v>
      </c>
      <c r="M137" s="585">
        <f t="shared" si="6"/>
        <v>127783.46</v>
      </c>
      <c r="N137" s="585">
        <f t="shared" si="7"/>
        <v>57310</v>
      </c>
      <c r="O137" s="585">
        <f t="shared" si="8"/>
        <v>10671.55</v>
      </c>
    </row>
    <row r="138" spans="1:15" s="17" customFormat="1">
      <c r="A138" s="558" t="s">
        <v>1979</v>
      </c>
      <c r="B138" s="556" t="s">
        <v>1404</v>
      </c>
      <c r="C138" s="554"/>
      <c r="D138" s="552" t="s">
        <v>2</v>
      </c>
      <c r="E138" s="585">
        <v>268071.15035832173</v>
      </c>
      <c r="F138" s="585">
        <v>149443.58568799193</v>
      </c>
      <c r="G138" s="585">
        <v>102410.00000000001</v>
      </c>
      <c r="H138" s="585">
        <v>16217.564670329784</v>
      </c>
      <c r="I138" s="630"/>
      <c r="J138" s="595" t="s">
        <v>2353</v>
      </c>
      <c r="K138" s="606"/>
      <c r="L138" s="585">
        <f t="shared" si="5"/>
        <v>268071.15000000002</v>
      </c>
      <c r="M138" s="585">
        <f t="shared" si="6"/>
        <v>149443.59</v>
      </c>
      <c r="N138" s="585">
        <f t="shared" si="7"/>
        <v>102410</v>
      </c>
      <c r="O138" s="585">
        <f t="shared" si="8"/>
        <v>16217.56</v>
      </c>
    </row>
    <row r="139" spans="1:15" s="17" customFormat="1">
      <c r="A139" s="558" t="s">
        <v>1980</v>
      </c>
      <c r="B139" s="556" t="s">
        <v>1405</v>
      </c>
      <c r="C139" s="554"/>
      <c r="D139" s="552" t="s">
        <v>2</v>
      </c>
      <c r="E139" s="585">
        <v>331162.04420638119</v>
      </c>
      <c r="F139" s="585">
        <v>161613.85985916111</v>
      </c>
      <c r="G139" s="585">
        <v>149050</v>
      </c>
      <c r="H139" s="585">
        <v>20498.184347220125</v>
      </c>
      <c r="I139" s="630"/>
      <c r="J139" s="595" t="s">
        <v>2353</v>
      </c>
      <c r="K139" s="606"/>
      <c r="L139" s="585">
        <f t="shared" ref="L139:L202" si="9">ROUND(E139*$F$4,2)</f>
        <v>331162.03999999998</v>
      </c>
      <c r="M139" s="585">
        <f t="shared" ref="M139:M202" si="10">ROUND(F139*$F$4,2)</f>
        <v>161613.85999999999</v>
      </c>
      <c r="N139" s="585">
        <f t="shared" ref="N139:N202" si="11">ROUND(G139*$F$4,2)</f>
        <v>149050</v>
      </c>
      <c r="O139" s="585">
        <f t="shared" ref="O139:O148" si="12">ROUND(H139*$F$4,2)</f>
        <v>20498.18</v>
      </c>
    </row>
    <row r="140" spans="1:15" s="17" customFormat="1">
      <c r="A140" s="558" t="s">
        <v>1981</v>
      </c>
      <c r="B140" s="556" t="s">
        <v>1406</v>
      </c>
      <c r="C140" s="554"/>
      <c r="D140" s="552" t="s">
        <v>2</v>
      </c>
      <c r="E140" s="585">
        <v>444984.42127610563</v>
      </c>
      <c r="F140" s="585">
        <v>174775.24765169821</v>
      </c>
      <c r="G140" s="585">
        <v>240350.00000000003</v>
      </c>
      <c r="H140" s="585">
        <v>29859.173624407369</v>
      </c>
      <c r="I140" s="630"/>
      <c r="J140" s="595" t="s">
        <v>2353</v>
      </c>
      <c r="K140" s="606"/>
      <c r="L140" s="585">
        <f t="shared" si="9"/>
        <v>444984.42</v>
      </c>
      <c r="M140" s="585">
        <f t="shared" si="10"/>
        <v>174775.25</v>
      </c>
      <c r="N140" s="585">
        <f t="shared" si="11"/>
        <v>240350</v>
      </c>
      <c r="O140" s="585">
        <f t="shared" si="12"/>
        <v>29859.17</v>
      </c>
    </row>
    <row r="141" spans="1:15" s="17" customFormat="1">
      <c r="A141" s="558" t="s">
        <v>1982</v>
      </c>
      <c r="B141" s="556" t="s">
        <v>1407</v>
      </c>
      <c r="C141" s="554"/>
      <c r="D141" s="552" t="s">
        <v>2</v>
      </c>
      <c r="E141" s="585">
        <v>692067.35225589748</v>
      </c>
      <c r="F141" s="585">
        <v>189008.4626301988</v>
      </c>
      <c r="G141" s="585">
        <v>449020.00000000006</v>
      </c>
      <c r="H141" s="585">
        <v>54038.889625698685</v>
      </c>
      <c r="I141" s="630"/>
      <c r="J141" s="595" t="s">
        <v>2353</v>
      </c>
      <c r="K141" s="606"/>
      <c r="L141" s="585">
        <f t="shared" si="9"/>
        <v>692067.35</v>
      </c>
      <c r="M141" s="585">
        <f t="shared" si="10"/>
        <v>189008.46</v>
      </c>
      <c r="N141" s="585">
        <f t="shared" si="11"/>
        <v>449020</v>
      </c>
      <c r="O141" s="585">
        <f t="shared" si="12"/>
        <v>54038.89</v>
      </c>
    </row>
    <row r="142" spans="1:15" s="17" customFormat="1">
      <c r="A142" s="558" t="s">
        <v>1983</v>
      </c>
      <c r="B142" s="556" t="s">
        <v>1408</v>
      </c>
      <c r="C142" s="554"/>
      <c r="D142" s="552" t="s">
        <v>2</v>
      </c>
      <c r="E142" s="585">
        <v>1185633.6333174221</v>
      </c>
      <c r="F142" s="585">
        <v>204400.79144973904</v>
      </c>
      <c r="G142" s="585">
        <v>880194.70000000007</v>
      </c>
      <c r="H142" s="585">
        <v>101038.14186768312</v>
      </c>
      <c r="I142" s="630"/>
      <c r="J142" s="595" t="s">
        <v>2353</v>
      </c>
      <c r="K142" s="606"/>
      <c r="L142" s="585">
        <f t="shared" si="9"/>
        <v>1185633.6299999999</v>
      </c>
      <c r="M142" s="585">
        <f t="shared" si="10"/>
        <v>204400.79</v>
      </c>
      <c r="N142" s="585">
        <f t="shared" si="11"/>
        <v>880194.7</v>
      </c>
      <c r="O142" s="585">
        <f t="shared" si="12"/>
        <v>101038.14</v>
      </c>
    </row>
    <row r="143" spans="1:15" s="17" customFormat="1">
      <c r="A143" s="558" t="s">
        <v>1984</v>
      </c>
      <c r="B143" s="556" t="s">
        <v>1409</v>
      </c>
      <c r="C143" s="554"/>
      <c r="D143" s="552" t="s">
        <v>2</v>
      </c>
      <c r="E143" s="585">
        <v>1694724.3254594889</v>
      </c>
      <c r="F143" s="585">
        <v>247127.68131750444</v>
      </c>
      <c r="G143" s="585">
        <v>1300453</v>
      </c>
      <c r="H143" s="585">
        <v>147143.6441419844</v>
      </c>
      <c r="I143" s="630"/>
      <c r="J143" s="595" t="s">
        <v>2353</v>
      </c>
      <c r="K143" s="606"/>
      <c r="L143" s="585">
        <f t="shared" si="9"/>
        <v>1694724.33</v>
      </c>
      <c r="M143" s="585">
        <f t="shared" si="10"/>
        <v>247127.67999999999</v>
      </c>
      <c r="N143" s="585">
        <f t="shared" si="11"/>
        <v>1300453</v>
      </c>
      <c r="O143" s="585">
        <f t="shared" si="12"/>
        <v>147143.64000000001</v>
      </c>
    </row>
    <row r="144" spans="1:15" s="17" customFormat="1">
      <c r="A144" s="558" t="s">
        <v>1985</v>
      </c>
      <c r="B144" s="556" t="s">
        <v>1410</v>
      </c>
      <c r="C144" s="554"/>
      <c r="D144" s="552" t="s">
        <v>2</v>
      </c>
      <c r="E144" s="585">
        <v>2285981.5483273626</v>
      </c>
      <c r="F144" s="585">
        <v>371273.91575928312</v>
      </c>
      <c r="G144" s="585">
        <v>1703053.0000000002</v>
      </c>
      <c r="H144" s="585">
        <v>211654.63256807945</v>
      </c>
      <c r="I144" s="630"/>
      <c r="J144" s="595" t="s">
        <v>2353</v>
      </c>
      <c r="K144" s="606"/>
      <c r="L144" s="585">
        <f t="shared" si="9"/>
        <v>2285981.5499999998</v>
      </c>
      <c r="M144" s="585">
        <f t="shared" si="10"/>
        <v>371273.92</v>
      </c>
      <c r="N144" s="585">
        <f t="shared" si="11"/>
        <v>1703053</v>
      </c>
      <c r="O144" s="585">
        <f t="shared" si="12"/>
        <v>211654.63</v>
      </c>
    </row>
    <row r="145" spans="1:15" s="17" customFormat="1">
      <c r="A145" s="558" t="s">
        <v>1986</v>
      </c>
      <c r="B145" s="556" t="s">
        <v>1411</v>
      </c>
      <c r="C145" s="554"/>
      <c r="D145" s="552" t="s">
        <v>2</v>
      </c>
      <c r="E145" s="585">
        <v>2864030.4498454658</v>
      </c>
      <c r="F145" s="585">
        <v>401509.44126940955</v>
      </c>
      <c r="G145" s="585">
        <v>2175844</v>
      </c>
      <c r="H145" s="585">
        <v>286677.00857605622</v>
      </c>
      <c r="I145" s="630"/>
      <c r="J145" s="595" t="s">
        <v>2353</v>
      </c>
      <c r="K145" s="606"/>
      <c r="L145" s="585">
        <f t="shared" si="9"/>
        <v>2864030.45</v>
      </c>
      <c r="M145" s="585">
        <f t="shared" si="10"/>
        <v>401509.44</v>
      </c>
      <c r="N145" s="585">
        <f t="shared" si="11"/>
        <v>2175844</v>
      </c>
      <c r="O145" s="585">
        <f t="shared" si="12"/>
        <v>286677.01</v>
      </c>
    </row>
    <row r="146" spans="1:15" s="17" customFormat="1">
      <c r="A146" s="558" t="s">
        <v>1987</v>
      </c>
      <c r="B146" s="556" t="s">
        <v>1412</v>
      </c>
      <c r="C146" s="554"/>
      <c r="D146" s="552" t="s">
        <v>2</v>
      </c>
      <c r="E146" s="585">
        <v>3278338.014317553</v>
      </c>
      <c r="F146" s="585">
        <v>401509.44126940955</v>
      </c>
      <c r="G146" s="585">
        <v>2552044</v>
      </c>
      <c r="H146" s="585">
        <v>324784.57304814382</v>
      </c>
      <c r="I146" s="630"/>
      <c r="J146" s="595" t="s">
        <v>2353</v>
      </c>
      <c r="K146" s="606"/>
      <c r="L146" s="585">
        <f t="shared" si="9"/>
        <v>3278338.01</v>
      </c>
      <c r="M146" s="585">
        <f t="shared" si="10"/>
        <v>401509.44</v>
      </c>
      <c r="N146" s="585">
        <f t="shared" si="11"/>
        <v>2552044</v>
      </c>
      <c r="O146" s="585">
        <f t="shared" si="12"/>
        <v>324784.57</v>
      </c>
    </row>
    <row r="147" spans="1:15" s="17" customFormat="1">
      <c r="A147" s="558" t="s">
        <v>1988</v>
      </c>
      <c r="B147" s="560" t="s">
        <v>1413</v>
      </c>
      <c r="C147" s="546"/>
      <c r="D147" s="549" t="s">
        <v>2</v>
      </c>
      <c r="E147" s="585">
        <v>651577.72507107514</v>
      </c>
      <c r="F147" s="585">
        <v>174775.24765169821</v>
      </c>
      <c r="G147" s="585">
        <v>430728.10000000003</v>
      </c>
      <c r="H147" s="585">
        <v>46074.377419376906</v>
      </c>
      <c r="I147" s="630"/>
      <c r="J147" s="595" t="s">
        <v>2353</v>
      </c>
      <c r="K147" s="606"/>
      <c r="L147" s="585">
        <f t="shared" si="9"/>
        <v>651577.73</v>
      </c>
      <c r="M147" s="585">
        <f t="shared" si="10"/>
        <v>174775.25</v>
      </c>
      <c r="N147" s="585">
        <f t="shared" si="11"/>
        <v>430728.1</v>
      </c>
      <c r="O147" s="585">
        <f t="shared" si="12"/>
        <v>46074.38</v>
      </c>
    </row>
    <row r="148" spans="1:15" s="17" customFormat="1">
      <c r="A148" s="558" t="s">
        <v>1989</v>
      </c>
      <c r="B148" s="560" t="s">
        <v>1414</v>
      </c>
      <c r="C148" s="546"/>
      <c r="D148" s="550" t="s">
        <v>2</v>
      </c>
      <c r="E148" s="585">
        <v>1124266.8472679625</v>
      </c>
      <c r="F148" s="585">
        <v>189008.4626301988</v>
      </c>
      <c r="G148" s="585">
        <v>840264.70000000007</v>
      </c>
      <c r="H148" s="585">
        <v>94993.684637763698</v>
      </c>
      <c r="I148" s="630"/>
      <c r="J148" s="595" t="s">
        <v>2353</v>
      </c>
      <c r="K148" s="606"/>
      <c r="L148" s="585">
        <f t="shared" si="9"/>
        <v>1124266.8500000001</v>
      </c>
      <c r="M148" s="585">
        <f t="shared" si="10"/>
        <v>189008.46</v>
      </c>
      <c r="N148" s="585">
        <f t="shared" si="11"/>
        <v>840264.7</v>
      </c>
      <c r="O148" s="585">
        <f t="shared" si="12"/>
        <v>94993.68</v>
      </c>
    </row>
    <row r="149" spans="1:15" s="17" customFormat="1">
      <c r="A149" s="706" t="s">
        <v>2128</v>
      </c>
      <c r="B149" s="706"/>
      <c r="C149" s="707"/>
      <c r="D149" s="704"/>
      <c r="E149" s="585"/>
      <c r="F149" s="585"/>
      <c r="G149" s="585"/>
      <c r="H149" s="585"/>
      <c r="I149" s="630"/>
      <c r="J149" s="595"/>
      <c r="L149" s="585"/>
      <c r="M149" s="585"/>
      <c r="N149" s="585"/>
      <c r="O149" s="585"/>
    </row>
    <row r="150" spans="1:15" s="17" customFormat="1">
      <c r="A150" s="706" t="s">
        <v>2129</v>
      </c>
      <c r="B150" s="706"/>
      <c r="C150" s="707"/>
      <c r="D150" s="704"/>
      <c r="E150" s="585"/>
      <c r="F150" s="585"/>
      <c r="G150" s="585"/>
      <c r="H150" s="585"/>
      <c r="I150" s="630"/>
      <c r="J150" s="595"/>
      <c r="L150" s="585"/>
      <c r="M150" s="585"/>
      <c r="N150" s="585"/>
      <c r="O150" s="585"/>
    </row>
    <row r="151" spans="1:15" s="17" customFormat="1">
      <c r="A151" s="706" t="s">
        <v>2130</v>
      </c>
      <c r="B151" s="706"/>
      <c r="C151" s="707"/>
      <c r="D151" s="704"/>
      <c r="E151" s="585"/>
      <c r="F151" s="585"/>
      <c r="G151" s="585"/>
      <c r="H151" s="585"/>
      <c r="I151" s="630"/>
      <c r="J151" s="632"/>
      <c r="L151" s="585"/>
      <c r="M151" s="585"/>
      <c r="N151" s="585"/>
      <c r="O151" s="585"/>
    </row>
    <row r="152" spans="1:15" s="17" customFormat="1">
      <c r="A152" s="706" t="s">
        <v>2131</v>
      </c>
      <c r="B152" s="706"/>
      <c r="C152" s="707"/>
      <c r="D152" s="704"/>
      <c r="E152" s="585"/>
      <c r="F152" s="585"/>
      <c r="G152" s="585"/>
      <c r="H152" s="585"/>
      <c r="I152" s="630"/>
      <c r="J152" s="632"/>
      <c r="L152" s="585"/>
      <c r="M152" s="585"/>
      <c r="N152" s="585"/>
      <c r="O152" s="585"/>
    </row>
    <row r="153" spans="1:15" s="17" customFormat="1">
      <c r="A153" s="706" t="s">
        <v>2132</v>
      </c>
      <c r="B153" s="706"/>
      <c r="C153" s="707"/>
      <c r="D153" s="704"/>
      <c r="E153" s="585"/>
      <c r="F153" s="585"/>
      <c r="G153" s="585"/>
      <c r="H153" s="585"/>
      <c r="I153" s="630"/>
      <c r="J153" s="632"/>
      <c r="L153" s="585"/>
      <c r="M153" s="585"/>
      <c r="N153" s="585"/>
      <c r="O153" s="585"/>
    </row>
    <row r="154" spans="1:15" s="17" customFormat="1">
      <c r="A154" s="706" t="s">
        <v>2133</v>
      </c>
      <c r="B154" s="706"/>
      <c r="C154" s="707"/>
      <c r="D154" s="704"/>
      <c r="E154" s="585"/>
      <c r="F154" s="585"/>
      <c r="G154" s="585"/>
      <c r="H154" s="585"/>
      <c r="I154" s="630"/>
      <c r="J154" s="595"/>
      <c r="L154" s="585"/>
      <c r="M154" s="585"/>
      <c r="N154" s="585"/>
      <c r="O154" s="585"/>
    </row>
    <row r="155" spans="1:15" s="17" customFormat="1">
      <c r="A155" s="706" t="s">
        <v>2134</v>
      </c>
      <c r="B155" s="706"/>
      <c r="C155" s="707"/>
      <c r="D155" s="705"/>
      <c r="E155" s="585"/>
      <c r="F155" s="585"/>
      <c r="G155" s="585"/>
      <c r="H155" s="585"/>
      <c r="I155" s="630"/>
      <c r="J155" s="632"/>
      <c r="L155" s="585"/>
      <c r="M155" s="585"/>
      <c r="N155" s="585"/>
      <c r="O155" s="585"/>
    </row>
    <row r="156" spans="1:15" s="17" customFormat="1">
      <c r="A156" s="708" t="s">
        <v>2135</v>
      </c>
      <c r="B156" s="708"/>
      <c r="C156" s="709"/>
      <c r="D156" s="583"/>
      <c r="E156" s="585"/>
      <c r="F156" s="585"/>
      <c r="G156" s="585"/>
      <c r="H156" s="585"/>
      <c r="I156" s="630"/>
      <c r="J156" s="595"/>
      <c r="L156" s="585"/>
      <c r="M156" s="585"/>
      <c r="N156" s="585"/>
      <c r="O156" s="585"/>
    </row>
    <row r="157" spans="1:15" s="17" customFormat="1">
      <c r="A157" s="710" t="s">
        <v>1779</v>
      </c>
      <c r="B157" s="711"/>
      <c r="C157" s="712"/>
      <c r="D157" s="551"/>
      <c r="E157" s="585"/>
      <c r="F157" s="585"/>
      <c r="G157" s="585"/>
      <c r="H157" s="585"/>
      <c r="I157" s="630"/>
      <c r="J157" s="595"/>
      <c r="L157" s="585"/>
      <c r="M157" s="585"/>
      <c r="N157" s="585"/>
      <c r="O157" s="585"/>
    </row>
    <row r="158" spans="1:15" s="17" customFormat="1" ht="76.5">
      <c r="A158" s="586" t="s">
        <v>2336</v>
      </c>
      <c r="B158" s="562" t="s">
        <v>1744</v>
      </c>
      <c r="C158" s="562" t="s">
        <v>2325</v>
      </c>
      <c r="D158" s="551" t="s">
        <v>2</v>
      </c>
      <c r="E158" s="585">
        <v>1108953.5999999999</v>
      </c>
      <c r="F158" s="585">
        <v>1108953.5999999999</v>
      </c>
      <c r="G158" s="585">
        <v>0</v>
      </c>
      <c r="H158" s="585"/>
      <c r="I158" s="630"/>
      <c r="J158" s="595"/>
      <c r="K158" s="606"/>
      <c r="L158" s="585">
        <f t="shared" si="9"/>
        <v>1108953.6000000001</v>
      </c>
      <c r="M158" s="585">
        <f t="shared" si="10"/>
        <v>1108953.6000000001</v>
      </c>
      <c r="N158" s="585">
        <f t="shared" si="11"/>
        <v>0</v>
      </c>
      <c r="O158" s="585"/>
    </row>
    <row r="159" spans="1:15" s="17" customFormat="1" ht="76.5">
      <c r="A159" s="561" t="s">
        <v>12</v>
      </c>
      <c r="B159" s="562" t="s">
        <v>1223</v>
      </c>
      <c r="C159" s="562" t="s">
        <v>2136</v>
      </c>
      <c r="D159" s="551" t="s">
        <v>2</v>
      </c>
      <c r="E159" s="585">
        <v>1337418.3715199996</v>
      </c>
      <c r="F159" s="585">
        <v>534967.34860799974</v>
      </c>
      <c r="G159" s="585">
        <v>802451.02291199996</v>
      </c>
      <c r="H159" s="585"/>
      <c r="I159" s="630"/>
      <c r="J159" s="595"/>
      <c r="K159" s="606"/>
      <c r="L159" s="585">
        <f t="shared" si="9"/>
        <v>1337418.3700000001</v>
      </c>
      <c r="M159" s="585">
        <f t="shared" si="10"/>
        <v>534967.35</v>
      </c>
      <c r="N159" s="585">
        <f t="shared" si="11"/>
        <v>802451.02</v>
      </c>
      <c r="O159" s="585"/>
    </row>
    <row r="160" spans="1:15" s="17" customFormat="1" ht="25.5">
      <c r="A160" s="555" t="s">
        <v>13</v>
      </c>
      <c r="B160" s="554" t="s">
        <v>805</v>
      </c>
      <c r="C160" s="554" t="s">
        <v>1644</v>
      </c>
      <c r="D160" s="548" t="s">
        <v>18</v>
      </c>
      <c r="E160" s="585">
        <v>634449.81499199988</v>
      </c>
      <c r="F160" s="585">
        <v>253779.92599679995</v>
      </c>
      <c r="G160" s="585">
        <v>380669.88899519993</v>
      </c>
      <c r="H160" s="585"/>
      <c r="I160" s="630" t="s">
        <v>2137</v>
      </c>
      <c r="J160" s="595"/>
      <c r="K160" s="606"/>
      <c r="L160" s="585">
        <f t="shared" si="9"/>
        <v>634449.81000000006</v>
      </c>
      <c r="M160" s="585">
        <f t="shared" si="10"/>
        <v>253779.93</v>
      </c>
      <c r="N160" s="585">
        <f t="shared" si="11"/>
        <v>380669.89</v>
      </c>
      <c r="O160" s="585"/>
    </row>
    <row r="161" spans="1:15" s="17" customFormat="1" ht="63.75">
      <c r="A161" s="555" t="s">
        <v>14</v>
      </c>
      <c r="B161" s="554" t="s">
        <v>166</v>
      </c>
      <c r="C161" s="554" t="s">
        <v>2138</v>
      </c>
      <c r="D161" s="548" t="s">
        <v>18</v>
      </c>
      <c r="E161" s="585">
        <v>618316.51795199991</v>
      </c>
      <c r="F161" s="585">
        <v>247326.6071808</v>
      </c>
      <c r="G161" s="585">
        <v>370989.91077119991</v>
      </c>
      <c r="H161" s="585"/>
      <c r="I161" s="630" t="s">
        <v>854</v>
      </c>
      <c r="J161" s="595"/>
      <c r="K161" s="606"/>
      <c r="L161" s="585">
        <f t="shared" si="9"/>
        <v>618316.52</v>
      </c>
      <c r="M161" s="585">
        <f t="shared" si="10"/>
        <v>247326.61</v>
      </c>
      <c r="N161" s="585">
        <f t="shared" si="11"/>
        <v>370989.91</v>
      </c>
      <c r="O161" s="585"/>
    </row>
    <row r="162" spans="1:15" s="17" customFormat="1" ht="51">
      <c r="A162" s="555" t="s">
        <v>1436</v>
      </c>
      <c r="B162" s="554" t="s">
        <v>1327</v>
      </c>
      <c r="C162" s="554" t="s">
        <v>2139</v>
      </c>
      <c r="D162" s="581" t="s">
        <v>18</v>
      </c>
      <c r="E162" s="585">
        <v>1080568.4526</v>
      </c>
      <c r="F162" s="585">
        <v>432227.38104000007</v>
      </c>
      <c r="G162" s="585">
        <v>648341.07155999984</v>
      </c>
      <c r="H162" s="585"/>
      <c r="I162" s="630" t="s">
        <v>1328</v>
      </c>
      <c r="J162" s="595"/>
      <c r="K162" s="606"/>
      <c r="L162" s="585">
        <f t="shared" si="9"/>
        <v>1080568.45</v>
      </c>
      <c r="M162" s="585">
        <f t="shared" si="10"/>
        <v>432227.38</v>
      </c>
      <c r="N162" s="585">
        <f t="shared" si="11"/>
        <v>648341.06999999995</v>
      </c>
      <c r="O162" s="585"/>
    </row>
    <row r="163" spans="1:15" s="17" customFormat="1" ht="63.75">
      <c r="A163" s="555" t="s">
        <v>1440</v>
      </c>
      <c r="B163" s="554" t="s">
        <v>1221</v>
      </c>
      <c r="C163" s="576" t="s">
        <v>2140</v>
      </c>
      <c r="D163" s="548"/>
      <c r="E163" s="585"/>
      <c r="F163" s="585"/>
      <c r="G163" s="585">
        <v>0</v>
      </c>
      <c r="H163" s="585"/>
      <c r="I163" s="630"/>
      <c r="J163" s="595"/>
      <c r="L163" s="585"/>
      <c r="M163" s="585"/>
      <c r="N163" s="585"/>
      <c r="O163" s="585"/>
    </row>
    <row r="164" spans="1:15" s="17" customFormat="1">
      <c r="A164" s="555" t="s">
        <v>1991</v>
      </c>
      <c r="B164" s="556" t="s">
        <v>152</v>
      </c>
      <c r="C164" s="554"/>
      <c r="D164" s="548" t="s">
        <v>225</v>
      </c>
      <c r="E164" s="585">
        <v>3560.3305920000003</v>
      </c>
      <c r="F164" s="585">
        <v>1424.1322368000003</v>
      </c>
      <c r="G164" s="585">
        <v>2136.1983551999997</v>
      </c>
      <c r="H164" s="585"/>
      <c r="I164" s="630"/>
      <c r="J164" s="595"/>
      <c r="K164" s="606"/>
      <c r="L164" s="585">
        <f t="shared" si="9"/>
        <v>3560.33</v>
      </c>
      <c r="M164" s="585">
        <f t="shared" si="10"/>
        <v>1424.13</v>
      </c>
      <c r="N164" s="585">
        <f t="shared" si="11"/>
        <v>2136.1999999999998</v>
      </c>
      <c r="O164" s="585"/>
    </row>
    <row r="165" spans="1:15" s="17" customFormat="1">
      <c r="A165" s="557" t="s">
        <v>1992</v>
      </c>
      <c r="B165" s="556" t="s">
        <v>151</v>
      </c>
      <c r="C165" s="554"/>
      <c r="D165" s="579" t="s">
        <v>225</v>
      </c>
      <c r="E165" s="585">
        <v>5214.2816879999991</v>
      </c>
      <c r="F165" s="585">
        <v>2085.712675199999</v>
      </c>
      <c r="G165" s="585">
        <v>3128.5690128000001</v>
      </c>
      <c r="H165" s="585"/>
      <c r="I165" s="630"/>
      <c r="J165" s="595"/>
      <c r="K165" s="606"/>
      <c r="L165" s="585">
        <f t="shared" si="9"/>
        <v>5214.28</v>
      </c>
      <c r="M165" s="585">
        <f t="shared" si="10"/>
        <v>2085.71</v>
      </c>
      <c r="N165" s="585">
        <f t="shared" si="11"/>
        <v>3128.57</v>
      </c>
      <c r="O165" s="585"/>
    </row>
    <row r="166" spans="1:15" s="17" customFormat="1" ht="38.25">
      <c r="A166" s="555" t="s">
        <v>1443</v>
      </c>
      <c r="B166" s="554" t="s">
        <v>808</v>
      </c>
      <c r="C166" s="576" t="s">
        <v>2141</v>
      </c>
      <c r="D166" s="548"/>
      <c r="E166" s="585"/>
      <c r="F166" s="585"/>
      <c r="G166" s="585"/>
      <c r="H166" s="585"/>
      <c r="I166" s="630"/>
      <c r="J166" s="595"/>
      <c r="L166" s="585"/>
      <c r="M166" s="585"/>
      <c r="N166" s="585"/>
      <c r="O166" s="585"/>
    </row>
    <row r="167" spans="1:15" s="17" customFormat="1">
      <c r="A167" s="555" t="s">
        <v>1993</v>
      </c>
      <c r="B167" s="556" t="s">
        <v>152</v>
      </c>
      <c r="C167" s="554"/>
      <c r="D167" s="548" t="s">
        <v>225</v>
      </c>
      <c r="E167" s="585">
        <v>946.06142399999999</v>
      </c>
      <c r="F167" s="585">
        <v>378.42456959999998</v>
      </c>
      <c r="G167" s="585">
        <v>567.63685439999995</v>
      </c>
      <c r="H167" s="585"/>
      <c r="I167" s="630"/>
      <c r="J167" s="595"/>
      <c r="K167" s="606"/>
      <c r="L167" s="585">
        <f t="shared" si="9"/>
        <v>946.06</v>
      </c>
      <c r="M167" s="585">
        <f t="shared" si="10"/>
        <v>378.42</v>
      </c>
      <c r="N167" s="585">
        <f t="shared" si="11"/>
        <v>567.64</v>
      </c>
      <c r="O167" s="585"/>
    </row>
    <row r="168" spans="1:15" s="17" customFormat="1">
      <c r="A168" s="555" t="s">
        <v>1994</v>
      </c>
      <c r="B168" s="556" t="s">
        <v>151</v>
      </c>
      <c r="C168" s="554"/>
      <c r="D168" s="579" t="s">
        <v>225</v>
      </c>
      <c r="E168" s="585">
        <v>1493.4764879999993</v>
      </c>
      <c r="F168" s="585">
        <v>597.39059519999978</v>
      </c>
      <c r="G168" s="585">
        <v>896.08589279999967</v>
      </c>
      <c r="H168" s="585"/>
      <c r="I168" s="630"/>
      <c r="J168" s="595"/>
      <c r="K168" s="606"/>
      <c r="L168" s="585">
        <f t="shared" si="9"/>
        <v>1493.48</v>
      </c>
      <c r="M168" s="585">
        <f t="shared" si="10"/>
        <v>597.39</v>
      </c>
      <c r="N168" s="585">
        <f t="shared" si="11"/>
        <v>896.09</v>
      </c>
      <c r="O168" s="585"/>
    </row>
    <row r="169" spans="1:15" s="17" customFormat="1" ht="63.75">
      <c r="A169" s="555" t="s">
        <v>1444</v>
      </c>
      <c r="B169" s="554" t="s">
        <v>1067</v>
      </c>
      <c r="C169" s="576" t="s">
        <v>2142</v>
      </c>
      <c r="D169" s="548"/>
      <c r="E169" s="585"/>
      <c r="F169" s="585"/>
      <c r="G169" s="585"/>
      <c r="H169" s="585"/>
      <c r="I169" s="630" t="s">
        <v>2143</v>
      </c>
      <c r="J169" s="595"/>
      <c r="L169" s="585"/>
      <c r="M169" s="585"/>
      <c r="N169" s="585"/>
      <c r="O169" s="585"/>
    </row>
    <row r="170" spans="1:15" s="17" customFormat="1">
      <c r="A170" s="555" t="s">
        <v>1995</v>
      </c>
      <c r="B170" s="556" t="s">
        <v>1065</v>
      </c>
      <c r="C170" s="554"/>
      <c r="D170" s="548" t="s">
        <v>225</v>
      </c>
      <c r="E170" s="585">
        <v>1418.8698719999998</v>
      </c>
      <c r="F170" s="585">
        <v>567.54794879999986</v>
      </c>
      <c r="G170" s="585">
        <v>851.32192320000001</v>
      </c>
      <c r="H170" s="585"/>
      <c r="I170" s="630"/>
      <c r="J170" s="595"/>
      <c r="K170" s="606"/>
      <c r="L170" s="585">
        <f t="shared" si="9"/>
        <v>1418.87</v>
      </c>
      <c r="M170" s="585">
        <f t="shared" si="10"/>
        <v>567.54999999999995</v>
      </c>
      <c r="N170" s="585">
        <f t="shared" si="11"/>
        <v>851.32</v>
      </c>
      <c r="O170" s="585"/>
    </row>
    <row r="171" spans="1:15" s="17" customFormat="1">
      <c r="A171" s="555" t="s">
        <v>1996</v>
      </c>
      <c r="B171" s="556" t="s">
        <v>1066</v>
      </c>
      <c r="C171" s="554"/>
      <c r="D171" s="548" t="s">
        <v>225</v>
      </c>
      <c r="E171" s="585">
        <v>2030.1276239999997</v>
      </c>
      <c r="F171" s="585">
        <v>812.05104960000006</v>
      </c>
      <c r="G171" s="585">
        <v>1218.0765743999996</v>
      </c>
      <c r="H171" s="585"/>
      <c r="I171" s="630"/>
      <c r="J171" s="595"/>
      <c r="K171" s="606"/>
      <c r="L171" s="585">
        <f t="shared" si="9"/>
        <v>2030.13</v>
      </c>
      <c r="M171" s="585">
        <f t="shared" si="10"/>
        <v>812.05</v>
      </c>
      <c r="N171" s="585">
        <f t="shared" si="11"/>
        <v>1218.08</v>
      </c>
      <c r="O171" s="585"/>
    </row>
    <row r="172" spans="1:15" s="17" customFormat="1" ht="51">
      <c r="A172" s="575" t="s">
        <v>2348</v>
      </c>
      <c r="B172" s="556" t="s">
        <v>1748</v>
      </c>
      <c r="C172" s="554" t="s">
        <v>2320</v>
      </c>
      <c r="D172" s="548" t="s">
        <v>45</v>
      </c>
      <c r="E172" s="585">
        <v>35597.94</v>
      </c>
      <c r="F172" s="585">
        <v>35597.94</v>
      </c>
      <c r="G172" s="585">
        <v>0</v>
      </c>
      <c r="H172" s="585"/>
      <c r="I172" s="630"/>
      <c r="J172" s="595"/>
      <c r="K172" s="606"/>
      <c r="L172" s="585">
        <f t="shared" si="9"/>
        <v>35597.94</v>
      </c>
      <c r="M172" s="585">
        <f t="shared" si="10"/>
        <v>35597.94</v>
      </c>
      <c r="N172" s="585">
        <f t="shared" si="11"/>
        <v>0</v>
      </c>
      <c r="O172" s="585"/>
    </row>
    <row r="173" spans="1:15" s="17" customFormat="1" ht="38.25">
      <c r="A173" s="555" t="s">
        <v>1450</v>
      </c>
      <c r="B173" s="554" t="s">
        <v>967</v>
      </c>
      <c r="C173" s="554" t="s">
        <v>1651</v>
      </c>
      <c r="D173" s="548" t="s">
        <v>45</v>
      </c>
      <c r="E173" s="585">
        <v>31897.035399470915</v>
      </c>
      <c r="F173" s="585">
        <v>8149.875399470915</v>
      </c>
      <c r="G173" s="585">
        <v>23747.16</v>
      </c>
      <c r="H173" s="585"/>
      <c r="I173" s="630"/>
      <c r="J173" s="595"/>
      <c r="K173" s="606"/>
      <c r="L173" s="585">
        <f t="shared" si="9"/>
        <v>31897.040000000001</v>
      </c>
      <c r="M173" s="585">
        <f t="shared" si="10"/>
        <v>8149.88</v>
      </c>
      <c r="N173" s="585">
        <f t="shared" si="11"/>
        <v>23747.16</v>
      </c>
      <c r="O173" s="585"/>
    </row>
    <row r="174" spans="1:15" s="17" customFormat="1" ht="38.25">
      <c r="A174" s="555" t="s">
        <v>1452</v>
      </c>
      <c r="B174" s="554" t="s">
        <v>968</v>
      </c>
      <c r="C174" s="554" t="s">
        <v>1652</v>
      </c>
      <c r="D174" s="548" t="s">
        <v>45</v>
      </c>
      <c r="E174" s="585">
        <v>39287.755962812967</v>
      </c>
      <c r="F174" s="585">
        <v>10038.246871903877</v>
      </c>
      <c r="G174" s="585">
        <v>29249.50909090909</v>
      </c>
      <c r="H174" s="585"/>
      <c r="I174" s="630"/>
      <c r="J174" s="595"/>
      <c r="K174" s="606"/>
      <c r="L174" s="585">
        <f t="shared" si="9"/>
        <v>39287.760000000002</v>
      </c>
      <c r="M174" s="585">
        <f t="shared" si="10"/>
        <v>10038.25</v>
      </c>
      <c r="N174" s="585">
        <f t="shared" si="11"/>
        <v>29249.51</v>
      </c>
      <c r="O174" s="585"/>
    </row>
    <row r="175" spans="1:15" s="17" customFormat="1" ht="38.25">
      <c r="A175" s="555" t="s">
        <v>1458</v>
      </c>
      <c r="B175" s="554" t="s">
        <v>969</v>
      </c>
      <c r="C175" s="554" t="s">
        <v>1653</v>
      </c>
      <c r="D175" s="548" t="s">
        <v>45</v>
      </c>
      <c r="E175" s="585">
        <v>49059.856362297505</v>
      </c>
      <c r="F175" s="585">
        <v>12535.074544115698</v>
      </c>
      <c r="G175" s="585">
        <v>36524.781818181807</v>
      </c>
      <c r="H175" s="585"/>
      <c r="I175" s="630"/>
      <c r="J175" s="595"/>
      <c r="K175" s="606"/>
      <c r="L175" s="585">
        <f t="shared" si="9"/>
        <v>49059.86</v>
      </c>
      <c r="M175" s="585">
        <f t="shared" si="10"/>
        <v>12535.07</v>
      </c>
      <c r="N175" s="585">
        <f t="shared" si="11"/>
        <v>36524.78</v>
      </c>
      <c r="O175" s="585"/>
    </row>
    <row r="176" spans="1:15" s="17" customFormat="1" ht="38.25">
      <c r="A176" s="555" t="s">
        <v>1459</v>
      </c>
      <c r="B176" s="554" t="s">
        <v>970</v>
      </c>
      <c r="C176" s="554" t="s">
        <v>1654</v>
      </c>
      <c r="D176" s="548" t="s">
        <v>45</v>
      </c>
      <c r="E176" s="585">
        <v>62841.521795089226</v>
      </c>
      <c r="F176" s="585">
        <v>16056.369067816511</v>
      </c>
      <c r="G176" s="585">
        <v>46785.152727272718</v>
      </c>
      <c r="H176" s="585"/>
      <c r="I176" s="630"/>
      <c r="J176" s="595"/>
      <c r="K176" s="606"/>
      <c r="L176" s="585">
        <f t="shared" si="9"/>
        <v>62841.52</v>
      </c>
      <c r="M176" s="585">
        <f t="shared" si="10"/>
        <v>16056.37</v>
      </c>
      <c r="N176" s="585">
        <f t="shared" si="11"/>
        <v>46785.15</v>
      </c>
      <c r="O176" s="585"/>
    </row>
    <row r="177" spans="1:15" s="17" customFormat="1" ht="38.25">
      <c r="A177" s="555" t="s">
        <v>1460</v>
      </c>
      <c r="B177" s="554" t="s">
        <v>971</v>
      </c>
      <c r="C177" s="554" t="s">
        <v>1655</v>
      </c>
      <c r="D177" s="548" t="s">
        <v>45</v>
      </c>
      <c r="E177" s="585">
        <v>15542.603999999999</v>
      </c>
      <c r="F177" s="585">
        <v>6217.0415999999996</v>
      </c>
      <c r="G177" s="585">
        <v>9325.5623999999989</v>
      </c>
      <c r="H177" s="585"/>
      <c r="I177" s="630"/>
      <c r="J177" s="595"/>
      <c r="K177" s="606"/>
      <c r="L177" s="585">
        <f t="shared" si="9"/>
        <v>15542.6</v>
      </c>
      <c r="M177" s="585">
        <f t="shared" si="10"/>
        <v>6217.04</v>
      </c>
      <c r="N177" s="585">
        <f t="shared" si="11"/>
        <v>9325.56</v>
      </c>
      <c r="O177" s="585"/>
    </row>
    <row r="178" spans="1:15" s="17" customFormat="1" ht="38.25">
      <c r="A178" s="555" t="s">
        <v>1461</v>
      </c>
      <c r="B178" s="554" t="s">
        <v>692</v>
      </c>
      <c r="C178" s="554" t="s">
        <v>1656</v>
      </c>
      <c r="D178" s="548" t="s">
        <v>45</v>
      </c>
      <c r="E178" s="585">
        <v>25118.477999999996</v>
      </c>
      <c r="F178" s="585">
        <v>10047.391199999998</v>
      </c>
      <c r="G178" s="585">
        <v>15071.086799999997</v>
      </c>
      <c r="H178" s="585"/>
      <c r="I178" s="630"/>
      <c r="J178" s="595"/>
      <c r="K178" s="606"/>
      <c r="L178" s="585">
        <f t="shared" si="9"/>
        <v>25118.48</v>
      </c>
      <c r="M178" s="585">
        <f t="shared" si="10"/>
        <v>10047.39</v>
      </c>
      <c r="N178" s="585">
        <f t="shared" si="11"/>
        <v>15071.09</v>
      </c>
      <c r="O178" s="585"/>
    </row>
    <row r="179" spans="1:15" s="17" customFormat="1" ht="51">
      <c r="A179" s="555" t="s">
        <v>1465</v>
      </c>
      <c r="B179" s="554" t="s">
        <v>59</v>
      </c>
      <c r="C179" s="554" t="s">
        <v>1657</v>
      </c>
      <c r="D179" s="548" t="s">
        <v>45</v>
      </c>
      <c r="E179" s="585">
        <v>51725.786111999987</v>
      </c>
      <c r="F179" s="585">
        <v>20690.314444799998</v>
      </c>
      <c r="G179" s="585">
        <v>31035.471667199992</v>
      </c>
      <c r="H179" s="585"/>
      <c r="I179" s="630"/>
      <c r="J179" s="595"/>
      <c r="K179" s="606"/>
      <c r="L179" s="585">
        <f t="shared" si="9"/>
        <v>51725.79</v>
      </c>
      <c r="M179" s="585">
        <f t="shared" si="10"/>
        <v>20690.310000000001</v>
      </c>
      <c r="N179" s="585">
        <f t="shared" si="11"/>
        <v>31035.47</v>
      </c>
      <c r="O179" s="585"/>
    </row>
    <row r="180" spans="1:15" s="17" customFormat="1" ht="25.5">
      <c r="A180" s="555" t="s">
        <v>1997</v>
      </c>
      <c r="B180" s="554" t="s">
        <v>165</v>
      </c>
      <c r="C180" s="554" t="s">
        <v>2144</v>
      </c>
      <c r="D180" s="548" t="s">
        <v>1330</v>
      </c>
      <c r="E180" s="585">
        <v>1230.8768639999998</v>
      </c>
      <c r="F180" s="585">
        <v>492.3507456000001</v>
      </c>
      <c r="G180" s="585">
        <v>738.52611839999986</v>
      </c>
      <c r="H180" s="585"/>
      <c r="I180" s="630" t="s">
        <v>2145</v>
      </c>
      <c r="J180" s="595"/>
      <c r="K180" s="606"/>
      <c r="L180" s="585">
        <f t="shared" si="9"/>
        <v>1230.8800000000001</v>
      </c>
      <c r="M180" s="585">
        <f t="shared" si="10"/>
        <v>492.35</v>
      </c>
      <c r="N180" s="585">
        <f t="shared" si="11"/>
        <v>738.53</v>
      </c>
      <c r="O180" s="585"/>
    </row>
    <row r="181" spans="1:15" s="17" customFormat="1" ht="25.5">
      <c r="A181" s="555" t="s">
        <v>1998</v>
      </c>
      <c r="B181" s="554" t="s">
        <v>895</v>
      </c>
      <c r="C181" s="554" t="s">
        <v>2146</v>
      </c>
      <c r="D181" s="548" t="s">
        <v>1330</v>
      </c>
      <c r="E181" s="585">
        <v>814.0048559999999</v>
      </c>
      <c r="F181" s="585">
        <v>325.60194239999993</v>
      </c>
      <c r="G181" s="585">
        <v>488.40291359999998</v>
      </c>
      <c r="H181" s="585"/>
      <c r="I181" s="630" t="s">
        <v>2145</v>
      </c>
      <c r="J181" s="595"/>
      <c r="K181" s="606"/>
      <c r="L181" s="585">
        <f t="shared" si="9"/>
        <v>814</v>
      </c>
      <c r="M181" s="585">
        <f t="shared" si="10"/>
        <v>325.60000000000002</v>
      </c>
      <c r="N181" s="585">
        <f t="shared" si="11"/>
        <v>488.4</v>
      </c>
      <c r="O181" s="585"/>
    </row>
    <row r="182" spans="1:15" s="17" customFormat="1" ht="38.25">
      <c r="A182" s="555" t="s">
        <v>1999</v>
      </c>
      <c r="B182" s="554" t="s">
        <v>896</v>
      </c>
      <c r="C182" s="554" t="s">
        <v>1658</v>
      </c>
      <c r="D182" s="548" t="s">
        <v>111</v>
      </c>
      <c r="E182" s="585">
        <v>395.57699999999988</v>
      </c>
      <c r="F182" s="585">
        <v>158.23079999999996</v>
      </c>
      <c r="G182" s="585">
        <v>237.34619999999995</v>
      </c>
      <c r="H182" s="585"/>
      <c r="I182" s="630" t="s">
        <v>2147</v>
      </c>
      <c r="J182" s="595"/>
      <c r="K182" s="606"/>
      <c r="L182" s="585">
        <f t="shared" si="9"/>
        <v>395.58</v>
      </c>
      <c r="M182" s="585">
        <f t="shared" si="10"/>
        <v>158.22999999999999</v>
      </c>
      <c r="N182" s="585">
        <f t="shared" si="11"/>
        <v>237.35</v>
      </c>
      <c r="O182" s="585"/>
    </row>
    <row r="183" spans="1:15" s="17" customFormat="1" ht="38.25">
      <c r="A183" s="555" t="s">
        <v>2000</v>
      </c>
      <c r="B183" s="554" t="s">
        <v>943</v>
      </c>
      <c r="C183" s="554" t="s">
        <v>1659</v>
      </c>
      <c r="D183" s="548" t="s">
        <v>111</v>
      </c>
      <c r="E183" s="585">
        <v>440.29439999999994</v>
      </c>
      <c r="F183" s="585">
        <v>176.11775999999998</v>
      </c>
      <c r="G183" s="585">
        <v>264.17663999999996</v>
      </c>
      <c r="H183" s="585"/>
      <c r="I183" s="630" t="s">
        <v>2147</v>
      </c>
      <c r="J183" s="595"/>
      <c r="K183" s="606"/>
      <c r="L183" s="585">
        <f t="shared" si="9"/>
        <v>440.29</v>
      </c>
      <c r="M183" s="585">
        <f t="shared" si="10"/>
        <v>176.12</v>
      </c>
      <c r="N183" s="585">
        <f t="shared" si="11"/>
        <v>264.18</v>
      </c>
      <c r="O183" s="585"/>
    </row>
    <row r="184" spans="1:15" s="17" customFormat="1" ht="51">
      <c r="A184" s="555" t="s">
        <v>2001</v>
      </c>
      <c r="B184" s="554" t="s">
        <v>807</v>
      </c>
      <c r="C184" s="554" t="s">
        <v>1660</v>
      </c>
      <c r="D184" s="548" t="s">
        <v>45</v>
      </c>
      <c r="E184" s="585">
        <v>14704.626384000001</v>
      </c>
      <c r="F184" s="585">
        <v>5881.8505536000011</v>
      </c>
      <c r="G184" s="585">
        <v>8822.7758303999999</v>
      </c>
      <c r="H184" s="585"/>
      <c r="I184" s="630" t="s">
        <v>2148</v>
      </c>
      <c r="J184" s="595"/>
      <c r="K184" s="606"/>
      <c r="L184" s="585">
        <f t="shared" si="9"/>
        <v>14704.63</v>
      </c>
      <c r="M184" s="585">
        <f t="shared" si="10"/>
        <v>5881.85</v>
      </c>
      <c r="N184" s="585">
        <f t="shared" si="11"/>
        <v>8822.7800000000007</v>
      </c>
      <c r="O184" s="585"/>
    </row>
    <row r="185" spans="1:15" s="17" customFormat="1" ht="38.25">
      <c r="A185" s="555" t="s">
        <v>2002</v>
      </c>
      <c r="B185" s="554" t="s">
        <v>900</v>
      </c>
      <c r="C185" s="554" t="s">
        <v>898</v>
      </c>
      <c r="D185" s="579" t="s">
        <v>45</v>
      </c>
      <c r="E185" s="585">
        <v>3120.607727999999</v>
      </c>
      <c r="F185" s="585">
        <v>1248.2430911999998</v>
      </c>
      <c r="G185" s="585">
        <v>1872.3646367999995</v>
      </c>
      <c r="H185" s="585"/>
      <c r="I185" s="630"/>
      <c r="J185" s="595"/>
      <c r="K185" s="606"/>
      <c r="L185" s="585">
        <f t="shared" si="9"/>
        <v>3120.61</v>
      </c>
      <c r="M185" s="585">
        <f t="shared" si="10"/>
        <v>1248.24</v>
      </c>
      <c r="N185" s="585">
        <f t="shared" si="11"/>
        <v>1872.36</v>
      </c>
      <c r="O185" s="585"/>
    </row>
    <row r="186" spans="1:15" s="17" customFormat="1" ht="76.5">
      <c r="A186" s="555" t="s">
        <v>2003</v>
      </c>
      <c r="B186" s="554" t="s">
        <v>1388</v>
      </c>
      <c r="C186" s="576" t="s">
        <v>2149</v>
      </c>
      <c r="D186" s="548"/>
      <c r="E186" s="585"/>
      <c r="F186" s="585"/>
      <c r="G186" s="585"/>
      <c r="H186" s="585"/>
      <c r="I186" s="630"/>
      <c r="J186" s="595"/>
      <c r="L186" s="585"/>
      <c r="M186" s="585"/>
      <c r="N186" s="585"/>
      <c r="O186" s="585"/>
    </row>
    <row r="187" spans="1:15" s="17" customFormat="1">
      <c r="A187" s="555" t="s">
        <v>2004</v>
      </c>
      <c r="B187" s="563" t="s">
        <v>1147</v>
      </c>
      <c r="C187" s="554"/>
      <c r="D187" s="548" t="s">
        <v>61</v>
      </c>
      <c r="E187" s="585">
        <v>11976.473376</v>
      </c>
      <c r="F187" s="585">
        <v>3324.0432560477689</v>
      </c>
      <c r="G187" s="585">
        <v>8652.4301199522306</v>
      </c>
      <c r="H187" s="585"/>
      <c r="I187" s="630"/>
      <c r="J187" s="595"/>
      <c r="K187" s="606"/>
      <c r="L187" s="585">
        <f t="shared" si="9"/>
        <v>11976.47</v>
      </c>
      <c r="M187" s="585">
        <f t="shared" si="10"/>
        <v>3324.04</v>
      </c>
      <c r="N187" s="585">
        <f t="shared" si="11"/>
        <v>8652.43</v>
      </c>
      <c r="O187" s="585"/>
    </row>
    <row r="188" spans="1:15" s="17" customFormat="1">
      <c r="A188" s="555" t="s">
        <v>2005</v>
      </c>
      <c r="B188" s="556" t="s">
        <v>1387</v>
      </c>
      <c r="C188" s="554"/>
      <c r="D188" s="548" t="s">
        <v>61</v>
      </c>
      <c r="E188" s="585">
        <v>14454.367703999997</v>
      </c>
      <c r="F188" s="585">
        <v>3788.4774047917931</v>
      </c>
      <c r="G188" s="585">
        <v>10665.890299208204</v>
      </c>
      <c r="H188" s="585"/>
      <c r="I188" s="630"/>
      <c r="J188" s="595"/>
      <c r="K188" s="606"/>
      <c r="L188" s="585">
        <f t="shared" si="9"/>
        <v>14454.37</v>
      </c>
      <c r="M188" s="585">
        <f t="shared" si="10"/>
        <v>3788.48</v>
      </c>
      <c r="N188" s="585">
        <f t="shared" si="11"/>
        <v>10665.89</v>
      </c>
      <c r="O188" s="585"/>
    </row>
    <row r="189" spans="1:15" s="17" customFormat="1">
      <c r="A189" s="555" t="s">
        <v>2006</v>
      </c>
      <c r="B189" s="556" t="s">
        <v>1308</v>
      </c>
      <c r="C189" s="554"/>
      <c r="D189" s="548" t="s">
        <v>61</v>
      </c>
      <c r="E189" s="585">
        <v>18584.180999999997</v>
      </c>
      <c r="F189" s="585">
        <v>4749.2906999999996</v>
      </c>
      <c r="G189" s="585">
        <v>13834.890299999999</v>
      </c>
      <c r="H189" s="585"/>
      <c r="I189" s="630"/>
      <c r="J189" s="595"/>
      <c r="K189" s="606"/>
      <c r="L189" s="585">
        <f t="shared" si="9"/>
        <v>18584.18</v>
      </c>
      <c r="M189" s="585">
        <f t="shared" si="10"/>
        <v>4749.29</v>
      </c>
      <c r="N189" s="585">
        <f t="shared" si="11"/>
        <v>13834.89</v>
      </c>
      <c r="O189" s="585"/>
    </row>
    <row r="190" spans="1:15" s="17" customFormat="1">
      <c r="A190" s="555" t="s">
        <v>2007</v>
      </c>
      <c r="B190" s="556" t="s">
        <v>1309</v>
      </c>
      <c r="C190" s="554"/>
      <c r="D190" s="548" t="s">
        <v>61</v>
      </c>
      <c r="E190" s="585">
        <v>22088.331719999998</v>
      </c>
      <c r="F190" s="585">
        <v>3936.8233265907206</v>
      </c>
      <c r="G190" s="585">
        <v>18151.508393409276</v>
      </c>
      <c r="H190" s="585"/>
      <c r="I190" s="630"/>
      <c r="J190" s="595"/>
      <c r="K190" s="606"/>
      <c r="L190" s="585">
        <f t="shared" si="9"/>
        <v>22088.33</v>
      </c>
      <c r="M190" s="585">
        <f t="shared" si="10"/>
        <v>3936.82</v>
      </c>
      <c r="N190" s="585">
        <f t="shared" si="11"/>
        <v>18151.509999999998</v>
      </c>
      <c r="O190" s="585"/>
    </row>
    <row r="191" spans="1:15" s="17" customFormat="1" ht="63.75">
      <c r="A191" s="555" t="s">
        <v>2008</v>
      </c>
      <c r="B191" s="554" t="s">
        <v>897</v>
      </c>
      <c r="C191" s="554" t="s">
        <v>2150</v>
      </c>
      <c r="D191" s="548" t="s">
        <v>61</v>
      </c>
      <c r="E191" s="585">
        <v>14506.663247999997</v>
      </c>
      <c r="F191" s="585">
        <v>5802.6652991999999</v>
      </c>
      <c r="G191" s="585">
        <v>8703.9979487999972</v>
      </c>
      <c r="H191" s="585"/>
      <c r="I191" s="630"/>
      <c r="J191" s="595"/>
      <c r="K191" s="606"/>
      <c r="L191" s="585">
        <f t="shared" si="9"/>
        <v>14506.66</v>
      </c>
      <c r="M191" s="585">
        <f t="shared" si="10"/>
        <v>5802.67</v>
      </c>
      <c r="N191" s="585">
        <f t="shared" si="11"/>
        <v>8704</v>
      </c>
      <c r="O191" s="585"/>
    </row>
    <row r="192" spans="1:15" s="17" customFormat="1" ht="76.5">
      <c r="A192" s="555" t="s">
        <v>2009</v>
      </c>
      <c r="B192" s="554" t="s">
        <v>1362</v>
      </c>
      <c r="C192" s="554" t="s">
        <v>2151</v>
      </c>
      <c r="D192" s="548" t="s">
        <v>45</v>
      </c>
      <c r="E192" s="585">
        <v>16030.282968</v>
      </c>
      <c r="F192" s="585">
        <v>6412.1131871999996</v>
      </c>
      <c r="G192" s="585">
        <v>9618.169780799999</v>
      </c>
      <c r="H192" s="585"/>
      <c r="I192" s="630" t="s">
        <v>2152</v>
      </c>
      <c r="J192" s="595"/>
      <c r="K192" s="606"/>
      <c r="L192" s="585">
        <f t="shared" si="9"/>
        <v>16030.28</v>
      </c>
      <c r="M192" s="585">
        <f t="shared" si="10"/>
        <v>6412.11</v>
      </c>
      <c r="N192" s="585">
        <f t="shared" si="11"/>
        <v>9618.17</v>
      </c>
      <c r="O192" s="585"/>
    </row>
    <row r="193" spans="1:15" s="17" customFormat="1" ht="63.75">
      <c r="A193" s="555" t="s">
        <v>2010</v>
      </c>
      <c r="B193" s="554" t="s">
        <v>1349</v>
      </c>
      <c r="C193" s="554" t="s">
        <v>2153</v>
      </c>
      <c r="D193" s="548" t="s">
        <v>1347</v>
      </c>
      <c r="E193" s="585">
        <v>17798.954039999997</v>
      </c>
      <c r="F193" s="585">
        <v>7119.5816159999995</v>
      </c>
      <c r="G193" s="585">
        <v>10679.372423999996</v>
      </c>
      <c r="H193" s="585"/>
      <c r="I193" s="630" t="s">
        <v>2154</v>
      </c>
      <c r="J193" s="595"/>
      <c r="K193" s="606"/>
      <c r="L193" s="585">
        <f t="shared" si="9"/>
        <v>17798.95</v>
      </c>
      <c r="M193" s="585">
        <f t="shared" si="10"/>
        <v>7119.58</v>
      </c>
      <c r="N193" s="585">
        <f t="shared" si="11"/>
        <v>10679.37</v>
      </c>
      <c r="O193" s="585"/>
    </row>
    <row r="194" spans="1:15" s="17" customFormat="1" ht="38.25">
      <c r="A194" s="555" t="s">
        <v>2011</v>
      </c>
      <c r="B194" s="554" t="s">
        <v>1346</v>
      </c>
      <c r="C194" s="554" t="s">
        <v>1666</v>
      </c>
      <c r="D194" s="548" t="s">
        <v>45</v>
      </c>
      <c r="E194" s="585">
        <v>3338.2676879999999</v>
      </c>
      <c r="F194" s="585">
        <v>1335.3070752000001</v>
      </c>
      <c r="G194" s="585">
        <v>2002.9606127999998</v>
      </c>
      <c r="H194" s="585"/>
      <c r="I194" s="630" t="s">
        <v>2155</v>
      </c>
      <c r="J194" s="595"/>
      <c r="K194" s="606"/>
      <c r="L194" s="585">
        <f t="shared" si="9"/>
        <v>3338.27</v>
      </c>
      <c r="M194" s="585">
        <f t="shared" si="10"/>
        <v>1335.31</v>
      </c>
      <c r="N194" s="585">
        <f t="shared" si="11"/>
        <v>2002.96</v>
      </c>
      <c r="O194" s="585"/>
    </row>
    <row r="195" spans="1:15" s="17" customFormat="1" ht="63.75">
      <c r="A195" s="555" t="s">
        <v>2012</v>
      </c>
      <c r="B195" s="554" t="s">
        <v>51</v>
      </c>
      <c r="C195" s="554" t="s">
        <v>2156</v>
      </c>
      <c r="D195" s="579" t="s">
        <v>52</v>
      </c>
      <c r="E195" s="585">
        <v>5977.8961199999994</v>
      </c>
      <c r="F195" s="585">
        <v>2320.4920864766164</v>
      </c>
      <c r="G195" s="585">
        <v>3657.4040335233835</v>
      </c>
      <c r="H195" s="585"/>
      <c r="I195" s="630"/>
      <c r="J195" s="595"/>
      <c r="K195" s="606"/>
      <c r="L195" s="585">
        <f t="shared" si="9"/>
        <v>5977.9</v>
      </c>
      <c r="M195" s="585">
        <f t="shared" si="10"/>
        <v>2320.4899999999998</v>
      </c>
      <c r="N195" s="585">
        <f t="shared" si="11"/>
        <v>3657.4</v>
      </c>
      <c r="O195" s="585"/>
    </row>
    <row r="196" spans="1:15" s="17" customFormat="1" ht="25.5">
      <c r="A196" s="555" t="s">
        <v>2013</v>
      </c>
      <c r="B196" s="554" t="s">
        <v>60</v>
      </c>
      <c r="C196" s="576" t="s">
        <v>169</v>
      </c>
      <c r="D196" s="548"/>
      <c r="E196" s="585"/>
      <c r="F196" s="585"/>
      <c r="G196" s="585"/>
      <c r="H196" s="585"/>
      <c r="I196" s="630"/>
      <c r="J196" s="595"/>
      <c r="L196" s="585"/>
      <c r="M196" s="585"/>
      <c r="N196" s="585"/>
      <c r="O196" s="585"/>
    </row>
    <row r="197" spans="1:15" s="17" customFormat="1">
      <c r="A197" s="555" t="s">
        <v>2014</v>
      </c>
      <c r="B197" s="556" t="s">
        <v>1371</v>
      </c>
      <c r="C197" s="554"/>
      <c r="D197" s="548" t="s">
        <v>3</v>
      </c>
      <c r="E197" s="585">
        <v>7523.6258159999998</v>
      </c>
      <c r="F197" s="585">
        <v>3009.4503264</v>
      </c>
      <c r="G197" s="585">
        <v>4514.1754895999993</v>
      </c>
      <c r="H197" s="585"/>
      <c r="I197" s="630" t="s">
        <v>2157</v>
      </c>
      <c r="J197" s="595"/>
      <c r="K197" s="606"/>
      <c r="L197" s="585">
        <f t="shared" si="9"/>
        <v>7523.63</v>
      </c>
      <c r="M197" s="585">
        <f t="shared" si="10"/>
        <v>3009.45</v>
      </c>
      <c r="N197" s="585">
        <f t="shared" si="11"/>
        <v>4514.18</v>
      </c>
      <c r="O197" s="585"/>
    </row>
    <row r="198" spans="1:15" s="17" customFormat="1">
      <c r="A198" s="555" t="s">
        <v>2015</v>
      </c>
      <c r="B198" s="556" t="s">
        <v>134</v>
      </c>
      <c r="C198" s="554"/>
      <c r="D198" s="548" t="s">
        <v>3</v>
      </c>
      <c r="E198" s="585">
        <v>9453.9251519999998</v>
      </c>
      <c r="F198" s="585">
        <v>3781.5700607999997</v>
      </c>
      <c r="G198" s="585">
        <v>5672.3550912000001</v>
      </c>
      <c r="H198" s="585"/>
      <c r="I198" s="630" t="s">
        <v>2157</v>
      </c>
      <c r="J198" s="595"/>
      <c r="K198" s="606"/>
      <c r="L198" s="585">
        <f t="shared" si="9"/>
        <v>9453.93</v>
      </c>
      <c r="M198" s="585">
        <f t="shared" si="10"/>
        <v>3781.57</v>
      </c>
      <c r="N198" s="585">
        <f t="shared" si="11"/>
        <v>5672.36</v>
      </c>
      <c r="O198" s="585"/>
    </row>
    <row r="199" spans="1:15" s="17" customFormat="1" ht="89.25">
      <c r="A199" s="555" t="s">
        <v>2016</v>
      </c>
      <c r="B199" s="554" t="s">
        <v>422</v>
      </c>
      <c r="C199" s="554" t="s">
        <v>2158</v>
      </c>
      <c r="D199" s="552" t="s">
        <v>5</v>
      </c>
      <c r="E199" s="585">
        <v>25661.553624</v>
      </c>
      <c r="F199" s="585">
        <v>10264.621449599999</v>
      </c>
      <c r="G199" s="585">
        <v>15396.932174399999</v>
      </c>
      <c r="H199" s="585"/>
      <c r="I199" s="630"/>
      <c r="J199" s="595"/>
      <c r="K199" s="606"/>
      <c r="L199" s="585">
        <f t="shared" si="9"/>
        <v>25661.55</v>
      </c>
      <c r="M199" s="585">
        <f t="shared" si="10"/>
        <v>10264.620000000001</v>
      </c>
      <c r="N199" s="585">
        <f t="shared" si="11"/>
        <v>15396.93</v>
      </c>
      <c r="O199" s="585"/>
    </row>
    <row r="200" spans="1:15" s="17" customFormat="1" ht="76.5">
      <c r="A200" s="553" t="s">
        <v>2017</v>
      </c>
      <c r="B200" s="546" t="s">
        <v>963</v>
      </c>
      <c r="C200" s="546" t="s">
        <v>2159</v>
      </c>
      <c r="D200" s="549" t="s">
        <v>5</v>
      </c>
      <c r="E200" s="585">
        <v>211889.89583999995</v>
      </c>
      <c r="F200" s="585">
        <v>84755.958335999967</v>
      </c>
      <c r="G200" s="585">
        <v>127133.93750399999</v>
      </c>
      <c r="H200" s="585"/>
      <c r="I200" s="630"/>
      <c r="J200" s="595"/>
      <c r="K200" s="606"/>
      <c r="L200" s="585">
        <f t="shared" si="9"/>
        <v>211889.9</v>
      </c>
      <c r="M200" s="585">
        <f t="shared" si="10"/>
        <v>84755.96</v>
      </c>
      <c r="N200" s="585">
        <f t="shared" si="11"/>
        <v>127133.94</v>
      </c>
      <c r="O200" s="585"/>
    </row>
    <row r="201" spans="1:15" s="17" customFormat="1" ht="76.5">
      <c r="A201" s="555" t="s">
        <v>2018</v>
      </c>
      <c r="B201" s="554" t="s">
        <v>2160</v>
      </c>
      <c r="C201" s="554" t="s">
        <v>2161</v>
      </c>
      <c r="D201" s="552" t="s">
        <v>5</v>
      </c>
      <c r="E201" s="585">
        <v>199880.16299999994</v>
      </c>
      <c r="F201" s="585">
        <v>79952.065199999968</v>
      </c>
      <c r="G201" s="585">
        <v>119928.09779999999</v>
      </c>
      <c r="H201" s="585"/>
      <c r="I201" s="630"/>
      <c r="J201" s="595"/>
      <c r="K201" s="606"/>
      <c r="L201" s="585">
        <f t="shared" si="9"/>
        <v>199880.16</v>
      </c>
      <c r="M201" s="585">
        <f t="shared" si="10"/>
        <v>79952.070000000007</v>
      </c>
      <c r="N201" s="585">
        <f t="shared" si="11"/>
        <v>119928.1</v>
      </c>
      <c r="O201" s="585"/>
    </row>
    <row r="202" spans="1:15" s="17" customFormat="1" ht="63.75">
      <c r="A202" s="555" t="s">
        <v>2019</v>
      </c>
      <c r="B202" s="554" t="s">
        <v>964</v>
      </c>
      <c r="C202" s="554" t="s">
        <v>2162</v>
      </c>
      <c r="D202" s="552" t="s">
        <v>5</v>
      </c>
      <c r="E202" s="585">
        <v>25419.042431999995</v>
      </c>
      <c r="F202" s="585">
        <v>10167.616972799999</v>
      </c>
      <c r="G202" s="585">
        <v>15251.425459199996</v>
      </c>
      <c r="H202" s="585"/>
      <c r="I202" s="630"/>
      <c r="J202" s="595"/>
      <c r="K202" s="606"/>
      <c r="L202" s="585">
        <f t="shared" si="9"/>
        <v>25419.040000000001</v>
      </c>
      <c r="M202" s="585">
        <f t="shared" si="10"/>
        <v>10167.620000000001</v>
      </c>
      <c r="N202" s="585">
        <f t="shared" si="11"/>
        <v>15251.43</v>
      </c>
      <c r="O202" s="585"/>
    </row>
    <row r="203" spans="1:15" s="17" customFormat="1" ht="89.25">
      <c r="A203" s="555" t="s">
        <v>2020</v>
      </c>
      <c r="B203" s="554" t="s">
        <v>893</v>
      </c>
      <c r="C203" s="554" t="s">
        <v>2163</v>
      </c>
      <c r="D203" s="548" t="s">
        <v>4</v>
      </c>
      <c r="E203" s="585">
        <v>275399.74425599992</v>
      </c>
      <c r="F203" s="585">
        <v>110159.89770239999</v>
      </c>
      <c r="G203" s="585">
        <v>165239.84655359996</v>
      </c>
      <c r="H203" s="585"/>
      <c r="I203" s="630"/>
      <c r="J203" s="595"/>
      <c r="K203" s="606"/>
      <c r="L203" s="585">
        <f t="shared" ref="L203:L266" si="13">ROUND(E203*$F$4,2)</f>
        <v>275399.74</v>
      </c>
      <c r="M203" s="585">
        <f t="shared" ref="M203:M266" si="14">ROUND(F203*$F$4,2)</f>
        <v>110159.9</v>
      </c>
      <c r="N203" s="585">
        <f t="shared" ref="N203:N266" si="15">ROUND(G203*$F$4,2)</f>
        <v>165239.85</v>
      </c>
      <c r="O203" s="585"/>
    </row>
    <row r="204" spans="1:15" s="17" customFormat="1" ht="25.5">
      <c r="A204" s="555" t="s">
        <v>2021</v>
      </c>
      <c r="B204" s="554" t="s">
        <v>69</v>
      </c>
      <c r="C204" s="554" t="s">
        <v>1672</v>
      </c>
      <c r="D204" s="579" t="s">
        <v>66</v>
      </c>
      <c r="E204" s="585">
        <v>1038.5761679999998</v>
      </c>
      <c r="F204" s="585">
        <v>415.4304671999999</v>
      </c>
      <c r="G204" s="585">
        <v>623.14570079999987</v>
      </c>
      <c r="H204" s="585"/>
      <c r="I204" s="630"/>
      <c r="J204" s="595"/>
      <c r="K204" s="606"/>
      <c r="L204" s="585">
        <f t="shared" si="13"/>
        <v>1038.58</v>
      </c>
      <c r="M204" s="585">
        <f t="shared" si="14"/>
        <v>415.43</v>
      </c>
      <c r="N204" s="585">
        <f t="shared" si="15"/>
        <v>623.15</v>
      </c>
      <c r="O204" s="585"/>
    </row>
    <row r="205" spans="1:15" s="17" customFormat="1">
      <c r="A205" s="706" t="s">
        <v>2128</v>
      </c>
      <c r="B205" s="706"/>
      <c r="C205" s="707"/>
      <c r="D205" s="704"/>
      <c r="E205" s="585"/>
      <c r="F205" s="585"/>
      <c r="G205" s="585"/>
      <c r="H205" s="585"/>
      <c r="I205" s="630"/>
      <c r="J205" s="595"/>
      <c r="L205" s="585"/>
      <c r="M205" s="585"/>
      <c r="N205" s="585"/>
      <c r="O205" s="585"/>
    </row>
    <row r="206" spans="1:15" s="17" customFormat="1">
      <c r="A206" s="706" t="s">
        <v>2129</v>
      </c>
      <c r="B206" s="706"/>
      <c r="C206" s="707"/>
      <c r="D206" s="704"/>
      <c r="E206" s="585"/>
      <c r="F206" s="585"/>
      <c r="G206" s="585"/>
      <c r="H206" s="585"/>
      <c r="I206" s="630"/>
      <c r="J206" s="595"/>
      <c r="L206" s="585"/>
      <c r="M206" s="585"/>
      <c r="N206" s="585"/>
      <c r="O206" s="585"/>
    </row>
    <row r="207" spans="1:15" s="17" customFormat="1">
      <c r="A207" s="706" t="s">
        <v>2164</v>
      </c>
      <c r="B207" s="706"/>
      <c r="C207" s="707"/>
      <c r="D207" s="704"/>
      <c r="E207" s="585"/>
      <c r="F207" s="585"/>
      <c r="G207" s="585"/>
      <c r="H207" s="585"/>
      <c r="I207" s="630"/>
      <c r="J207" s="595"/>
      <c r="L207" s="585"/>
      <c r="M207" s="585"/>
      <c r="N207" s="585"/>
      <c r="O207" s="585"/>
    </row>
    <row r="208" spans="1:15" s="17" customFormat="1">
      <c r="A208" s="706" t="s">
        <v>2165</v>
      </c>
      <c r="B208" s="706"/>
      <c r="C208" s="707"/>
      <c r="D208" s="704"/>
      <c r="E208" s="585"/>
      <c r="F208" s="585"/>
      <c r="G208" s="585"/>
      <c r="H208" s="585"/>
      <c r="I208" s="630"/>
      <c r="J208" s="595"/>
      <c r="L208" s="585"/>
      <c r="M208" s="585"/>
      <c r="N208" s="585"/>
      <c r="O208" s="585"/>
    </row>
    <row r="209" spans="1:15" s="17" customFormat="1">
      <c r="A209" s="706" t="s">
        <v>2166</v>
      </c>
      <c r="B209" s="706"/>
      <c r="C209" s="707"/>
      <c r="D209" s="704"/>
      <c r="E209" s="585"/>
      <c r="F209" s="585"/>
      <c r="G209" s="585"/>
      <c r="H209" s="585"/>
      <c r="I209" s="630"/>
      <c r="J209" s="595"/>
      <c r="L209" s="585"/>
      <c r="M209" s="585"/>
      <c r="N209" s="585"/>
      <c r="O209" s="585"/>
    </row>
    <row r="210" spans="1:15" s="17" customFormat="1">
      <c r="A210" s="706" t="s">
        <v>2167</v>
      </c>
      <c r="B210" s="706"/>
      <c r="C210" s="707"/>
      <c r="D210" s="705"/>
      <c r="E210" s="585"/>
      <c r="F210" s="585"/>
      <c r="G210" s="585"/>
      <c r="H210" s="585"/>
      <c r="I210" s="630"/>
      <c r="J210" s="595"/>
      <c r="L210" s="585"/>
      <c r="M210" s="585"/>
      <c r="N210" s="585"/>
      <c r="O210" s="585"/>
    </row>
    <row r="211" spans="1:15" s="17" customFormat="1">
      <c r="A211" s="713" t="s">
        <v>2168</v>
      </c>
      <c r="B211" s="714"/>
      <c r="C211" s="709"/>
      <c r="D211" s="583"/>
      <c r="E211" s="585"/>
      <c r="F211" s="585"/>
      <c r="G211" s="585"/>
      <c r="H211" s="585"/>
      <c r="I211" s="630"/>
      <c r="J211" s="595"/>
      <c r="L211" s="585"/>
      <c r="M211" s="585"/>
      <c r="N211" s="585"/>
      <c r="O211" s="585"/>
    </row>
    <row r="212" spans="1:15" s="17" customFormat="1">
      <c r="A212" s="710" t="s">
        <v>1780</v>
      </c>
      <c r="B212" s="711"/>
      <c r="C212" s="712"/>
      <c r="D212" s="551"/>
      <c r="E212" s="585"/>
      <c r="F212" s="585"/>
      <c r="G212" s="585"/>
      <c r="H212" s="585"/>
      <c r="I212" s="630"/>
      <c r="J212" s="595"/>
      <c r="L212" s="585"/>
      <c r="M212" s="585"/>
      <c r="N212" s="585"/>
      <c r="O212" s="585"/>
    </row>
    <row r="213" spans="1:15" s="17" customFormat="1" ht="38.25">
      <c r="A213" s="564" t="s">
        <v>15</v>
      </c>
      <c r="B213" s="562" t="s">
        <v>2169</v>
      </c>
      <c r="C213" s="562" t="s">
        <v>1675</v>
      </c>
      <c r="D213" s="551" t="s">
        <v>66</v>
      </c>
      <c r="E213" s="585">
        <v>116.35364627999999</v>
      </c>
      <c r="F213" s="585">
        <v>57.183235199999999</v>
      </c>
      <c r="G213" s="585">
        <v>59.170411079999994</v>
      </c>
      <c r="H213" s="585"/>
      <c r="I213" s="630"/>
      <c r="J213" s="595" t="s">
        <v>2353</v>
      </c>
      <c r="K213" s="606"/>
      <c r="L213" s="585">
        <f t="shared" si="13"/>
        <v>116.35</v>
      </c>
      <c r="M213" s="585">
        <f t="shared" si="14"/>
        <v>57.18</v>
      </c>
      <c r="N213" s="585">
        <f t="shared" si="15"/>
        <v>59.17</v>
      </c>
      <c r="O213" s="585"/>
    </row>
    <row r="214" spans="1:15" s="17" customFormat="1" ht="38.25">
      <c r="A214" s="558" t="s">
        <v>16</v>
      </c>
      <c r="B214" s="554" t="s">
        <v>694</v>
      </c>
      <c r="C214" s="554" t="s">
        <v>1675</v>
      </c>
      <c r="D214" s="548" t="s">
        <v>66</v>
      </c>
      <c r="E214" s="585">
        <v>177.21093579999999</v>
      </c>
      <c r="F214" s="585">
        <v>64.094352000000001</v>
      </c>
      <c r="G214" s="585">
        <v>113.11658379999999</v>
      </c>
      <c r="H214" s="585"/>
      <c r="I214" s="630"/>
      <c r="J214" s="595" t="s">
        <v>2353</v>
      </c>
      <c r="K214" s="606"/>
      <c r="L214" s="585">
        <f t="shared" si="13"/>
        <v>177.21</v>
      </c>
      <c r="M214" s="585">
        <f t="shared" si="14"/>
        <v>64.09</v>
      </c>
      <c r="N214" s="585">
        <f t="shared" si="15"/>
        <v>113.12</v>
      </c>
      <c r="O214" s="585"/>
    </row>
    <row r="215" spans="1:15" s="17" customFormat="1" ht="38.25">
      <c r="A215" s="574" t="s">
        <v>17</v>
      </c>
      <c r="B215" s="554" t="s">
        <v>693</v>
      </c>
      <c r="C215" s="554" t="s">
        <v>1675</v>
      </c>
      <c r="D215" s="548" t="s">
        <v>66</v>
      </c>
      <c r="E215" s="585">
        <v>517.51265899504619</v>
      </c>
      <c r="F215" s="585">
        <v>96.349296728628133</v>
      </c>
      <c r="G215" s="585">
        <v>421.16336226641812</v>
      </c>
      <c r="H215" s="585"/>
      <c r="I215" s="630"/>
      <c r="J215" s="595" t="s">
        <v>2353</v>
      </c>
      <c r="K215" s="606"/>
      <c r="L215" s="585">
        <f t="shared" si="13"/>
        <v>517.51</v>
      </c>
      <c r="M215" s="585">
        <f t="shared" si="14"/>
        <v>96.35</v>
      </c>
      <c r="N215" s="585">
        <f t="shared" si="15"/>
        <v>421.16</v>
      </c>
      <c r="O215" s="585"/>
    </row>
    <row r="216" spans="1:15" s="17" customFormat="1" ht="38.25">
      <c r="A216" s="557" t="s">
        <v>28</v>
      </c>
      <c r="B216" s="554" t="s">
        <v>1186</v>
      </c>
      <c r="C216" s="554" t="s">
        <v>1676</v>
      </c>
      <c r="D216" s="548" t="s">
        <v>66</v>
      </c>
      <c r="E216" s="585">
        <v>272.01938399999995</v>
      </c>
      <c r="F216" s="585">
        <v>108.80775359999997</v>
      </c>
      <c r="G216" s="585">
        <v>163.21163039999999</v>
      </c>
      <c r="H216" s="585"/>
      <c r="I216" s="630"/>
      <c r="J216" s="595"/>
      <c r="K216" s="606"/>
      <c r="L216" s="585">
        <f t="shared" si="13"/>
        <v>272.02</v>
      </c>
      <c r="M216" s="585">
        <f t="shared" si="14"/>
        <v>108.81</v>
      </c>
      <c r="N216" s="585">
        <f t="shared" si="15"/>
        <v>163.21</v>
      </c>
      <c r="O216" s="585"/>
    </row>
    <row r="217" spans="1:15" s="17" customFormat="1" ht="38.25">
      <c r="A217" s="557" t="s">
        <v>29</v>
      </c>
      <c r="B217" s="554" t="s">
        <v>1331</v>
      </c>
      <c r="C217" s="554" t="s">
        <v>2170</v>
      </c>
      <c r="D217" s="548" t="s">
        <v>66</v>
      </c>
      <c r="E217" s="585">
        <v>577.8228959999999</v>
      </c>
      <c r="F217" s="585">
        <v>231.12915839999991</v>
      </c>
      <c r="G217" s="585">
        <v>346.69373760000002</v>
      </c>
      <c r="H217" s="585"/>
      <c r="I217" s="630"/>
      <c r="J217" s="595"/>
      <c r="K217" s="606"/>
      <c r="L217" s="585">
        <f t="shared" si="13"/>
        <v>577.82000000000005</v>
      </c>
      <c r="M217" s="585">
        <f t="shared" si="14"/>
        <v>231.13</v>
      </c>
      <c r="N217" s="585">
        <f t="shared" si="15"/>
        <v>346.69</v>
      </c>
      <c r="O217" s="585"/>
    </row>
    <row r="218" spans="1:15" s="17" customFormat="1" ht="38.25">
      <c r="A218" s="557" t="s">
        <v>30</v>
      </c>
      <c r="B218" s="554" t="s">
        <v>1332</v>
      </c>
      <c r="C218" s="554" t="s">
        <v>2171</v>
      </c>
      <c r="D218" s="548" t="s">
        <v>65</v>
      </c>
      <c r="E218" s="585">
        <v>795.73687199999995</v>
      </c>
      <c r="F218" s="585">
        <v>318.29474880000004</v>
      </c>
      <c r="G218" s="585">
        <v>477.44212319999986</v>
      </c>
      <c r="H218" s="585"/>
      <c r="I218" s="630" t="s">
        <v>2172</v>
      </c>
      <c r="J218" s="595"/>
      <c r="K218" s="606"/>
      <c r="L218" s="585">
        <f t="shared" si="13"/>
        <v>795.74</v>
      </c>
      <c r="M218" s="585">
        <f t="shared" si="14"/>
        <v>318.29000000000002</v>
      </c>
      <c r="N218" s="585">
        <f t="shared" si="15"/>
        <v>477.44</v>
      </c>
      <c r="O218" s="585"/>
    </row>
    <row r="219" spans="1:15" s="17" customFormat="1" ht="63.75">
      <c r="A219" s="557" t="s">
        <v>1217</v>
      </c>
      <c r="B219" s="554" t="s">
        <v>334</v>
      </c>
      <c r="C219" s="554" t="s">
        <v>2173</v>
      </c>
      <c r="D219" s="579" t="s">
        <v>526</v>
      </c>
      <c r="E219" s="585">
        <v>551.13004799999999</v>
      </c>
      <c r="F219" s="585">
        <v>220.45201920000002</v>
      </c>
      <c r="G219" s="585">
        <v>330.67802879999999</v>
      </c>
      <c r="H219" s="585"/>
      <c r="I219" s="630"/>
      <c r="J219" s="595"/>
      <c r="K219" s="606"/>
      <c r="L219" s="585">
        <f t="shared" si="13"/>
        <v>551.13</v>
      </c>
      <c r="M219" s="585">
        <f t="shared" si="14"/>
        <v>220.45</v>
      </c>
      <c r="N219" s="585">
        <f t="shared" si="15"/>
        <v>330.68</v>
      </c>
      <c r="O219" s="585"/>
    </row>
    <row r="220" spans="1:15" s="17" customFormat="1" ht="63.75">
      <c r="A220" s="557" t="s">
        <v>1477</v>
      </c>
      <c r="B220" s="554" t="s">
        <v>2174</v>
      </c>
      <c r="C220" s="576" t="s">
        <v>2175</v>
      </c>
      <c r="D220" s="548"/>
      <c r="E220" s="585"/>
      <c r="F220" s="585"/>
      <c r="G220" s="585"/>
      <c r="H220" s="585"/>
      <c r="I220" s="630"/>
      <c r="J220" s="595"/>
      <c r="L220" s="585"/>
      <c r="M220" s="585"/>
      <c r="N220" s="585"/>
      <c r="O220" s="585"/>
    </row>
    <row r="221" spans="1:15" s="17" customFormat="1">
      <c r="A221" s="557" t="s">
        <v>2022</v>
      </c>
      <c r="B221" s="556" t="s">
        <v>796</v>
      </c>
      <c r="C221" s="554"/>
      <c r="D221" s="548" t="s">
        <v>66</v>
      </c>
      <c r="E221" s="585">
        <v>187.622568</v>
      </c>
      <c r="F221" s="585">
        <v>59.381233434244152</v>
      </c>
      <c r="G221" s="585">
        <v>128.24133456575584</v>
      </c>
      <c r="H221" s="585"/>
      <c r="I221" s="630"/>
      <c r="J221" s="595"/>
      <c r="K221" s="606"/>
      <c r="L221" s="585">
        <f t="shared" si="13"/>
        <v>187.62</v>
      </c>
      <c r="M221" s="585">
        <f t="shared" si="14"/>
        <v>59.38</v>
      </c>
      <c r="N221" s="585">
        <f t="shared" si="15"/>
        <v>128.24</v>
      </c>
      <c r="O221" s="585"/>
    </row>
    <row r="222" spans="1:15" s="17" customFormat="1">
      <c r="A222" s="557" t="s">
        <v>2023</v>
      </c>
      <c r="B222" s="556" t="s">
        <v>797</v>
      </c>
      <c r="C222" s="554"/>
      <c r="D222" s="548" t="s">
        <v>66</v>
      </c>
      <c r="E222" s="585">
        <v>203.77375199999994</v>
      </c>
      <c r="F222" s="585">
        <v>103.68035058093125</v>
      </c>
      <c r="G222" s="585">
        <v>100.0934014190687</v>
      </c>
      <c r="H222" s="585"/>
      <c r="I222" s="630"/>
      <c r="J222" s="595"/>
      <c r="K222" s="606"/>
      <c r="L222" s="585">
        <f t="shared" si="13"/>
        <v>203.77</v>
      </c>
      <c r="M222" s="585">
        <f t="shared" si="14"/>
        <v>103.68</v>
      </c>
      <c r="N222" s="585">
        <f t="shared" si="15"/>
        <v>100.09</v>
      </c>
      <c r="O222" s="585"/>
    </row>
    <row r="223" spans="1:15" s="17" customFormat="1">
      <c r="A223" s="557" t="s">
        <v>2024</v>
      </c>
      <c r="B223" s="556" t="s">
        <v>798</v>
      </c>
      <c r="C223" s="554"/>
      <c r="D223" s="548" t="s">
        <v>66</v>
      </c>
      <c r="E223" s="585">
        <v>225.03700799999999</v>
      </c>
      <c r="F223" s="585">
        <v>126.29919682753533</v>
      </c>
      <c r="G223" s="585">
        <v>98.73781117246466</v>
      </c>
      <c r="H223" s="585"/>
      <c r="I223" s="630"/>
      <c r="J223" s="595"/>
      <c r="K223" s="606"/>
      <c r="L223" s="585">
        <f t="shared" si="13"/>
        <v>225.04</v>
      </c>
      <c r="M223" s="585">
        <f t="shared" si="14"/>
        <v>126.3</v>
      </c>
      <c r="N223" s="585">
        <f t="shared" si="15"/>
        <v>98.74</v>
      </c>
      <c r="O223" s="585"/>
    </row>
    <row r="224" spans="1:15" s="17" customFormat="1">
      <c r="A224" s="557" t="s">
        <v>2025</v>
      </c>
      <c r="B224" s="556" t="s">
        <v>799</v>
      </c>
      <c r="C224" s="554"/>
      <c r="D224" s="548" t="s">
        <v>66</v>
      </c>
      <c r="E224" s="585">
        <v>252.32255999999998</v>
      </c>
      <c r="F224" s="585">
        <v>165.31350883204209</v>
      </c>
      <c r="G224" s="585">
        <v>87.009051167957892</v>
      </c>
      <c r="H224" s="585"/>
      <c r="I224" s="630"/>
      <c r="J224" s="595"/>
      <c r="K224" s="606"/>
      <c r="L224" s="585">
        <f t="shared" si="13"/>
        <v>252.32</v>
      </c>
      <c r="M224" s="585">
        <f t="shared" si="14"/>
        <v>165.31</v>
      </c>
      <c r="N224" s="585">
        <f t="shared" si="15"/>
        <v>87.01</v>
      </c>
      <c r="O224" s="585"/>
    </row>
    <row r="225" spans="1:15" s="17" customFormat="1">
      <c r="A225" s="557" t="s">
        <v>2026</v>
      </c>
      <c r="B225" s="556" t="s">
        <v>800</v>
      </c>
      <c r="C225" s="554"/>
      <c r="D225" s="548" t="s">
        <v>66</v>
      </c>
      <c r="E225" s="585">
        <v>289.35597599999994</v>
      </c>
      <c r="F225" s="585">
        <v>195.09237246129823</v>
      </c>
      <c r="G225" s="585">
        <v>94.263603538701744</v>
      </c>
      <c r="H225" s="585"/>
      <c r="I225" s="630"/>
      <c r="J225" s="595"/>
      <c r="K225" s="606"/>
      <c r="L225" s="585">
        <f t="shared" si="13"/>
        <v>289.36</v>
      </c>
      <c r="M225" s="585">
        <f t="shared" si="14"/>
        <v>195.09</v>
      </c>
      <c r="N225" s="585">
        <f t="shared" si="15"/>
        <v>94.26</v>
      </c>
      <c r="O225" s="585"/>
    </row>
    <row r="226" spans="1:15" s="17" customFormat="1" ht="25.5">
      <c r="A226" s="557" t="s">
        <v>1478</v>
      </c>
      <c r="B226" s="554" t="s">
        <v>855</v>
      </c>
      <c r="C226" s="554" t="s">
        <v>2176</v>
      </c>
      <c r="D226" s="548" t="s">
        <v>45</v>
      </c>
      <c r="E226" s="585">
        <v>94.970231999999982</v>
      </c>
      <c r="F226" s="585">
        <v>37.98809279999999</v>
      </c>
      <c r="G226" s="585">
        <v>56.982139199999999</v>
      </c>
      <c r="H226" s="585"/>
      <c r="I226" s="630"/>
      <c r="J226" s="595"/>
      <c r="K226" s="606"/>
      <c r="L226" s="585">
        <f t="shared" si="13"/>
        <v>94.97</v>
      </c>
      <c r="M226" s="585">
        <f t="shared" si="14"/>
        <v>37.99</v>
      </c>
      <c r="N226" s="585">
        <f t="shared" si="15"/>
        <v>56.98</v>
      </c>
      <c r="O226" s="585"/>
    </row>
    <row r="227" spans="1:15" s="17" customFormat="1" ht="38.25">
      <c r="A227" s="557" t="s">
        <v>1479</v>
      </c>
      <c r="B227" s="554" t="s">
        <v>818</v>
      </c>
      <c r="C227" s="554" t="s">
        <v>817</v>
      </c>
      <c r="D227" s="548" t="s">
        <v>54</v>
      </c>
      <c r="E227" s="585">
        <v>253.88899199999997</v>
      </c>
      <c r="F227" s="585">
        <v>101.5555968</v>
      </c>
      <c r="G227" s="585">
        <v>152.33339519999996</v>
      </c>
      <c r="H227" s="585"/>
      <c r="I227" s="630"/>
      <c r="J227" s="595"/>
      <c r="K227" s="606"/>
      <c r="L227" s="585">
        <f t="shared" si="13"/>
        <v>253.89</v>
      </c>
      <c r="M227" s="585">
        <f t="shared" si="14"/>
        <v>101.56</v>
      </c>
      <c r="N227" s="585">
        <f t="shared" si="15"/>
        <v>152.33000000000001</v>
      </c>
      <c r="O227" s="585"/>
    </row>
    <row r="228" spans="1:15" s="17" customFormat="1" ht="25.5">
      <c r="A228" s="557" t="s">
        <v>1480</v>
      </c>
      <c r="B228" s="554" t="s">
        <v>1211</v>
      </c>
      <c r="C228" s="554" t="s">
        <v>1681</v>
      </c>
      <c r="D228" s="548" t="s">
        <v>45</v>
      </c>
      <c r="E228" s="585">
        <v>141.91027199999999</v>
      </c>
      <c r="F228" s="585">
        <v>56.764108799999995</v>
      </c>
      <c r="G228" s="585">
        <v>85.14616319999999</v>
      </c>
      <c r="H228" s="585"/>
      <c r="I228" s="630"/>
      <c r="J228" s="595"/>
      <c r="K228" s="606"/>
      <c r="L228" s="585">
        <f t="shared" si="13"/>
        <v>141.91</v>
      </c>
      <c r="M228" s="585">
        <f t="shared" si="14"/>
        <v>56.76</v>
      </c>
      <c r="N228" s="585">
        <f t="shared" si="15"/>
        <v>85.15</v>
      </c>
      <c r="O228" s="585"/>
    </row>
    <row r="229" spans="1:15" s="17" customFormat="1" ht="25.5">
      <c r="A229" s="557" t="s">
        <v>1482</v>
      </c>
      <c r="B229" s="554" t="s">
        <v>820</v>
      </c>
      <c r="C229" s="554" t="s">
        <v>1682</v>
      </c>
      <c r="D229" s="548" t="s">
        <v>45</v>
      </c>
      <c r="E229" s="585">
        <v>25541.679239999998</v>
      </c>
      <c r="F229" s="585">
        <v>9793.5465779620481</v>
      </c>
      <c r="G229" s="585">
        <v>15748.132662037948</v>
      </c>
      <c r="H229" s="585"/>
      <c r="I229" s="630"/>
      <c r="J229" s="595"/>
      <c r="K229" s="606"/>
      <c r="L229" s="585">
        <f t="shared" si="13"/>
        <v>25541.68</v>
      </c>
      <c r="M229" s="585">
        <f t="shared" si="14"/>
        <v>9793.5499999999993</v>
      </c>
      <c r="N229" s="585">
        <f t="shared" si="15"/>
        <v>15748.13</v>
      </c>
      <c r="O229" s="585"/>
    </row>
    <row r="230" spans="1:15" s="17" customFormat="1" ht="25.5">
      <c r="A230" s="557" t="s">
        <v>1483</v>
      </c>
      <c r="B230" s="554" t="s">
        <v>821</v>
      </c>
      <c r="C230" s="554" t="s">
        <v>1683</v>
      </c>
      <c r="D230" s="548" t="s">
        <v>45</v>
      </c>
      <c r="E230" s="585">
        <v>28623.284927999994</v>
      </c>
      <c r="F230" s="585">
        <v>10034.101752029377</v>
      </c>
      <c r="G230" s="585">
        <v>18589.183175970615</v>
      </c>
      <c r="H230" s="585"/>
      <c r="I230" s="630"/>
      <c r="J230" s="595"/>
      <c r="K230" s="606"/>
      <c r="L230" s="585">
        <f t="shared" si="13"/>
        <v>28623.279999999999</v>
      </c>
      <c r="M230" s="585">
        <f t="shared" si="14"/>
        <v>10034.1</v>
      </c>
      <c r="N230" s="585">
        <f t="shared" si="15"/>
        <v>18589.18</v>
      </c>
      <c r="O230" s="585"/>
    </row>
    <row r="231" spans="1:15" s="17" customFormat="1" ht="25.5">
      <c r="A231" s="557" t="s">
        <v>1484</v>
      </c>
      <c r="B231" s="554" t="s">
        <v>1212</v>
      </c>
      <c r="C231" s="554" t="s">
        <v>1684</v>
      </c>
      <c r="D231" s="548" t="s">
        <v>45</v>
      </c>
      <c r="E231" s="585">
        <v>2702.6243999999997</v>
      </c>
      <c r="F231" s="585">
        <v>2148.452696008188</v>
      </c>
      <c r="G231" s="585">
        <v>554.17170399181157</v>
      </c>
      <c r="H231" s="585"/>
      <c r="I231" s="630"/>
      <c r="J231" s="595"/>
      <c r="K231" s="606"/>
      <c r="L231" s="585">
        <f t="shared" si="13"/>
        <v>2702.62</v>
      </c>
      <c r="M231" s="585">
        <f t="shared" si="14"/>
        <v>2148.4499999999998</v>
      </c>
      <c r="N231" s="585">
        <f t="shared" si="15"/>
        <v>554.16999999999996</v>
      </c>
      <c r="O231" s="585"/>
    </row>
    <row r="232" spans="1:15" s="17" customFormat="1" ht="25.5">
      <c r="A232" s="557" t="s">
        <v>1486</v>
      </c>
      <c r="B232" s="554" t="s">
        <v>1213</v>
      </c>
      <c r="C232" s="554" t="s">
        <v>1684</v>
      </c>
      <c r="D232" s="548" t="s">
        <v>45</v>
      </c>
      <c r="E232" s="585">
        <v>3129.551207999999</v>
      </c>
      <c r="F232" s="585">
        <v>2181.649427851502</v>
      </c>
      <c r="G232" s="585">
        <v>947.90178014849721</v>
      </c>
      <c r="H232" s="585"/>
      <c r="I232" s="630"/>
      <c r="J232" s="595"/>
      <c r="K232" s="606"/>
      <c r="L232" s="585">
        <f t="shared" si="13"/>
        <v>3129.55</v>
      </c>
      <c r="M232" s="585">
        <f t="shared" si="14"/>
        <v>2181.65</v>
      </c>
      <c r="N232" s="585">
        <f t="shared" si="15"/>
        <v>947.9</v>
      </c>
      <c r="O232" s="585"/>
    </row>
    <row r="233" spans="1:15" s="17" customFormat="1" ht="25.5">
      <c r="A233" s="557" t="s">
        <v>1487</v>
      </c>
      <c r="B233" s="554" t="s">
        <v>78</v>
      </c>
      <c r="C233" s="554" t="s">
        <v>1685</v>
      </c>
      <c r="D233" s="548" t="s">
        <v>66</v>
      </c>
      <c r="E233" s="585">
        <v>38.081231999999993</v>
      </c>
      <c r="F233" s="585">
        <v>10.903568560961196</v>
      </c>
      <c r="G233" s="585">
        <v>27.177663439038799</v>
      </c>
      <c r="H233" s="585"/>
      <c r="I233" s="630"/>
      <c r="J233" s="595"/>
      <c r="K233" s="606"/>
      <c r="L233" s="585">
        <f t="shared" si="13"/>
        <v>38.08</v>
      </c>
      <c r="M233" s="585">
        <f t="shared" si="14"/>
        <v>10.9</v>
      </c>
      <c r="N233" s="585">
        <f t="shared" si="15"/>
        <v>27.18</v>
      </c>
      <c r="O233" s="585"/>
    </row>
    <row r="234" spans="1:15" s="17" customFormat="1" ht="25.5">
      <c r="A234" s="557" t="s">
        <v>1489</v>
      </c>
      <c r="B234" s="554" t="s">
        <v>79</v>
      </c>
      <c r="C234" s="554" t="s">
        <v>1685</v>
      </c>
      <c r="D234" s="548" t="s">
        <v>66</v>
      </c>
      <c r="E234" s="585">
        <v>100.86551999999998</v>
      </c>
      <c r="F234" s="585">
        <v>26.712934457831324</v>
      </c>
      <c r="G234" s="585">
        <v>74.152585542168652</v>
      </c>
      <c r="H234" s="585"/>
      <c r="I234" s="630"/>
      <c r="J234" s="595"/>
      <c r="K234" s="606"/>
      <c r="L234" s="585">
        <f t="shared" si="13"/>
        <v>100.87</v>
      </c>
      <c r="M234" s="585">
        <f t="shared" si="14"/>
        <v>26.71</v>
      </c>
      <c r="N234" s="585">
        <f t="shared" si="15"/>
        <v>74.150000000000006</v>
      </c>
      <c r="O234" s="585"/>
    </row>
    <row r="235" spans="1:15" s="17" customFormat="1" ht="25.5">
      <c r="A235" s="557" t="s">
        <v>1491</v>
      </c>
      <c r="B235" s="554" t="s">
        <v>80</v>
      </c>
      <c r="C235" s="554" t="s">
        <v>1685</v>
      </c>
      <c r="D235" s="548" t="s">
        <v>66</v>
      </c>
      <c r="E235" s="585">
        <v>176.43527999999998</v>
      </c>
      <c r="F235" s="585">
        <v>35.438592742888737</v>
      </c>
      <c r="G235" s="585">
        <v>140.99668725711123</v>
      </c>
      <c r="H235" s="585"/>
      <c r="I235" s="630"/>
      <c r="J235" s="595"/>
      <c r="K235" s="606"/>
      <c r="L235" s="585">
        <f t="shared" si="13"/>
        <v>176.44</v>
      </c>
      <c r="M235" s="585">
        <f t="shared" si="14"/>
        <v>35.44</v>
      </c>
      <c r="N235" s="585">
        <f t="shared" si="15"/>
        <v>141</v>
      </c>
      <c r="O235" s="585"/>
    </row>
    <row r="236" spans="1:15" s="17" customFormat="1" ht="51">
      <c r="A236" s="557" t="s">
        <v>1495</v>
      </c>
      <c r="B236" s="554" t="s">
        <v>242</v>
      </c>
      <c r="C236" s="554" t="s">
        <v>243</v>
      </c>
      <c r="D236" s="548" t="s">
        <v>66</v>
      </c>
      <c r="E236" s="585">
        <v>499.13085599999988</v>
      </c>
      <c r="F236" s="585">
        <v>89.479921262443284</v>
      </c>
      <c r="G236" s="585">
        <v>409.65093473755661</v>
      </c>
      <c r="H236" s="585"/>
      <c r="I236" s="630"/>
      <c r="J236" s="595"/>
      <c r="K236" s="606"/>
      <c r="L236" s="585">
        <f t="shared" si="13"/>
        <v>499.13</v>
      </c>
      <c r="M236" s="585">
        <f t="shared" si="14"/>
        <v>89.48</v>
      </c>
      <c r="N236" s="585">
        <f t="shared" si="15"/>
        <v>409.65</v>
      </c>
      <c r="O236" s="585"/>
    </row>
    <row r="237" spans="1:15" s="17" customFormat="1" ht="38.25">
      <c r="A237" s="557" t="s">
        <v>1496</v>
      </c>
      <c r="B237" s="554" t="s">
        <v>82</v>
      </c>
      <c r="C237" s="554" t="s">
        <v>1687</v>
      </c>
      <c r="D237" s="548" t="s">
        <v>66</v>
      </c>
      <c r="E237" s="585">
        <v>114.19077599999997</v>
      </c>
      <c r="F237" s="585">
        <v>73.438140132625719</v>
      </c>
      <c r="G237" s="585">
        <v>40.752635867374252</v>
      </c>
      <c r="H237" s="585"/>
      <c r="I237" s="630"/>
      <c r="J237" s="595"/>
      <c r="K237" s="606"/>
      <c r="L237" s="585">
        <f t="shared" si="13"/>
        <v>114.19</v>
      </c>
      <c r="M237" s="585">
        <f t="shared" si="14"/>
        <v>73.44</v>
      </c>
      <c r="N237" s="585">
        <f t="shared" si="15"/>
        <v>40.75</v>
      </c>
      <c r="O237" s="585"/>
    </row>
    <row r="238" spans="1:15" s="17" customFormat="1" ht="63.75">
      <c r="A238" s="557" t="s">
        <v>1497</v>
      </c>
      <c r="B238" s="554" t="s">
        <v>55</v>
      </c>
      <c r="C238" s="554" t="s">
        <v>2177</v>
      </c>
      <c r="D238" s="548" t="s">
        <v>56</v>
      </c>
      <c r="E238" s="585">
        <v>155.43662399999999</v>
      </c>
      <c r="F238" s="585">
        <v>47.51630564426361</v>
      </c>
      <c r="G238" s="585">
        <v>107.92031835573638</v>
      </c>
      <c r="H238" s="585"/>
      <c r="I238" s="630"/>
      <c r="J238" s="595"/>
      <c r="K238" s="606"/>
      <c r="L238" s="585">
        <f t="shared" si="13"/>
        <v>155.44</v>
      </c>
      <c r="M238" s="585">
        <f t="shared" si="14"/>
        <v>47.52</v>
      </c>
      <c r="N238" s="585">
        <f t="shared" si="15"/>
        <v>107.92</v>
      </c>
      <c r="O238" s="585"/>
    </row>
    <row r="239" spans="1:15" s="17" customFormat="1" ht="63.75">
      <c r="A239" s="557" t="s">
        <v>1842</v>
      </c>
      <c r="B239" s="554" t="s">
        <v>417</v>
      </c>
      <c r="C239" s="554" t="s">
        <v>2178</v>
      </c>
      <c r="D239" s="548" t="s">
        <v>56</v>
      </c>
      <c r="E239" s="585">
        <v>243.77068799999995</v>
      </c>
      <c r="F239" s="585">
        <v>115.27096943066145</v>
      </c>
      <c r="G239" s="585">
        <v>128.49971856933851</v>
      </c>
      <c r="H239" s="585"/>
      <c r="I239" s="630"/>
      <c r="J239" s="595"/>
      <c r="K239" s="606"/>
      <c r="L239" s="585">
        <f t="shared" si="13"/>
        <v>243.77</v>
      </c>
      <c r="M239" s="585">
        <f t="shared" si="14"/>
        <v>115.27</v>
      </c>
      <c r="N239" s="585">
        <f t="shared" si="15"/>
        <v>128.5</v>
      </c>
      <c r="O239" s="585"/>
    </row>
    <row r="240" spans="1:15" s="17" customFormat="1" ht="25.5">
      <c r="A240" s="557" t="s">
        <v>2027</v>
      </c>
      <c r="B240" s="554" t="s">
        <v>306</v>
      </c>
      <c r="C240" s="554" t="s">
        <v>349</v>
      </c>
      <c r="D240" s="548" t="s">
        <v>1</v>
      </c>
      <c r="E240" s="585">
        <v>608.71759199999997</v>
      </c>
      <c r="F240" s="585">
        <v>359.29244094371796</v>
      </c>
      <c r="G240" s="585">
        <v>249.42515105628195</v>
      </c>
      <c r="H240" s="585"/>
      <c r="I240" s="630"/>
      <c r="J240" s="595"/>
      <c r="K240" s="606"/>
      <c r="L240" s="585">
        <f t="shared" si="13"/>
        <v>608.72</v>
      </c>
      <c r="M240" s="585">
        <f t="shared" si="14"/>
        <v>359.29</v>
      </c>
      <c r="N240" s="585">
        <f t="shared" si="15"/>
        <v>249.43</v>
      </c>
      <c r="O240" s="585"/>
    </row>
    <row r="241" spans="1:15" s="17" customFormat="1" ht="76.5">
      <c r="A241" s="557" t="s">
        <v>2028</v>
      </c>
      <c r="B241" s="554" t="s">
        <v>53</v>
      </c>
      <c r="C241" s="554" t="s">
        <v>419</v>
      </c>
      <c r="D241" s="579" t="s">
        <v>54</v>
      </c>
      <c r="E241" s="585">
        <v>208.93874399999993</v>
      </c>
      <c r="F241" s="585">
        <v>83.575497599999977</v>
      </c>
      <c r="G241" s="585">
        <v>125.36324639999997</v>
      </c>
      <c r="H241" s="585"/>
      <c r="I241" s="630" t="s">
        <v>2179</v>
      </c>
      <c r="J241" s="595"/>
      <c r="K241" s="606"/>
      <c r="L241" s="585">
        <f t="shared" si="13"/>
        <v>208.94</v>
      </c>
      <c r="M241" s="585">
        <f t="shared" si="14"/>
        <v>83.58</v>
      </c>
      <c r="N241" s="585">
        <f t="shared" si="15"/>
        <v>125.36</v>
      </c>
      <c r="O241" s="585"/>
    </row>
    <row r="242" spans="1:15" s="17" customFormat="1">
      <c r="A242" s="706" t="s">
        <v>691</v>
      </c>
      <c r="B242" s="706"/>
      <c r="C242" s="707"/>
      <c r="D242" s="548"/>
      <c r="E242" s="585"/>
      <c r="F242" s="585"/>
      <c r="G242" s="585"/>
      <c r="H242" s="585"/>
      <c r="I242" s="630"/>
      <c r="J242" s="595"/>
      <c r="L242" s="585"/>
      <c r="M242" s="585"/>
      <c r="N242" s="585"/>
      <c r="O242" s="585"/>
    </row>
    <row r="243" spans="1:15" s="17" customFormat="1" ht="63.75">
      <c r="A243" s="557" t="s">
        <v>2029</v>
      </c>
      <c r="B243" s="554" t="s">
        <v>415</v>
      </c>
      <c r="C243" s="576" t="s">
        <v>2180</v>
      </c>
      <c r="D243" s="548"/>
      <c r="E243" s="585"/>
      <c r="F243" s="585"/>
      <c r="G243" s="585"/>
      <c r="H243" s="585"/>
      <c r="I243" s="630"/>
      <c r="J243" s="595"/>
      <c r="L243" s="585"/>
      <c r="M243" s="585"/>
      <c r="N243" s="585"/>
      <c r="O243" s="585"/>
    </row>
    <row r="244" spans="1:15" s="17" customFormat="1">
      <c r="A244" s="557" t="s">
        <v>2030</v>
      </c>
      <c r="B244" s="556" t="s">
        <v>700</v>
      </c>
      <c r="C244" s="554"/>
      <c r="D244" s="548" t="s">
        <v>45</v>
      </c>
      <c r="E244" s="585">
        <v>17859.780287999998</v>
      </c>
      <c r="F244" s="585">
        <v>9328.3817492925646</v>
      </c>
      <c r="G244" s="585">
        <v>8531.3985387074335</v>
      </c>
      <c r="H244" s="585"/>
      <c r="I244" s="630"/>
      <c r="J244" s="595"/>
      <c r="K244" s="606"/>
      <c r="L244" s="585">
        <f t="shared" si="13"/>
        <v>17859.78</v>
      </c>
      <c r="M244" s="585">
        <f t="shared" si="14"/>
        <v>9328.3799999999992</v>
      </c>
      <c r="N244" s="585">
        <f t="shared" si="15"/>
        <v>8531.4</v>
      </c>
      <c r="O244" s="585"/>
    </row>
    <row r="245" spans="1:15" s="17" customFormat="1">
      <c r="A245" s="557" t="s">
        <v>2031</v>
      </c>
      <c r="B245" s="556" t="s">
        <v>23</v>
      </c>
      <c r="C245" s="554"/>
      <c r="D245" s="548" t="s">
        <v>45</v>
      </c>
      <c r="E245" s="585">
        <v>18672.959591999996</v>
      </c>
      <c r="F245" s="585">
        <v>8402.8318163999975</v>
      </c>
      <c r="G245" s="585">
        <v>10270.127775599998</v>
      </c>
      <c r="H245" s="585"/>
      <c r="I245" s="630"/>
      <c r="J245" s="595"/>
      <c r="K245" s="606"/>
      <c r="L245" s="585">
        <f t="shared" si="13"/>
        <v>18672.96</v>
      </c>
      <c r="M245" s="585">
        <f t="shared" si="14"/>
        <v>8402.83</v>
      </c>
      <c r="N245" s="585">
        <f t="shared" si="15"/>
        <v>10270.129999999999</v>
      </c>
      <c r="O245" s="585"/>
    </row>
    <row r="246" spans="1:15" s="17" customFormat="1">
      <c r="A246" s="557" t="s">
        <v>2032</v>
      </c>
      <c r="B246" s="556" t="s">
        <v>24</v>
      </c>
      <c r="C246" s="554"/>
      <c r="D246" s="548" t="s">
        <v>45</v>
      </c>
      <c r="E246" s="585">
        <v>22753.038671999995</v>
      </c>
      <c r="F246" s="585">
        <v>7736.0331484800008</v>
      </c>
      <c r="G246" s="585">
        <v>15017.005523519996</v>
      </c>
      <c r="H246" s="585"/>
      <c r="I246" s="630"/>
      <c r="J246" s="595"/>
      <c r="K246" s="606"/>
      <c r="L246" s="585">
        <f t="shared" si="13"/>
        <v>22753.040000000001</v>
      </c>
      <c r="M246" s="585">
        <f t="shared" si="14"/>
        <v>7736.03</v>
      </c>
      <c r="N246" s="585">
        <f t="shared" si="15"/>
        <v>15017.01</v>
      </c>
      <c r="O246" s="585"/>
    </row>
    <row r="247" spans="1:15" s="17" customFormat="1">
      <c r="A247" s="557" t="s">
        <v>2033</v>
      </c>
      <c r="B247" s="556" t="s">
        <v>25</v>
      </c>
      <c r="C247" s="554"/>
      <c r="D247" s="548" t="s">
        <v>45</v>
      </c>
      <c r="E247" s="585">
        <v>29014.723583999992</v>
      </c>
      <c r="F247" s="585">
        <v>4352.2085375999986</v>
      </c>
      <c r="G247" s="585">
        <v>24662.515046399993</v>
      </c>
      <c r="H247" s="585"/>
      <c r="I247" s="630"/>
      <c r="J247" s="595"/>
      <c r="K247" s="606"/>
      <c r="L247" s="585">
        <f t="shared" si="13"/>
        <v>29014.720000000001</v>
      </c>
      <c r="M247" s="585">
        <f t="shared" si="14"/>
        <v>4352.21</v>
      </c>
      <c r="N247" s="585">
        <f t="shared" si="15"/>
        <v>24662.52</v>
      </c>
      <c r="O247" s="585"/>
    </row>
    <row r="248" spans="1:15" s="17" customFormat="1" ht="63.75">
      <c r="A248" s="557" t="s">
        <v>2034</v>
      </c>
      <c r="B248" s="554" t="s">
        <v>219</v>
      </c>
      <c r="C248" s="554" t="s">
        <v>2181</v>
      </c>
      <c r="D248" s="548" t="s">
        <v>45</v>
      </c>
      <c r="E248" s="585">
        <v>4426.3981439999989</v>
      </c>
      <c r="F248" s="585">
        <v>1770.5592575999995</v>
      </c>
      <c r="G248" s="585">
        <v>2655.8388863999994</v>
      </c>
      <c r="H248" s="585"/>
      <c r="I248" s="630"/>
      <c r="J248" s="595"/>
      <c r="K248" s="606"/>
      <c r="L248" s="585">
        <f t="shared" si="13"/>
        <v>4426.3999999999996</v>
      </c>
      <c r="M248" s="585">
        <f t="shared" si="14"/>
        <v>1770.56</v>
      </c>
      <c r="N248" s="585">
        <f t="shared" si="15"/>
        <v>2655.84</v>
      </c>
      <c r="O248" s="585"/>
    </row>
    <row r="249" spans="1:15" s="17" customFormat="1" ht="25.5">
      <c r="A249" s="557" t="s">
        <v>2035</v>
      </c>
      <c r="B249" s="554" t="s">
        <v>348</v>
      </c>
      <c r="C249" s="554" t="s">
        <v>2182</v>
      </c>
      <c r="D249" s="548" t="s">
        <v>1</v>
      </c>
      <c r="E249" s="585">
        <v>511.7152319999999</v>
      </c>
      <c r="F249" s="585">
        <v>204.68609279999995</v>
      </c>
      <c r="G249" s="585">
        <v>307.02913919999997</v>
      </c>
      <c r="H249" s="585"/>
      <c r="I249" s="630"/>
      <c r="J249" s="595"/>
      <c r="K249" s="606"/>
      <c r="L249" s="585">
        <f t="shared" si="13"/>
        <v>511.72</v>
      </c>
      <c r="M249" s="585">
        <f t="shared" si="14"/>
        <v>204.69</v>
      </c>
      <c r="N249" s="585">
        <f t="shared" si="15"/>
        <v>307.02999999999997</v>
      </c>
      <c r="O249" s="585"/>
    </row>
    <row r="250" spans="1:15" s="17" customFormat="1" ht="38.25">
      <c r="A250" s="557" t="s">
        <v>2036</v>
      </c>
      <c r="B250" s="554" t="s">
        <v>832</v>
      </c>
      <c r="C250" s="554" t="s">
        <v>1690</v>
      </c>
      <c r="D250" s="548" t="s">
        <v>64</v>
      </c>
      <c r="E250" s="585">
        <v>4970.2252319999989</v>
      </c>
      <c r="F250" s="585">
        <v>1988.0900927999992</v>
      </c>
      <c r="G250" s="585">
        <v>2982.1351391999992</v>
      </c>
      <c r="H250" s="585"/>
      <c r="I250" s="630"/>
      <c r="J250" s="595"/>
      <c r="K250" s="606"/>
      <c r="L250" s="585">
        <f t="shared" si="13"/>
        <v>4970.2299999999996</v>
      </c>
      <c r="M250" s="585">
        <f t="shared" si="14"/>
        <v>1988.09</v>
      </c>
      <c r="N250" s="585">
        <f t="shared" si="15"/>
        <v>2982.14</v>
      </c>
      <c r="O250" s="585"/>
    </row>
    <row r="251" spans="1:15" s="17" customFormat="1" ht="76.5">
      <c r="A251" s="557" t="s">
        <v>2037</v>
      </c>
      <c r="B251" s="554" t="s">
        <v>2183</v>
      </c>
      <c r="C251" s="554" t="s">
        <v>2184</v>
      </c>
      <c r="D251" s="548" t="s">
        <v>392</v>
      </c>
      <c r="E251" s="585">
        <v>1609.6782239999995</v>
      </c>
      <c r="F251" s="585">
        <v>643.87128959999984</v>
      </c>
      <c r="G251" s="585">
        <v>965.8069343999997</v>
      </c>
      <c r="H251" s="585"/>
      <c r="I251" s="630"/>
      <c r="J251" s="595"/>
      <c r="K251" s="606"/>
      <c r="L251" s="585">
        <f t="shared" si="13"/>
        <v>1609.68</v>
      </c>
      <c r="M251" s="585">
        <f t="shared" si="14"/>
        <v>643.87</v>
      </c>
      <c r="N251" s="585">
        <f t="shared" si="15"/>
        <v>965.81</v>
      </c>
      <c r="O251" s="585"/>
    </row>
    <row r="252" spans="1:15" s="17" customFormat="1" ht="63.75">
      <c r="A252" s="557" t="s">
        <v>2038</v>
      </c>
      <c r="B252" s="554" t="s">
        <v>834</v>
      </c>
      <c r="C252" s="554" t="s">
        <v>2185</v>
      </c>
      <c r="D252" s="548" t="s">
        <v>392</v>
      </c>
      <c r="E252" s="585">
        <v>553.246848</v>
      </c>
      <c r="F252" s="585">
        <v>221.29873919999997</v>
      </c>
      <c r="G252" s="585">
        <v>331.94810880000006</v>
      </c>
      <c r="H252" s="585"/>
      <c r="I252" s="630"/>
      <c r="J252" s="595"/>
      <c r="K252" s="606"/>
      <c r="L252" s="585">
        <f t="shared" si="13"/>
        <v>553.25</v>
      </c>
      <c r="M252" s="585">
        <f t="shared" si="14"/>
        <v>221.3</v>
      </c>
      <c r="N252" s="585">
        <f t="shared" si="15"/>
        <v>331.95</v>
      </c>
      <c r="O252" s="585"/>
    </row>
    <row r="253" spans="1:15" s="17" customFormat="1">
      <c r="A253" s="557" t="s">
        <v>2039</v>
      </c>
      <c r="B253" s="554" t="s">
        <v>347</v>
      </c>
      <c r="C253" s="554" t="s">
        <v>1369</v>
      </c>
      <c r="D253" s="579" t="s">
        <v>1</v>
      </c>
      <c r="E253" s="585">
        <v>494.86550399999999</v>
      </c>
      <c r="F253" s="585">
        <v>197.94620160000002</v>
      </c>
      <c r="G253" s="585">
        <v>296.91930239999994</v>
      </c>
      <c r="H253" s="585"/>
      <c r="I253" s="630"/>
      <c r="J253" s="595"/>
      <c r="K253" s="606"/>
      <c r="L253" s="585">
        <f t="shared" si="13"/>
        <v>494.87</v>
      </c>
      <c r="M253" s="585">
        <f t="shared" si="14"/>
        <v>197.95</v>
      </c>
      <c r="N253" s="585">
        <f t="shared" si="15"/>
        <v>296.92</v>
      </c>
      <c r="O253" s="585"/>
    </row>
    <row r="254" spans="1:15" s="17" customFormat="1" ht="89.25">
      <c r="A254" s="557" t="s">
        <v>2040</v>
      </c>
      <c r="B254" s="554" t="s">
        <v>1370</v>
      </c>
      <c r="C254" s="578" t="s">
        <v>2186</v>
      </c>
      <c r="D254" s="548"/>
      <c r="E254" s="585"/>
      <c r="F254" s="585"/>
      <c r="G254" s="585"/>
      <c r="H254" s="585"/>
      <c r="I254" s="630"/>
      <c r="J254" s="595"/>
      <c r="L254" s="585"/>
      <c r="M254" s="585"/>
      <c r="N254" s="585"/>
      <c r="O254" s="585"/>
    </row>
    <row r="255" spans="1:15" s="17" customFormat="1">
      <c r="A255" s="557" t="s">
        <v>2041</v>
      </c>
      <c r="B255" s="556" t="s">
        <v>114</v>
      </c>
      <c r="C255" s="554"/>
      <c r="D255" s="548" t="s">
        <v>45</v>
      </c>
      <c r="E255" s="585">
        <v>85500.737783999983</v>
      </c>
      <c r="F255" s="585">
        <v>34200.295113599997</v>
      </c>
      <c r="G255" s="585">
        <v>51300.442670399985</v>
      </c>
      <c r="H255" s="585"/>
      <c r="I255" s="630"/>
      <c r="J255" s="595"/>
      <c r="K255" s="606"/>
      <c r="L255" s="585">
        <f t="shared" si="13"/>
        <v>85500.74</v>
      </c>
      <c r="M255" s="585">
        <f t="shared" si="14"/>
        <v>34200.300000000003</v>
      </c>
      <c r="N255" s="585">
        <f t="shared" si="15"/>
        <v>51300.44</v>
      </c>
      <c r="O255" s="585"/>
    </row>
    <row r="256" spans="1:15" s="17" customFormat="1">
      <c r="A256" s="557" t="s">
        <v>2042</v>
      </c>
      <c r="B256" s="556" t="s">
        <v>115</v>
      </c>
      <c r="C256" s="554"/>
      <c r="D256" s="548" t="s">
        <v>45</v>
      </c>
      <c r="E256" s="585">
        <v>212257.16668799997</v>
      </c>
      <c r="F256" s="585">
        <v>84902.866675199999</v>
      </c>
      <c r="G256" s="585">
        <v>127354.30001279997</v>
      </c>
      <c r="H256" s="585"/>
      <c r="I256" s="630"/>
      <c r="J256" s="595"/>
      <c r="K256" s="606"/>
      <c r="L256" s="585">
        <f t="shared" si="13"/>
        <v>212257.17</v>
      </c>
      <c r="M256" s="585">
        <f t="shared" si="14"/>
        <v>84902.87</v>
      </c>
      <c r="N256" s="585">
        <f t="shared" si="15"/>
        <v>127354.3</v>
      </c>
      <c r="O256" s="585"/>
    </row>
    <row r="257" spans="1:15" s="17" customFormat="1">
      <c r="A257" s="557" t="s">
        <v>2043</v>
      </c>
      <c r="B257" s="556" t="s">
        <v>116</v>
      </c>
      <c r="C257" s="554"/>
      <c r="D257" s="548" t="s">
        <v>45</v>
      </c>
      <c r="E257" s="585">
        <v>375266.85436800006</v>
      </c>
      <c r="F257" s="585">
        <v>150106.74174720002</v>
      </c>
      <c r="G257" s="585">
        <v>225160.11262080001</v>
      </c>
      <c r="H257" s="585"/>
      <c r="I257" s="630"/>
      <c r="J257" s="595"/>
      <c r="K257" s="606"/>
      <c r="L257" s="585">
        <f t="shared" si="13"/>
        <v>375266.85</v>
      </c>
      <c r="M257" s="585">
        <f t="shared" si="14"/>
        <v>150106.74</v>
      </c>
      <c r="N257" s="585">
        <f t="shared" si="15"/>
        <v>225160.11</v>
      </c>
      <c r="O257" s="585"/>
    </row>
    <row r="258" spans="1:15" s="17" customFormat="1" ht="25.5">
      <c r="A258" s="555" t="s">
        <v>2044</v>
      </c>
      <c r="B258" s="554" t="s">
        <v>73</v>
      </c>
      <c r="C258" s="554" t="s">
        <v>1694</v>
      </c>
      <c r="D258" s="548" t="s">
        <v>45</v>
      </c>
      <c r="E258" s="585">
        <v>815.99464799999987</v>
      </c>
      <c r="F258" s="585">
        <v>326.39785920000003</v>
      </c>
      <c r="G258" s="585">
        <v>489.5967887999999</v>
      </c>
      <c r="H258" s="585"/>
      <c r="I258" s="630" t="s">
        <v>2187</v>
      </c>
      <c r="J258" s="595"/>
      <c r="K258" s="606"/>
      <c r="L258" s="585">
        <f t="shared" si="13"/>
        <v>815.99</v>
      </c>
      <c r="M258" s="585">
        <f t="shared" si="14"/>
        <v>326.39999999999998</v>
      </c>
      <c r="N258" s="585">
        <f t="shared" si="15"/>
        <v>489.6</v>
      </c>
      <c r="O258" s="585"/>
    </row>
    <row r="259" spans="1:15" s="17" customFormat="1" ht="25.5">
      <c r="A259" s="555" t="s">
        <v>2045</v>
      </c>
      <c r="B259" s="554" t="s">
        <v>72</v>
      </c>
      <c r="C259" s="554" t="s">
        <v>1695</v>
      </c>
      <c r="D259" s="548" t="s">
        <v>45</v>
      </c>
      <c r="E259" s="585">
        <v>1593.7916399999999</v>
      </c>
      <c r="F259" s="585">
        <v>637.51665600000013</v>
      </c>
      <c r="G259" s="585">
        <v>956.27498399999979</v>
      </c>
      <c r="H259" s="585"/>
      <c r="I259" s="630" t="s">
        <v>2187</v>
      </c>
      <c r="J259" s="595"/>
      <c r="K259" s="606"/>
      <c r="L259" s="585">
        <f t="shared" si="13"/>
        <v>1593.79</v>
      </c>
      <c r="M259" s="585">
        <f t="shared" si="14"/>
        <v>637.52</v>
      </c>
      <c r="N259" s="585">
        <f t="shared" si="15"/>
        <v>956.27</v>
      </c>
      <c r="O259" s="585"/>
    </row>
    <row r="260" spans="1:15" s="17" customFormat="1" ht="25.5">
      <c r="A260" s="555" t="s">
        <v>2046</v>
      </c>
      <c r="B260" s="554" t="s">
        <v>2188</v>
      </c>
      <c r="C260" s="554" t="s">
        <v>1696</v>
      </c>
      <c r="D260" s="548" t="s">
        <v>676</v>
      </c>
      <c r="E260" s="585">
        <v>2623.3079039999993</v>
      </c>
      <c r="F260" s="585">
        <v>1049.3231615999996</v>
      </c>
      <c r="G260" s="585">
        <v>1573.9847423999997</v>
      </c>
      <c r="H260" s="585"/>
      <c r="I260" s="630"/>
      <c r="J260" s="595"/>
      <c r="K260" s="606"/>
      <c r="L260" s="585">
        <f t="shared" si="13"/>
        <v>2623.31</v>
      </c>
      <c r="M260" s="585">
        <f t="shared" si="14"/>
        <v>1049.32</v>
      </c>
      <c r="N260" s="585">
        <f t="shared" si="15"/>
        <v>1573.98</v>
      </c>
      <c r="O260" s="585"/>
    </row>
    <row r="261" spans="1:15" s="17" customFormat="1" ht="25.5">
      <c r="A261" s="555" t="s">
        <v>2047</v>
      </c>
      <c r="B261" s="554" t="s">
        <v>2189</v>
      </c>
      <c r="C261" s="554" t="s">
        <v>1696</v>
      </c>
      <c r="D261" s="548" t="s">
        <v>676</v>
      </c>
      <c r="E261" s="585">
        <v>4006.1392559999995</v>
      </c>
      <c r="F261" s="585">
        <v>1602.4557023999994</v>
      </c>
      <c r="G261" s="585">
        <v>2403.6835535999999</v>
      </c>
      <c r="H261" s="585"/>
      <c r="I261" s="630"/>
      <c r="J261" s="595"/>
      <c r="K261" s="606"/>
      <c r="L261" s="585">
        <f t="shared" si="13"/>
        <v>4006.14</v>
      </c>
      <c r="M261" s="585">
        <f t="shared" si="14"/>
        <v>1602.46</v>
      </c>
      <c r="N261" s="585">
        <f t="shared" si="15"/>
        <v>2403.6799999999998</v>
      </c>
      <c r="O261" s="585"/>
    </row>
    <row r="262" spans="1:15" s="17" customFormat="1" ht="25.5">
      <c r="A262" s="555" t="s">
        <v>2048</v>
      </c>
      <c r="B262" s="554" t="s">
        <v>677</v>
      </c>
      <c r="C262" s="554" t="s">
        <v>1697</v>
      </c>
      <c r="D262" s="579" t="s">
        <v>792</v>
      </c>
      <c r="E262" s="585">
        <v>294.11877599999997</v>
      </c>
      <c r="F262" s="585">
        <v>117.64751039999999</v>
      </c>
      <c r="G262" s="585">
        <v>176.47126559999998</v>
      </c>
      <c r="H262" s="585"/>
      <c r="I262" s="630"/>
      <c r="J262" s="595"/>
      <c r="K262" s="606"/>
      <c r="L262" s="585">
        <f t="shared" si="13"/>
        <v>294.12</v>
      </c>
      <c r="M262" s="585">
        <f t="shared" si="14"/>
        <v>117.65</v>
      </c>
      <c r="N262" s="585">
        <f t="shared" si="15"/>
        <v>176.47</v>
      </c>
      <c r="O262" s="585"/>
    </row>
    <row r="263" spans="1:15" s="17" customFormat="1">
      <c r="A263" s="715" t="s">
        <v>560</v>
      </c>
      <c r="B263" s="706"/>
      <c r="C263" s="707"/>
      <c r="D263" s="548"/>
      <c r="E263" s="585"/>
      <c r="F263" s="585"/>
      <c r="G263" s="585"/>
      <c r="H263" s="585"/>
      <c r="I263" s="630"/>
      <c r="J263" s="595"/>
      <c r="L263" s="585"/>
      <c r="M263" s="585"/>
      <c r="N263" s="585"/>
      <c r="O263" s="585"/>
    </row>
    <row r="264" spans="1:15" s="17" customFormat="1" ht="63.75">
      <c r="A264" s="557" t="s">
        <v>2190</v>
      </c>
      <c r="B264" s="554" t="s">
        <v>2191</v>
      </c>
      <c r="C264" s="554" t="s">
        <v>2192</v>
      </c>
      <c r="D264" s="548" t="s">
        <v>1</v>
      </c>
      <c r="E264" s="585">
        <v>602.54711999999984</v>
      </c>
      <c r="F264" s="585">
        <v>266.90736901294639</v>
      </c>
      <c r="G264" s="585">
        <v>335.63975098705345</v>
      </c>
      <c r="H264" s="585"/>
      <c r="I264" s="630"/>
      <c r="J264" s="595"/>
      <c r="K264" s="606"/>
      <c r="L264" s="585">
        <f t="shared" si="13"/>
        <v>602.54999999999995</v>
      </c>
      <c r="M264" s="585">
        <f t="shared" si="14"/>
        <v>266.91000000000003</v>
      </c>
      <c r="N264" s="585">
        <f t="shared" si="15"/>
        <v>335.64</v>
      </c>
      <c r="O264" s="585"/>
    </row>
    <row r="265" spans="1:15" s="17" customFormat="1" ht="63.75">
      <c r="A265" s="557" t="s">
        <v>2193</v>
      </c>
      <c r="B265" s="554" t="s">
        <v>2194</v>
      </c>
      <c r="C265" s="554" t="s">
        <v>2195</v>
      </c>
      <c r="D265" s="548" t="s">
        <v>1</v>
      </c>
      <c r="E265" s="585">
        <v>1089.1253519999998</v>
      </c>
      <c r="F265" s="585">
        <v>366.21374310027437</v>
      </c>
      <c r="G265" s="585">
        <v>722.91160889972537</v>
      </c>
      <c r="H265" s="585"/>
      <c r="I265" s="630"/>
      <c r="J265" s="595"/>
      <c r="K265" s="606"/>
      <c r="L265" s="585">
        <f t="shared" si="13"/>
        <v>1089.1300000000001</v>
      </c>
      <c r="M265" s="585">
        <f t="shared" si="14"/>
        <v>366.21</v>
      </c>
      <c r="N265" s="585">
        <f t="shared" si="15"/>
        <v>722.91</v>
      </c>
      <c r="O265" s="585"/>
    </row>
    <row r="266" spans="1:15" s="17" customFormat="1" ht="76.5">
      <c r="A266" s="557" t="s">
        <v>2196</v>
      </c>
      <c r="B266" s="554" t="s">
        <v>2197</v>
      </c>
      <c r="C266" s="554" t="s">
        <v>2198</v>
      </c>
      <c r="D266" s="548" t="s">
        <v>1</v>
      </c>
      <c r="E266" s="585">
        <v>637.78125599999998</v>
      </c>
      <c r="F266" s="585">
        <v>271.3338910037445</v>
      </c>
      <c r="G266" s="585">
        <v>366.44736499625554</v>
      </c>
      <c r="H266" s="585"/>
      <c r="I266" s="630"/>
      <c r="J266" s="595"/>
      <c r="K266" s="606"/>
      <c r="L266" s="585">
        <f t="shared" si="13"/>
        <v>637.78</v>
      </c>
      <c r="M266" s="585">
        <f t="shared" si="14"/>
        <v>271.33</v>
      </c>
      <c r="N266" s="585">
        <f t="shared" si="15"/>
        <v>366.45</v>
      </c>
      <c r="O266" s="585"/>
    </row>
    <row r="267" spans="1:15" s="17" customFormat="1" ht="76.5">
      <c r="A267" s="557" t="s">
        <v>2199</v>
      </c>
      <c r="B267" s="554" t="s">
        <v>2200</v>
      </c>
      <c r="C267" s="554" t="s">
        <v>2201</v>
      </c>
      <c r="D267" s="548" t="s">
        <v>1</v>
      </c>
      <c r="E267" s="585">
        <v>1124.3489039999995</v>
      </c>
      <c r="F267" s="585">
        <v>370.63052909952728</v>
      </c>
      <c r="G267" s="585">
        <v>753.71837490047233</v>
      </c>
      <c r="H267" s="585"/>
      <c r="I267" s="630"/>
      <c r="J267" s="595"/>
      <c r="K267" s="606"/>
      <c r="L267" s="585">
        <f t="shared" ref="L267:L328" si="16">ROUND(E267*$F$4,2)</f>
        <v>1124.3499999999999</v>
      </c>
      <c r="M267" s="585">
        <f t="shared" ref="M267:M328" si="17">ROUND(F267*$F$4,2)</f>
        <v>370.63</v>
      </c>
      <c r="N267" s="585">
        <f t="shared" ref="N267:N328" si="18">ROUND(G267*$F$4,2)</f>
        <v>753.72</v>
      </c>
      <c r="O267" s="585"/>
    </row>
    <row r="268" spans="1:15" s="17" customFormat="1" ht="63.75">
      <c r="A268" s="557" t="s">
        <v>2202</v>
      </c>
      <c r="B268" s="554" t="s">
        <v>2203</v>
      </c>
      <c r="C268" s="554" t="s">
        <v>2204</v>
      </c>
      <c r="D268" s="548" t="s">
        <v>1</v>
      </c>
      <c r="E268" s="585">
        <v>849.27074399999981</v>
      </c>
      <c r="F268" s="585">
        <v>297.86209834024942</v>
      </c>
      <c r="G268" s="585">
        <v>551.40864565975039</v>
      </c>
      <c r="H268" s="585"/>
      <c r="I268" s="630"/>
      <c r="J268" s="595"/>
      <c r="K268" s="606"/>
      <c r="L268" s="585">
        <f t="shared" si="16"/>
        <v>849.27</v>
      </c>
      <c r="M268" s="585">
        <f t="shared" si="17"/>
        <v>297.86</v>
      </c>
      <c r="N268" s="585">
        <f t="shared" si="18"/>
        <v>551.41</v>
      </c>
      <c r="O268" s="585"/>
    </row>
    <row r="269" spans="1:15" s="17" customFormat="1" ht="63.75">
      <c r="A269" s="557" t="s">
        <v>2205</v>
      </c>
      <c r="B269" s="554" t="s">
        <v>2206</v>
      </c>
      <c r="C269" s="554" t="s">
        <v>2207</v>
      </c>
      <c r="D269" s="548" t="s">
        <v>1</v>
      </c>
      <c r="E269" s="585">
        <v>1335.848976</v>
      </c>
      <c r="F269" s="585">
        <v>397.16871289507372</v>
      </c>
      <c r="G269" s="585">
        <v>938.68026310492621</v>
      </c>
      <c r="H269" s="585"/>
      <c r="I269" s="630"/>
      <c r="J269" s="595"/>
      <c r="K269" s="606"/>
      <c r="L269" s="585">
        <f t="shared" si="16"/>
        <v>1335.85</v>
      </c>
      <c r="M269" s="585">
        <f t="shared" si="17"/>
        <v>397.17</v>
      </c>
      <c r="N269" s="585">
        <f t="shared" si="18"/>
        <v>938.68</v>
      </c>
      <c r="O269" s="585"/>
    </row>
    <row r="270" spans="1:15" s="17" customFormat="1" ht="76.5">
      <c r="A270" s="557" t="s">
        <v>2208</v>
      </c>
      <c r="B270" s="554" t="s">
        <v>2209</v>
      </c>
      <c r="C270" s="554" t="s">
        <v>2210</v>
      </c>
      <c r="D270" s="548" t="s">
        <v>1</v>
      </c>
      <c r="E270" s="585">
        <v>610.9825679999999</v>
      </c>
      <c r="F270" s="585">
        <v>76.652324753969339</v>
      </c>
      <c r="G270" s="585">
        <v>534.33024324603059</v>
      </c>
      <c r="H270" s="585"/>
      <c r="I270" s="630"/>
      <c r="J270" s="595"/>
      <c r="K270" s="606"/>
      <c r="L270" s="585">
        <f t="shared" si="16"/>
        <v>610.98</v>
      </c>
      <c r="M270" s="585">
        <f t="shared" si="17"/>
        <v>76.650000000000006</v>
      </c>
      <c r="N270" s="585">
        <f t="shared" si="18"/>
        <v>534.33000000000004</v>
      </c>
      <c r="O270" s="585"/>
    </row>
    <row r="271" spans="1:15" s="17" customFormat="1" ht="76.5">
      <c r="A271" s="557" t="s">
        <v>2211</v>
      </c>
      <c r="B271" s="554" t="s">
        <v>2212</v>
      </c>
      <c r="C271" s="554" t="s">
        <v>2213</v>
      </c>
      <c r="D271" s="548" t="s">
        <v>1</v>
      </c>
      <c r="E271" s="585">
        <v>1097.5713839999999</v>
      </c>
      <c r="F271" s="585">
        <v>137.695109575385</v>
      </c>
      <c r="G271" s="585">
        <v>959.87627442461485</v>
      </c>
      <c r="H271" s="585"/>
      <c r="I271" s="630"/>
      <c r="J271" s="595"/>
      <c r="K271" s="606"/>
      <c r="L271" s="585">
        <f t="shared" si="16"/>
        <v>1097.57</v>
      </c>
      <c r="M271" s="585">
        <f t="shared" si="17"/>
        <v>137.69999999999999</v>
      </c>
      <c r="N271" s="585">
        <f t="shared" si="18"/>
        <v>959.88</v>
      </c>
      <c r="O271" s="585"/>
    </row>
    <row r="272" spans="1:15" s="17" customFormat="1" ht="51">
      <c r="A272" s="557" t="s">
        <v>2049</v>
      </c>
      <c r="B272" s="554" t="s">
        <v>1128</v>
      </c>
      <c r="C272" s="554" t="s">
        <v>1698</v>
      </c>
      <c r="D272" s="548" t="s">
        <v>66</v>
      </c>
      <c r="E272" s="585">
        <v>56.984256000000002</v>
      </c>
      <c r="F272" s="585">
        <v>33.657367578947373</v>
      </c>
      <c r="G272" s="585">
        <v>23.326888421052626</v>
      </c>
      <c r="H272" s="585"/>
      <c r="I272" s="630"/>
      <c r="J272" s="595"/>
      <c r="K272" s="606"/>
      <c r="L272" s="585">
        <f t="shared" si="16"/>
        <v>56.98</v>
      </c>
      <c r="M272" s="585">
        <f t="shared" si="17"/>
        <v>33.659999999999997</v>
      </c>
      <c r="N272" s="585">
        <f t="shared" si="18"/>
        <v>23.33</v>
      </c>
      <c r="O272" s="585"/>
    </row>
    <row r="273" spans="1:15" s="17" customFormat="1" ht="63.75">
      <c r="A273" s="557" t="s">
        <v>2050</v>
      </c>
      <c r="B273" s="554" t="s">
        <v>1129</v>
      </c>
      <c r="C273" s="554" t="s">
        <v>2214</v>
      </c>
      <c r="D273" s="548" t="s">
        <v>66</v>
      </c>
      <c r="E273" s="585">
        <v>102.90823199999997</v>
      </c>
      <c r="F273" s="585">
        <v>79.580588735751277</v>
      </c>
      <c r="G273" s="585">
        <v>23.327643264248699</v>
      </c>
      <c r="H273" s="585"/>
      <c r="I273" s="630"/>
      <c r="J273" s="595"/>
      <c r="K273" s="606"/>
      <c r="L273" s="585">
        <f t="shared" si="16"/>
        <v>102.91</v>
      </c>
      <c r="M273" s="585">
        <f t="shared" si="17"/>
        <v>79.58</v>
      </c>
      <c r="N273" s="585">
        <f t="shared" si="18"/>
        <v>23.33</v>
      </c>
      <c r="O273" s="585"/>
    </row>
    <row r="274" spans="1:15" s="17" customFormat="1" ht="51">
      <c r="A274" s="557" t="s">
        <v>2051</v>
      </c>
      <c r="B274" s="554" t="s">
        <v>2087</v>
      </c>
      <c r="C274" s="554" t="s">
        <v>2215</v>
      </c>
      <c r="D274" s="548" t="s">
        <v>66</v>
      </c>
      <c r="E274" s="585">
        <v>37.24509599999999</v>
      </c>
      <c r="F274" s="585">
        <v>15.482519038397328</v>
      </c>
      <c r="G274" s="585">
        <v>21.762576961602665</v>
      </c>
      <c r="H274" s="585"/>
      <c r="I274" s="630"/>
      <c r="J274" s="595"/>
      <c r="K274" s="606"/>
      <c r="L274" s="585">
        <f t="shared" si="16"/>
        <v>37.25</v>
      </c>
      <c r="M274" s="585">
        <f t="shared" si="17"/>
        <v>15.48</v>
      </c>
      <c r="N274" s="585">
        <f t="shared" si="18"/>
        <v>21.76</v>
      </c>
      <c r="O274" s="585"/>
    </row>
    <row r="275" spans="1:15" s="17" customFormat="1" ht="63.75">
      <c r="A275" s="557" t="s">
        <v>2052</v>
      </c>
      <c r="B275" s="554" t="s">
        <v>2088</v>
      </c>
      <c r="C275" s="554" t="s">
        <v>2216</v>
      </c>
      <c r="D275" s="548" t="s">
        <v>66</v>
      </c>
      <c r="E275" s="585">
        <v>93.911832000000004</v>
      </c>
      <c r="F275" s="585">
        <v>43.666925432330622</v>
      </c>
      <c r="G275" s="585">
        <v>50.244906567669375</v>
      </c>
      <c r="H275" s="585"/>
      <c r="I275" s="630"/>
      <c r="J275" s="595"/>
      <c r="K275" s="606"/>
      <c r="L275" s="585">
        <f t="shared" si="16"/>
        <v>93.91</v>
      </c>
      <c r="M275" s="585">
        <f t="shared" si="17"/>
        <v>43.67</v>
      </c>
      <c r="N275" s="585">
        <f t="shared" si="18"/>
        <v>50.24</v>
      </c>
      <c r="O275" s="585"/>
    </row>
    <row r="276" spans="1:15" s="17" customFormat="1" ht="51">
      <c r="A276" s="557" t="s">
        <v>2053</v>
      </c>
      <c r="B276" s="554" t="s">
        <v>2089</v>
      </c>
      <c r="C276" s="554" t="s">
        <v>2217</v>
      </c>
      <c r="D276" s="548" t="s">
        <v>66</v>
      </c>
      <c r="E276" s="585">
        <v>84.354479999999995</v>
      </c>
      <c r="F276" s="585">
        <v>46.030469333333329</v>
      </c>
      <c r="G276" s="585">
        <v>38.324010666666659</v>
      </c>
      <c r="H276" s="585"/>
      <c r="I276" s="630"/>
      <c r="J276" s="595"/>
      <c r="K276" s="606"/>
      <c r="L276" s="585">
        <f t="shared" si="16"/>
        <v>84.35</v>
      </c>
      <c r="M276" s="585">
        <f t="shared" si="17"/>
        <v>46.03</v>
      </c>
      <c r="N276" s="585">
        <f t="shared" si="18"/>
        <v>38.32</v>
      </c>
      <c r="O276" s="585"/>
    </row>
    <row r="277" spans="1:15" s="17" customFormat="1" ht="63.75">
      <c r="A277" s="557" t="s">
        <v>2054</v>
      </c>
      <c r="B277" s="554" t="s">
        <v>2090</v>
      </c>
      <c r="C277" s="554" t="s">
        <v>2218</v>
      </c>
      <c r="D277" s="548" t="s">
        <v>66</v>
      </c>
      <c r="E277" s="585">
        <v>131.40035999999998</v>
      </c>
      <c r="F277" s="585">
        <v>93.076643540451428</v>
      </c>
      <c r="G277" s="585">
        <v>38.323716459548564</v>
      </c>
      <c r="H277" s="585"/>
      <c r="I277" s="630"/>
      <c r="J277" s="595"/>
      <c r="K277" s="606"/>
      <c r="L277" s="585">
        <f t="shared" si="16"/>
        <v>131.4</v>
      </c>
      <c r="M277" s="585">
        <f t="shared" si="17"/>
        <v>93.08</v>
      </c>
      <c r="N277" s="585">
        <f t="shared" si="18"/>
        <v>38.32</v>
      </c>
      <c r="O277" s="585"/>
    </row>
    <row r="278" spans="1:15" s="17" customFormat="1" ht="51">
      <c r="A278" s="557" t="s">
        <v>2055</v>
      </c>
      <c r="B278" s="554" t="s">
        <v>2091</v>
      </c>
      <c r="C278" s="554" t="s">
        <v>2219</v>
      </c>
      <c r="D278" s="548" t="s">
        <v>66</v>
      </c>
      <c r="E278" s="585">
        <v>65.176271999999983</v>
      </c>
      <c r="F278" s="585">
        <v>28.667400689722346</v>
      </c>
      <c r="G278" s="585">
        <v>36.508871310277641</v>
      </c>
      <c r="H278" s="585"/>
      <c r="I278" s="630"/>
      <c r="J278" s="595"/>
      <c r="K278" s="606"/>
      <c r="L278" s="585">
        <f t="shared" si="16"/>
        <v>65.180000000000007</v>
      </c>
      <c r="M278" s="585">
        <f t="shared" si="17"/>
        <v>28.67</v>
      </c>
      <c r="N278" s="585">
        <f t="shared" si="18"/>
        <v>36.51</v>
      </c>
      <c r="O278" s="585"/>
    </row>
    <row r="279" spans="1:15" s="17" customFormat="1" ht="63.75">
      <c r="A279" s="557" t="s">
        <v>2056</v>
      </c>
      <c r="B279" s="554" t="s">
        <v>1133</v>
      </c>
      <c r="C279" s="554" t="s">
        <v>2220</v>
      </c>
      <c r="D279" s="548" t="s">
        <v>66</v>
      </c>
      <c r="E279" s="585">
        <v>122.40395999999998</v>
      </c>
      <c r="F279" s="585">
        <v>57.163205596766439</v>
      </c>
      <c r="G279" s="585">
        <v>65.240754403233552</v>
      </c>
      <c r="H279" s="585"/>
      <c r="I279" s="630"/>
      <c r="J279" s="595"/>
      <c r="K279" s="606"/>
      <c r="L279" s="585">
        <f t="shared" si="16"/>
        <v>122.4</v>
      </c>
      <c r="M279" s="585">
        <f t="shared" si="17"/>
        <v>57.16</v>
      </c>
      <c r="N279" s="585">
        <f t="shared" si="18"/>
        <v>65.239999999999995</v>
      </c>
      <c r="O279" s="585"/>
    </row>
    <row r="280" spans="1:15" s="17" customFormat="1" ht="63.75">
      <c r="A280" s="587" t="s">
        <v>2349</v>
      </c>
      <c r="B280" s="554" t="s">
        <v>2321</v>
      </c>
      <c r="C280" s="554" t="s">
        <v>2322</v>
      </c>
      <c r="D280" s="548" t="s">
        <v>66</v>
      </c>
      <c r="E280" s="585">
        <v>195.48</v>
      </c>
      <c r="F280" s="585">
        <v>195.48</v>
      </c>
      <c r="G280" s="585">
        <v>0</v>
      </c>
      <c r="H280" s="585"/>
      <c r="I280" s="630"/>
      <c r="J280" s="595"/>
      <c r="K280" s="606"/>
      <c r="L280" s="585">
        <f t="shared" si="16"/>
        <v>195.48</v>
      </c>
      <c r="M280" s="585">
        <f t="shared" si="17"/>
        <v>195.48</v>
      </c>
      <c r="N280" s="585">
        <f t="shared" si="18"/>
        <v>0</v>
      </c>
      <c r="O280" s="585"/>
    </row>
    <row r="281" spans="1:15" s="17" customFormat="1" ht="51">
      <c r="A281" s="557" t="s">
        <v>2057</v>
      </c>
      <c r="B281" s="554" t="s">
        <v>459</v>
      </c>
      <c r="C281" s="554" t="s">
        <v>2221</v>
      </c>
      <c r="D281" s="548" t="s">
        <v>66</v>
      </c>
      <c r="E281" s="585">
        <v>99.722447999999986</v>
      </c>
      <c r="F281" s="585">
        <v>72.358213506072872</v>
      </c>
      <c r="G281" s="585">
        <v>27.364234493927121</v>
      </c>
      <c r="H281" s="585"/>
      <c r="I281" s="630"/>
      <c r="J281" s="595"/>
      <c r="K281" s="606"/>
      <c r="L281" s="585">
        <f t="shared" si="16"/>
        <v>99.72</v>
      </c>
      <c r="M281" s="585">
        <f t="shared" si="17"/>
        <v>72.36</v>
      </c>
      <c r="N281" s="585">
        <f t="shared" si="18"/>
        <v>27.36</v>
      </c>
      <c r="O281" s="585"/>
    </row>
    <row r="282" spans="1:15" s="17" customFormat="1" ht="63.75">
      <c r="A282" s="557" t="s">
        <v>2058</v>
      </c>
      <c r="B282" s="554" t="s">
        <v>582</v>
      </c>
      <c r="C282" s="554" t="s">
        <v>583</v>
      </c>
      <c r="D282" s="548" t="s">
        <v>66</v>
      </c>
      <c r="E282" s="585">
        <v>86.45011199999999</v>
      </c>
      <c r="F282" s="585">
        <v>58.263466054607498</v>
      </c>
      <c r="G282" s="585">
        <v>28.186645945392492</v>
      </c>
      <c r="H282" s="585"/>
      <c r="I282" s="630"/>
      <c r="J282" s="595"/>
      <c r="K282" s="606"/>
      <c r="L282" s="585">
        <f t="shared" si="16"/>
        <v>86.45</v>
      </c>
      <c r="M282" s="585">
        <f t="shared" si="17"/>
        <v>58.26</v>
      </c>
      <c r="N282" s="585">
        <f t="shared" si="18"/>
        <v>28.19</v>
      </c>
      <c r="O282" s="585"/>
    </row>
    <row r="283" spans="1:15" s="17" customFormat="1" ht="63.75">
      <c r="A283" s="557" t="s">
        <v>2059</v>
      </c>
      <c r="B283" s="554" t="s">
        <v>584</v>
      </c>
      <c r="C283" s="554" t="s">
        <v>585</v>
      </c>
      <c r="D283" s="548" t="s">
        <v>66</v>
      </c>
      <c r="E283" s="585">
        <v>92.11255199999998</v>
      </c>
      <c r="F283" s="585">
        <v>39.726293838528314</v>
      </c>
      <c r="G283" s="585">
        <v>52.386258161471666</v>
      </c>
      <c r="H283" s="585"/>
      <c r="I283" s="630"/>
      <c r="J283" s="595"/>
      <c r="K283" s="606"/>
      <c r="L283" s="585">
        <f t="shared" si="16"/>
        <v>92.11</v>
      </c>
      <c r="M283" s="585">
        <f t="shared" si="17"/>
        <v>39.729999999999997</v>
      </c>
      <c r="N283" s="585">
        <f t="shared" si="18"/>
        <v>52.39</v>
      </c>
      <c r="O283" s="585"/>
    </row>
    <row r="284" spans="1:15" s="17" customFormat="1" ht="38.25">
      <c r="A284" s="557" t="s">
        <v>2222</v>
      </c>
      <c r="B284" s="554" t="s">
        <v>485</v>
      </c>
      <c r="C284" s="554" t="s">
        <v>2223</v>
      </c>
      <c r="D284" s="548" t="s">
        <v>66</v>
      </c>
      <c r="E284" s="585">
        <v>116.23348799999999</v>
      </c>
      <c r="F284" s="585">
        <v>62.325091255551911</v>
      </c>
      <c r="G284" s="585">
        <v>53.908396744448076</v>
      </c>
      <c r="H284" s="585"/>
      <c r="I284" s="630"/>
      <c r="J284" s="595"/>
      <c r="K284" s="606"/>
      <c r="L284" s="585">
        <f t="shared" si="16"/>
        <v>116.23</v>
      </c>
      <c r="M284" s="585">
        <f t="shared" si="17"/>
        <v>62.33</v>
      </c>
      <c r="N284" s="585">
        <f t="shared" si="18"/>
        <v>53.91</v>
      </c>
      <c r="O284" s="585"/>
    </row>
    <row r="285" spans="1:15" s="17" customFormat="1" ht="38.25">
      <c r="A285" s="557" t="s">
        <v>2224</v>
      </c>
      <c r="B285" s="554" t="s">
        <v>488</v>
      </c>
      <c r="C285" s="554" t="s">
        <v>2225</v>
      </c>
      <c r="D285" s="579" t="s">
        <v>66</v>
      </c>
      <c r="E285" s="585">
        <v>144.10115999999999</v>
      </c>
      <c r="F285" s="585">
        <v>61.009631742449784</v>
      </c>
      <c r="G285" s="585">
        <v>83.091528257550195</v>
      </c>
      <c r="H285" s="585"/>
      <c r="I285" s="630"/>
      <c r="J285" s="595"/>
      <c r="K285" s="606"/>
      <c r="L285" s="585">
        <f t="shared" si="16"/>
        <v>144.1</v>
      </c>
      <c r="M285" s="585">
        <f t="shared" si="17"/>
        <v>61.01</v>
      </c>
      <c r="N285" s="585">
        <f t="shared" si="18"/>
        <v>83.09</v>
      </c>
      <c r="O285" s="585"/>
    </row>
    <row r="286" spans="1:15" s="17" customFormat="1">
      <c r="A286" s="706" t="s">
        <v>558</v>
      </c>
      <c r="B286" s="706"/>
      <c r="C286" s="707"/>
      <c r="D286" s="548"/>
      <c r="E286" s="585"/>
      <c r="F286" s="585"/>
      <c r="G286" s="585"/>
      <c r="H286" s="585"/>
      <c r="I286" s="630"/>
      <c r="J286" s="595"/>
      <c r="L286" s="585"/>
      <c r="M286" s="585"/>
      <c r="N286" s="585"/>
      <c r="O286" s="585"/>
    </row>
    <row r="287" spans="1:15" s="17" customFormat="1">
      <c r="A287" s="555" t="s">
        <v>2061</v>
      </c>
      <c r="B287" s="565" t="s">
        <v>517</v>
      </c>
      <c r="C287" s="565" t="s">
        <v>1713</v>
      </c>
      <c r="D287" s="552" t="s">
        <v>45</v>
      </c>
      <c r="E287" s="585">
        <v>62.794871999999991</v>
      </c>
      <c r="F287" s="585">
        <v>25.117948799999994</v>
      </c>
      <c r="G287" s="585">
        <v>37.676923199999997</v>
      </c>
      <c r="H287" s="585"/>
      <c r="I287" s="630"/>
      <c r="J287" s="595"/>
      <c r="K287" s="606"/>
      <c r="L287" s="585">
        <f t="shared" si="16"/>
        <v>62.79</v>
      </c>
      <c r="M287" s="585">
        <f t="shared" si="17"/>
        <v>25.12</v>
      </c>
      <c r="N287" s="585">
        <f t="shared" si="18"/>
        <v>37.68</v>
      </c>
      <c r="O287" s="585"/>
    </row>
    <row r="288" spans="1:15" s="17" customFormat="1" ht="63.75">
      <c r="A288" s="555" t="s">
        <v>2226</v>
      </c>
      <c r="B288" s="554" t="s">
        <v>1314</v>
      </c>
      <c r="C288" s="554" t="s">
        <v>2227</v>
      </c>
      <c r="D288" s="548" t="s">
        <v>45</v>
      </c>
      <c r="E288" s="585">
        <v>322.21929599999999</v>
      </c>
      <c r="F288" s="585">
        <v>128.88771839999998</v>
      </c>
      <c r="G288" s="585">
        <v>193.33157759999997</v>
      </c>
      <c r="H288" s="585"/>
      <c r="I288" s="630"/>
      <c r="J288" s="595"/>
      <c r="K288" s="606"/>
      <c r="L288" s="585">
        <f t="shared" si="16"/>
        <v>322.22000000000003</v>
      </c>
      <c r="M288" s="585">
        <f t="shared" si="17"/>
        <v>128.88999999999999</v>
      </c>
      <c r="N288" s="585">
        <f t="shared" si="18"/>
        <v>193.33</v>
      </c>
      <c r="O288" s="585"/>
    </row>
    <row r="289" spans="1:15" s="17" customFormat="1" ht="76.5">
      <c r="A289" s="555" t="s">
        <v>2228</v>
      </c>
      <c r="B289" s="554" t="s">
        <v>1315</v>
      </c>
      <c r="C289" s="554" t="s">
        <v>2229</v>
      </c>
      <c r="D289" s="548" t="s">
        <v>45</v>
      </c>
      <c r="E289" s="585">
        <v>1082.3621759999996</v>
      </c>
      <c r="F289" s="585">
        <v>432.94487039999984</v>
      </c>
      <c r="G289" s="585">
        <v>649.41730559999985</v>
      </c>
      <c r="H289" s="585"/>
      <c r="I289" s="630"/>
      <c r="J289" s="595"/>
      <c r="K289" s="606"/>
      <c r="L289" s="585">
        <f t="shared" si="16"/>
        <v>1082.3599999999999</v>
      </c>
      <c r="M289" s="585">
        <f t="shared" si="17"/>
        <v>432.94</v>
      </c>
      <c r="N289" s="585">
        <f t="shared" si="18"/>
        <v>649.41999999999996</v>
      </c>
      <c r="O289" s="585"/>
    </row>
    <row r="290" spans="1:15" s="17" customFormat="1" ht="76.5">
      <c r="A290" s="555" t="s">
        <v>2230</v>
      </c>
      <c r="B290" s="554" t="s">
        <v>1092</v>
      </c>
      <c r="C290" s="554" t="s">
        <v>2231</v>
      </c>
      <c r="D290" s="548" t="s">
        <v>1044</v>
      </c>
      <c r="E290" s="585">
        <v>1299.2177519999996</v>
      </c>
      <c r="F290" s="585">
        <v>519.68710079999994</v>
      </c>
      <c r="G290" s="585">
        <v>779.53065119999974</v>
      </c>
      <c r="H290" s="585"/>
      <c r="I290" s="630"/>
      <c r="J290" s="595"/>
      <c r="K290" s="606"/>
      <c r="L290" s="585">
        <f t="shared" si="16"/>
        <v>1299.22</v>
      </c>
      <c r="M290" s="585">
        <f t="shared" si="17"/>
        <v>519.69000000000005</v>
      </c>
      <c r="N290" s="585">
        <f t="shared" si="18"/>
        <v>779.53</v>
      </c>
      <c r="O290" s="585"/>
    </row>
    <row r="291" spans="1:15" s="17" customFormat="1" ht="76.5">
      <c r="A291" s="555" t="s">
        <v>2232</v>
      </c>
      <c r="B291" s="554" t="s">
        <v>849</v>
      </c>
      <c r="C291" s="554" t="s">
        <v>2233</v>
      </c>
      <c r="D291" s="548" t="s">
        <v>45</v>
      </c>
      <c r="E291" s="585">
        <v>2257.260264</v>
      </c>
      <c r="F291" s="585">
        <v>902.90410560000009</v>
      </c>
      <c r="G291" s="585">
        <v>1354.3561583999999</v>
      </c>
      <c r="H291" s="585"/>
      <c r="I291" s="630"/>
      <c r="J291" s="595"/>
      <c r="K291" s="606"/>
      <c r="L291" s="585">
        <f t="shared" si="16"/>
        <v>2257.2600000000002</v>
      </c>
      <c r="M291" s="585">
        <f t="shared" si="17"/>
        <v>902.9</v>
      </c>
      <c r="N291" s="585">
        <f t="shared" si="18"/>
        <v>1354.36</v>
      </c>
      <c r="O291" s="585"/>
    </row>
    <row r="292" spans="1:15" s="17" customFormat="1" ht="127.5">
      <c r="A292" s="555" t="s">
        <v>2234</v>
      </c>
      <c r="B292" s="554" t="s">
        <v>2235</v>
      </c>
      <c r="C292" s="554" t="s">
        <v>2236</v>
      </c>
      <c r="D292" s="548" t="s">
        <v>44</v>
      </c>
      <c r="E292" s="585">
        <v>1710.8612639999999</v>
      </c>
      <c r="F292" s="585">
        <v>684.34450560000005</v>
      </c>
      <c r="G292" s="585">
        <v>1026.5167583999998</v>
      </c>
      <c r="H292" s="585"/>
      <c r="I292" s="630"/>
      <c r="J292" s="595"/>
      <c r="K292" s="606"/>
      <c r="L292" s="585">
        <f t="shared" si="16"/>
        <v>1710.86</v>
      </c>
      <c r="M292" s="585">
        <f t="shared" si="17"/>
        <v>684.34</v>
      </c>
      <c r="N292" s="585">
        <f t="shared" si="18"/>
        <v>1026.52</v>
      </c>
      <c r="O292" s="585"/>
    </row>
    <row r="293" spans="1:15" s="17" customFormat="1" ht="114.75">
      <c r="A293" s="555" t="s">
        <v>2237</v>
      </c>
      <c r="B293" s="554" t="s">
        <v>2238</v>
      </c>
      <c r="C293" s="554" t="s">
        <v>2239</v>
      </c>
      <c r="D293" s="548" t="s">
        <v>44</v>
      </c>
      <c r="E293" s="585">
        <v>992.46167999999989</v>
      </c>
      <c r="F293" s="585">
        <v>396.98467199999993</v>
      </c>
      <c r="G293" s="585">
        <v>595.47700799999996</v>
      </c>
      <c r="H293" s="585"/>
      <c r="I293" s="630"/>
      <c r="J293" s="595"/>
      <c r="K293" s="606"/>
      <c r="L293" s="585">
        <f t="shared" si="16"/>
        <v>992.46</v>
      </c>
      <c r="M293" s="585">
        <f t="shared" si="17"/>
        <v>396.98</v>
      </c>
      <c r="N293" s="585">
        <f t="shared" si="18"/>
        <v>595.48</v>
      </c>
      <c r="O293" s="585"/>
    </row>
    <row r="294" spans="1:15" s="17" customFormat="1" ht="25.5">
      <c r="A294" s="555" t="s">
        <v>2240</v>
      </c>
      <c r="B294" s="554" t="s">
        <v>504</v>
      </c>
      <c r="C294" s="554" t="s">
        <v>2241</v>
      </c>
      <c r="D294" s="548" t="s">
        <v>66</v>
      </c>
      <c r="E294" s="585">
        <v>542.69459999999992</v>
      </c>
      <c r="F294" s="585">
        <v>217.07784000000001</v>
      </c>
      <c r="G294" s="585">
        <v>325.61675999999994</v>
      </c>
      <c r="H294" s="585"/>
      <c r="I294" s="630"/>
      <c r="J294" s="595"/>
      <c r="K294" s="606"/>
      <c r="L294" s="585">
        <f t="shared" si="16"/>
        <v>542.69000000000005</v>
      </c>
      <c r="M294" s="585">
        <f t="shared" si="17"/>
        <v>217.08</v>
      </c>
      <c r="N294" s="585">
        <f t="shared" si="18"/>
        <v>325.62</v>
      </c>
      <c r="O294" s="585"/>
    </row>
    <row r="295" spans="1:15" s="17" customFormat="1" ht="25.5">
      <c r="A295" s="555" t="s">
        <v>2242</v>
      </c>
      <c r="B295" s="554" t="s">
        <v>2243</v>
      </c>
      <c r="C295" s="554" t="s">
        <v>524</v>
      </c>
      <c r="D295" s="548" t="s">
        <v>432</v>
      </c>
      <c r="E295" s="585">
        <v>894.60201599999982</v>
      </c>
      <c r="F295" s="585">
        <v>357.84080639999991</v>
      </c>
      <c r="G295" s="585">
        <v>536.76120959999992</v>
      </c>
      <c r="H295" s="585"/>
      <c r="I295" s="630"/>
      <c r="J295" s="595"/>
      <c r="K295" s="606"/>
      <c r="L295" s="585">
        <f t="shared" si="16"/>
        <v>894.6</v>
      </c>
      <c r="M295" s="585">
        <f t="shared" si="17"/>
        <v>357.84</v>
      </c>
      <c r="N295" s="585">
        <f t="shared" si="18"/>
        <v>536.76</v>
      </c>
      <c r="O295" s="585"/>
    </row>
    <row r="296" spans="1:15" s="17" customFormat="1" ht="63.75">
      <c r="A296" s="557" t="s">
        <v>2244</v>
      </c>
      <c r="B296" s="554" t="s">
        <v>919</v>
      </c>
      <c r="C296" s="554" t="s">
        <v>2245</v>
      </c>
      <c r="D296" s="548" t="s">
        <v>45</v>
      </c>
      <c r="E296" s="585">
        <v>4836.3270480000001</v>
      </c>
      <c r="F296" s="585">
        <v>1934.5308192000007</v>
      </c>
      <c r="G296" s="585">
        <v>2901.7962287999994</v>
      </c>
      <c r="H296" s="585"/>
      <c r="I296" s="630"/>
      <c r="J296" s="595"/>
      <c r="K296" s="606"/>
      <c r="L296" s="585">
        <f t="shared" si="16"/>
        <v>4836.33</v>
      </c>
      <c r="M296" s="585">
        <f t="shared" si="17"/>
        <v>1934.53</v>
      </c>
      <c r="N296" s="585">
        <f t="shared" si="18"/>
        <v>2901.8</v>
      </c>
      <c r="O296" s="585"/>
    </row>
    <row r="297" spans="1:15" s="17" customFormat="1" ht="25.5">
      <c r="A297" s="555" t="s">
        <v>2062</v>
      </c>
      <c r="B297" s="554" t="s">
        <v>71</v>
      </c>
      <c r="C297" s="554" t="s">
        <v>85</v>
      </c>
      <c r="D297" s="579" t="s">
        <v>62</v>
      </c>
      <c r="E297" s="585" t="s">
        <v>1016</v>
      </c>
      <c r="F297" s="585"/>
      <c r="G297" s="585">
        <v>0</v>
      </c>
      <c r="H297" s="585"/>
      <c r="I297" s="630"/>
      <c r="J297" s="595"/>
      <c r="K297" s="606"/>
      <c r="L297" s="585" t="s">
        <v>1016</v>
      </c>
      <c r="M297" s="585"/>
      <c r="N297" s="585"/>
      <c r="O297" s="585"/>
    </row>
    <row r="298" spans="1:15" s="17" customFormat="1" ht="25.5">
      <c r="A298" s="575" t="s">
        <v>2337</v>
      </c>
      <c r="B298" s="554" t="s">
        <v>510</v>
      </c>
      <c r="C298" s="576" t="s">
        <v>511</v>
      </c>
      <c r="D298" s="579" t="s">
        <v>66</v>
      </c>
      <c r="E298" s="585">
        <v>535.78800000000001</v>
      </c>
      <c r="F298" s="585">
        <v>535.78800000000001</v>
      </c>
      <c r="G298" s="585">
        <v>0</v>
      </c>
      <c r="H298" s="585"/>
      <c r="I298" s="630"/>
      <c r="J298" s="595"/>
      <c r="K298" s="606"/>
      <c r="L298" s="585">
        <f t="shared" si="16"/>
        <v>535.79</v>
      </c>
      <c r="M298" s="585">
        <f t="shared" si="17"/>
        <v>535.79</v>
      </c>
      <c r="N298" s="585">
        <f t="shared" si="18"/>
        <v>0</v>
      </c>
      <c r="O298" s="585"/>
    </row>
    <row r="299" spans="1:15" s="17" customFormat="1" ht="51">
      <c r="A299" s="575" t="s">
        <v>2338</v>
      </c>
      <c r="B299" s="554" t="s">
        <v>473</v>
      </c>
      <c r="C299" s="576" t="s">
        <v>474</v>
      </c>
      <c r="D299" s="579" t="s">
        <v>475</v>
      </c>
      <c r="E299" s="585">
        <v>5410.56</v>
      </c>
      <c r="F299" s="585">
        <v>5410.56</v>
      </c>
      <c r="G299" s="585">
        <v>0</v>
      </c>
      <c r="H299" s="585"/>
      <c r="I299" s="630"/>
      <c r="J299" s="595"/>
      <c r="K299" s="606"/>
      <c r="L299" s="585">
        <f t="shared" si="16"/>
        <v>5410.56</v>
      </c>
      <c r="M299" s="585">
        <f t="shared" si="17"/>
        <v>5410.56</v>
      </c>
      <c r="N299" s="585">
        <f t="shared" si="18"/>
        <v>0</v>
      </c>
      <c r="O299" s="585"/>
    </row>
    <row r="300" spans="1:15" s="17" customFormat="1" ht="76.5">
      <c r="A300" s="575" t="s">
        <v>2339</v>
      </c>
      <c r="B300" s="554" t="s">
        <v>1758</v>
      </c>
      <c r="C300" s="576" t="s">
        <v>1707</v>
      </c>
      <c r="D300" s="579" t="s">
        <v>66</v>
      </c>
      <c r="E300" s="585">
        <v>97.44</v>
      </c>
      <c r="F300" s="585">
        <v>97.44</v>
      </c>
      <c r="G300" s="585">
        <v>0</v>
      </c>
      <c r="H300" s="585"/>
      <c r="I300" s="630"/>
      <c r="J300" s="595"/>
      <c r="K300" s="606"/>
      <c r="L300" s="585">
        <f t="shared" si="16"/>
        <v>97.44</v>
      </c>
      <c r="M300" s="585">
        <f t="shared" si="17"/>
        <v>97.44</v>
      </c>
      <c r="N300" s="585">
        <f t="shared" si="18"/>
        <v>0</v>
      </c>
      <c r="O300" s="585"/>
    </row>
    <row r="301" spans="1:15" s="17" customFormat="1" ht="76.5">
      <c r="A301" s="575" t="s">
        <v>2340</v>
      </c>
      <c r="B301" s="554" t="s">
        <v>1759</v>
      </c>
      <c r="C301" s="576" t="s">
        <v>1708</v>
      </c>
      <c r="D301" s="579" t="s">
        <v>66</v>
      </c>
      <c r="E301" s="585">
        <v>70.007999999999996</v>
      </c>
      <c r="F301" s="585">
        <v>70.007999999999996</v>
      </c>
      <c r="G301" s="585">
        <v>0</v>
      </c>
      <c r="H301" s="585"/>
      <c r="I301" s="630"/>
      <c r="J301" s="595"/>
      <c r="K301" s="606"/>
      <c r="L301" s="585">
        <f t="shared" si="16"/>
        <v>70.010000000000005</v>
      </c>
      <c r="M301" s="585">
        <f t="shared" si="17"/>
        <v>70.010000000000005</v>
      </c>
      <c r="N301" s="585">
        <f t="shared" si="18"/>
        <v>0</v>
      </c>
      <c r="O301" s="585"/>
    </row>
    <row r="302" spans="1:15" s="17" customFormat="1" ht="76.5">
      <c r="A302" s="575" t="s">
        <v>2341</v>
      </c>
      <c r="B302" s="554" t="s">
        <v>1760</v>
      </c>
      <c r="C302" s="576" t="s">
        <v>1709</v>
      </c>
      <c r="D302" s="579" t="s">
        <v>66</v>
      </c>
      <c r="E302" s="585">
        <v>112.36799999999999</v>
      </c>
      <c r="F302" s="585">
        <v>112.36799999999999</v>
      </c>
      <c r="G302" s="585">
        <v>0</v>
      </c>
      <c r="H302" s="585"/>
      <c r="I302" s="630"/>
      <c r="J302" s="595"/>
      <c r="K302" s="606"/>
      <c r="L302" s="585">
        <f t="shared" si="16"/>
        <v>112.37</v>
      </c>
      <c r="M302" s="585">
        <f t="shared" si="17"/>
        <v>112.37</v>
      </c>
      <c r="N302" s="585">
        <f t="shared" si="18"/>
        <v>0</v>
      </c>
      <c r="O302" s="585"/>
    </row>
    <row r="303" spans="1:15" s="17" customFormat="1" ht="25.5">
      <c r="A303" s="575" t="s">
        <v>2342</v>
      </c>
      <c r="B303" s="554" t="s">
        <v>67</v>
      </c>
      <c r="C303" s="576" t="s">
        <v>1710</v>
      </c>
      <c r="D303" s="579" t="s">
        <v>45</v>
      </c>
      <c r="E303" s="585">
        <v>526.28399999999999</v>
      </c>
      <c r="F303" s="585">
        <v>526.28399999999999</v>
      </c>
      <c r="G303" s="585">
        <v>0</v>
      </c>
      <c r="H303" s="585"/>
      <c r="I303" s="630"/>
      <c r="J303" s="595"/>
      <c r="K303" s="606"/>
      <c r="L303" s="585">
        <f t="shared" si="16"/>
        <v>526.28</v>
      </c>
      <c r="M303" s="585">
        <f t="shared" si="17"/>
        <v>526.28</v>
      </c>
      <c r="N303" s="585">
        <f t="shared" si="18"/>
        <v>0</v>
      </c>
      <c r="O303" s="585"/>
    </row>
    <row r="304" spans="1:15" s="17" customFormat="1" ht="25.5">
      <c r="A304" s="575" t="s">
        <v>2343</v>
      </c>
      <c r="B304" s="554" t="s">
        <v>520</v>
      </c>
      <c r="C304" s="576" t="s">
        <v>2326</v>
      </c>
      <c r="D304" s="579" t="s">
        <v>45</v>
      </c>
      <c r="E304" s="585">
        <v>184.79999999999998</v>
      </c>
      <c r="F304" s="585">
        <v>184.79999999999998</v>
      </c>
      <c r="G304" s="585">
        <v>0</v>
      </c>
      <c r="H304" s="585"/>
      <c r="I304" s="630"/>
      <c r="J304" s="595"/>
      <c r="K304" s="606"/>
      <c r="L304" s="585">
        <f t="shared" si="16"/>
        <v>184.8</v>
      </c>
      <c r="M304" s="585">
        <f t="shared" si="17"/>
        <v>184.8</v>
      </c>
      <c r="N304" s="585">
        <f t="shared" si="18"/>
        <v>0</v>
      </c>
      <c r="O304" s="585"/>
    </row>
    <row r="305" spans="1:15" s="17" customFormat="1" ht="127.5">
      <c r="A305" s="575" t="s">
        <v>2344</v>
      </c>
      <c r="B305" s="554" t="s">
        <v>498</v>
      </c>
      <c r="C305" s="576" t="s">
        <v>1714</v>
      </c>
      <c r="D305" s="579" t="s">
        <v>64</v>
      </c>
      <c r="E305" s="585">
        <v>74132.28</v>
      </c>
      <c r="F305" s="585">
        <v>74132.28</v>
      </c>
      <c r="G305" s="585">
        <v>0</v>
      </c>
      <c r="H305" s="585"/>
      <c r="I305" s="630"/>
      <c r="J305" s="595"/>
      <c r="K305" s="606"/>
      <c r="L305" s="585">
        <f t="shared" si="16"/>
        <v>74132.28</v>
      </c>
      <c r="M305" s="585">
        <f t="shared" si="17"/>
        <v>74132.28</v>
      </c>
      <c r="N305" s="585">
        <f t="shared" si="18"/>
        <v>0</v>
      </c>
      <c r="O305" s="585"/>
    </row>
    <row r="306" spans="1:15" s="17" customFormat="1" ht="25.5">
      <c r="A306" s="575" t="s">
        <v>2345</v>
      </c>
      <c r="B306" s="554" t="s">
        <v>492</v>
      </c>
      <c r="C306" s="576" t="s">
        <v>1715</v>
      </c>
      <c r="D306" s="579" t="s">
        <v>45</v>
      </c>
      <c r="E306" s="585">
        <v>526.28399999999999</v>
      </c>
      <c r="F306" s="585">
        <v>526.28399999999999</v>
      </c>
      <c r="G306" s="585">
        <v>0</v>
      </c>
      <c r="H306" s="585"/>
      <c r="I306" s="630"/>
      <c r="J306" s="595"/>
      <c r="K306" s="606"/>
      <c r="L306" s="585">
        <f t="shared" si="16"/>
        <v>526.28</v>
      </c>
      <c r="M306" s="585">
        <f t="shared" si="17"/>
        <v>526.28</v>
      </c>
      <c r="N306" s="585">
        <f t="shared" si="18"/>
        <v>0</v>
      </c>
      <c r="O306" s="585"/>
    </row>
    <row r="307" spans="1:15" s="17" customFormat="1" ht="25.5">
      <c r="A307" s="575" t="s">
        <v>2346</v>
      </c>
      <c r="B307" s="554" t="s">
        <v>495</v>
      </c>
      <c r="C307" s="576" t="s">
        <v>1716</v>
      </c>
      <c r="D307" s="579" t="s">
        <v>45</v>
      </c>
      <c r="E307" s="585">
        <v>1176.1199999999999</v>
      </c>
      <c r="F307" s="585">
        <v>1176.1199999999999</v>
      </c>
      <c r="G307" s="585">
        <v>0</v>
      </c>
      <c r="H307" s="585"/>
      <c r="I307" s="630"/>
      <c r="J307" s="595"/>
      <c r="K307" s="606"/>
      <c r="L307" s="585">
        <f t="shared" si="16"/>
        <v>1176.1199999999999</v>
      </c>
      <c r="M307" s="585">
        <f t="shared" si="17"/>
        <v>1176.1199999999999</v>
      </c>
      <c r="N307" s="585">
        <f t="shared" si="18"/>
        <v>0</v>
      </c>
      <c r="O307" s="585"/>
    </row>
    <row r="308" spans="1:15" s="17" customFormat="1" ht="25.5">
      <c r="A308" s="575" t="s">
        <v>2347</v>
      </c>
      <c r="B308" s="554" t="s">
        <v>1751</v>
      </c>
      <c r="C308" s="576" t="s">
        <v>1717</v>
      </c>
      <c r="D308" s="579" t="s">
        <v>66</v>
      </c>
      <c r="E308" s="585">
        <v>469.02239999999995</v>
      </c>
      <c r="F308" s="585">
        <v>469.02239999999995</v>
      </c>
      <c r="G308" s="585">
        <v>0</v>
      </c>
      <c r="H308" s="585"/>
      <c r="I308" s="630"/>
      <c r="J308" s="595"/>
      <c r="K308" s="606"/>
      <c r="L308" s="585">
        <f t="shared" si="16"/>
        <v>469.02</v>
      </c>
      <c r="M308" s="585">
        <f t="shared" si="17"/>
        <v>469.02</v>
      </c>
      <c r="N308" s="585">
        <f t="shared" si="18"/>
        <v>0</v>
      </c>
      <c r="O308" s="585"/>
    </row>
    <row r="309" spans="1:15" s="17" customFormat="1">
      <c r="A309" s="706" t="s">
        <v>561</v>
      </c>
      <c r="B309" s="706"/>
      <c r="C309" s="707"/>
      <c r="D309" s="548"/>
      <c r="E309" s="585"/>
      <c r="F309" s="585"/>
      <c r="G309" s="585"/>
      <c r="H309" s="585"/>
      <c r="I309" s="630"/>
      <c r="J309" s="595"/>
      <c r="L309" s="585"/>
      <c r="M309" s="585"/>
      <c r="N309" s="585"/>
      <c r="O309" s="585"/>
    </row>
    <row r="310" spans="1:15" s="17" customFormat="1" ht="38.25">
      <c r="A310" s="555" t="s">
        <v>2063</v>
      </c>
      <c r="B310" s="554" t="s">
        <v>345</v>
      </c>
      <c r="C310" s="554" t="s">
        <v>346</v>
      </c>
      <c r="D310" s="548" t="s">
        <v>1</v>
      </c>
      <c r="E310" s="585">
        <v>1328.1120719999994</v>
      </c>
      <c r="F310" s="585">
        <v>1328.1120719999994</v>
      </c>
      <c r="G310" s="585">
        <v>0</v>
      </c>
      <c r="H310" s="585"/>
      <c r="I310" s="630"/>
      <c r="J310" s="595"/>
      <c r="K310" s="606"/>
      <c r="L310" s="585">
        <f t="shared" si="16"/>
        <v>1328.11</v>
      </c>
      <c r="M310" s="585">
        <f t="shared" si="17"/>
        <v>1328.11</v>
      </c>
      <c r="N310" s="585">
        <f t="shared" si="18"/>
        <v>0</v>
      </c>
      <c r="O310" s="585"/>
    </row>
    <row r="311" spans="1:15" s="17" customFormat="1" ht="51">
      <c r="A311" s="555" t="s">
        <v>2064</v>
      </c>
      <c r="B311" s="554" t="s">
        <v>26</v>
      </c>
      <c r="C311" s="554" t="s">
        <v>1718</v>
      </c>
      <c r="D311" s="548" t="s">
        <v>61</v>
      </c>
      <c r="E311" s="585">
        <v>28531.966175999994</v>
      </c>
      <c r="F311" s="585">
        <v>11412.786470399997</v>
      </c>
      <c r="G311" s="585">
        <v>17119.1797056</v>
      </c>
      <c r="H311" s="585"/>
      <c r="I311" s="630"/>
      <c r="J311" s="595"/>
      <c r="K311" s="606"/>
      <c r="L311" s="585">
        <f t="shared" si="16"/>
        <v>28531.97</v>
      </c>
      <c r="M311" s="585">
        <f t="shared" si="17"/>
        <v>11412.79</v>
      </c>
      <c r="N311" s="585">
        <f t="shared" si="18"/>
        <v>17119.18</v>
      </c>
      <c r="O311" s="585"/>
    </row>
    <row r="312" spans="1:15" s="17" customFormat="1">
      <c r="A312" s="555" t="s">
        <v>2065</v>
      </c>
      <c r="B312" s="554" t="s">
        <v>277</v>
      </c>
      <c r="C312" s="554" t="s">
        <v>2246</v>
      </c>
      <c r="D312" s="548" t="s">
        <v>1</v>
      </c>
      <c r="E312" s="585">
        <v>689.58993599999985</v>
      </c>
      <c r="F312" s="585">
        <v>275.83597439999994</v>
      </c>
      <c r="G312" s="585">
        <v>413.75396159999991</v>
      </c>
      <c r="H312" s="585"/>
      <c r="I312" s="630"/>
      <c r="J312" s="595"/>
      <c r="K312" s="606"/>
      <c r="L312" s="585">
        <f t="shared" si="16"/>
        <v>689.59</v>
      </c>
      <c r="M312" s="585">
        <f t="shared" si="17"/>
        <v>275.83999999999997</v>
      </c>
      <c r="N312" s="585">
        <f t="shared" si="18"/>
        <v>413.75</v>
      </c>
      <c r="O312" s="585"/>
    </row>
    <row r="313" spans="1:15" s="17" customFormat="1" ht="38.25">
      <c r="A313" s="555" t="s">
        <v>2066</v>
      </c>
      <c r="B313" s="554" t="s">
        <v>265</v>
      </c>
      <c r="C313" s="554" t="s">
        <v>921</v>
      </c>
      <c r="D313" s="548" t="s">
        <v>1</v>
      </c>
      <c r="E313" s="585">
        <v>329.37407999999999</v>
      </c>
      <c r="F313" s="585">
        <v>131.74963199999999</v>
      </c>
      <c r="G313" s="585">
        <v>197.624448</v>
      </c>
      <c r="H313" s="585"/>
      <c r="I313" s="630"/>
      <c r="J313" s="595"/>
      <c r="K313" s="606"/>
      <c r="L313" s="585">
        <f t="shared" si="16"/>
        <v>329.37</v>
      </c>
      <c r="M313" s="585">
        <f t="shared" si="17"/>
        <v>131.75</v>
      </c>
      <c r="N313" s="585">
        <f t="shared" si="18"/>
        <v>197.62</v>
      </c>
      <c r="O313" s="585"/>
    </row>
    <row r="314" spans="1:15" s="17" customFormat="1" ht="38.25">
      <c r="A314" s="555" t="s">
        <v>2067</v>
      </c>
      <c r="B314" s="554" t="s">
        <v>63</v>
      </c>
      <c r="C314" s="554" t="s">
        <v>1720</v>
      </c>
      <c r="D314" s="548" t="s">
        <v>64</v>
      </c>
      <c r="E314" s="585">
        <v>460.19232</v>
      </c>
      <c r="F314" s="585">
        <v>67.927280102893889</v>
      </c>
      <c r="G314" s="585">
        <v>392.26503989710608</v>
      </c>
      <c r="H314" s="585"/>
      <c r="I314" s="630"/>
      <c r="J314" s="595"/>
      <c r="K314" s="606"/>
      <c r="L314" s="585">
        <f t="shared" si="16"/>
        <v>460.19</v>
      </c>
      <c r="M314" s="585">
        <f t="shared" si="17"/>
        <v>67.930000000000007</v>
      </c>
      <c r="N314" s="585">
        <f t="shared" si="18"/>
        <v>392.27</v>
      </c>
      <c r="O314" s="585"/>
    </row>
    <row r="315" spans="1:15" s="17" customFormat="1" ht="38.25">
      <c r="A315" s="559" t="s">
        <v>2068</v>
      </c>
      <c r="B315" s="554" t="s">
        <v>350</v>
      </c>
      <c r="C315" s="554" t="s">
        <v>2247</v>
      </c>
      <c r="D315" s="548" t="s">
        <v>1122</v>
      </c>
      <c r="E315" s="585">
        <v>1566.1217550513306</v>
      </c>
      <c r="F315" s="585">
        <v>466.12175505133064</v>
      </c>
      <c r="G315" s="585">
        <v>1100</v>
      </c>
      <c r="H315" s="585"/>
      <c r="I315" s="630"/>
      <c r="J315" s="595" t="s">
        <v>2353</v>
      </c>
      <c r="K315" s="606"/>
      <c r="L315" s="585">
        <f t="shared" si="16"/>
        <v>1566.12</v>
      </c>
      <c r="M315" s="585">
        <f t="shared" si="17"/>
        <v>466.12</v>
      </c>
      <c r="N315" s="585">
        <f t="shared" si="18"/>
        <v>1100</v>
      </c>
      <c r="O315" s="585"/>
    </row>
    <row r="316" spans="1:15" s="17" customFormat="1" ht="38.25">
      <c r="A316" s="559" t="s">
        <v>2069</v>
      </c>
      <c r="B316" s="554" t="s">
        <v>351</v>
      </c>
      <c r="C316" s="554" t="s">
        <v>2248</v>
      </c>
      <c r="D316" s="548" t="s">
        <v>1123</v>
      </c>
      <c r="E316" s="585">
        <v>1295.2962478999439</v>
      </c>
      <c r="F316" s="585">
        <v>891.29624789994375</v>
      </c>
      <c r="G316" s="585">
        <v>404</v>
      </c>
      <c r="H316" s="585"/>
      <c r="I316" s="630"/>
      <c r="J316" s="595" t="s">
        <v>2353</v>
      </c>
      <c r="K316" s="606"/>
      <c r="L316" s="585">
        <f t="shared" si="16"/>
        <v>1295.3</v>
      </c>
      <c r="M316" s="585">
        <f t="shared" si="17"/>
        <v>891.3</v>
      </c>
      <c r="N316" s="585">
        <f t="shared" si="18"/>
        <v>404</v>
      </c>
      <c r="O316" s="585"/>
    </row>
    <row r="317" spans="1:15" s="17" customFormat="1" ht="63.75">
      <c r="A317" s="559" t="s">
        <v>2081</v>
      </c>
      <c r="B317" s="554" t="s">
        <v>931</v>
      </c>
      <c r="C317" s="554" t="s">
        <v>1721</v>
      </c>
      <c r="D317" s="548" t="s">
        <v>66</v>
      </c>
      <c r="E317" s="585">
        <v>273.67170762444857</v>
      </c>
      <c r="F317" s="585">
        <v>130.6717076244486</v>
      </c>
      <c r="G317" s="585">
        <v>143</v>
      </c>
      <c r="H317" s="585"/>
      <c r="I317" s="630"/>
      <c r="J317" s="595" t="s">
        <v>2353</v>
      </c>
      <c r="K317" s="606"/>
      <c r="L317" s="585">
        <f t="shared" si="16"/>
        <v>273.67</v>
      </c>
      <c r="M317" s="585">
        <f t="shared" si="17"/>
        <v>130.66999999999999</v>
      </c>
      <c r="N317" s="585">
        <f t="shared" si="18"/>
        <v>143</v>
      </c>
      <c r="O317" s="585"/>
    </row>
    <row r="318" spans="1:15" s="17" customFormat="1" ht="63.75">
      <c r="A318" s="559" t="s">
        <v>2082</v>
      </c>
      <c r="B318" s="554" t="s">
        <v>932</v>
      </c>
      <c r="C318" s="554" t="s">
        <v>2249</v>
      </c>
      <c r="D318" s="548" t="s">
        <v>66</v>
      </c>
      <c r="E318" s="585">
        <v>204.49679516114469</v>
      </c>
      <c r="F318" s="585">
        <v>41.496795161144696</v>
      </c>
      <c r="G318" s="585">
        <v>163</v>
      </c>
      <c r="H318" s="585"/>
      <c r="I318" s="630"/>
      <c r="J318" s="595" t="s">
        <v>2353</v>
      </c>
      <c r="K318" s="606"/>
      <c r="L318" s="585">
        <f t="shared" si="16"/>
        <v>204.5</v>
      </c>
      <c r="M318" s="585">
        <f t="shared" si="17"/>
        <v>41.5</v>
      </c>
      <c r="N318" s="585">
        <f t="shared" si="18"/>
        <v>163</v>
      </c>
      <c r="O318" s="585"/>
    </row>
    <row r="319" spans="1:15" s="17" customFormat="1" ht="63.75">
      <c r="A319" s="559" t="s">
        <v>2083</v>
      </c>
      <c r="B319" s="554" t="s">
        <v>933</v>
      </c>
      <c r="C319" s="554" t="s">
        <v>1723</v>
      </c>
      <c r="D319" s="548" t="s">
        <v>66</v>
      </c>
      <c r="E319" s="585">
        <v>386.10861127764974</v>
      </c>
      <c r="F319" s="585">
        <v>10.108611277649759</v>
      </c>
      <c r="G319" s="585">
        <v>376</v>
      </c>
      <c r="H319" s="585"/>
      <c r="I319" s="630"/>
      <c r="J319" s="595" t="s">
        <v>2353</v>
      </c>
      <c r="K319" s="606"/>
      <c r="L319" s="585">
        <f t="shared" si="16"/>
        <v>386.11</v>
      </c>
      <c r="M319" s="585">
        <f t="shared" si="17"/>
        <v>10.11</v>
      </c>
      <c r="N319" s="585">
        <f t="shared" si="18"/>
        <v>376</v>
      </c>
      <c r="O319" s="585"/>
    </row>
    <row r="320" spans="1:15" s="17" customFormat="1" ht="63.75">
      <c r="A320" s="559" t="s">
        <v>2084</v>
      </c>
      <c r="B320" s="554" t="s">
        <v>934</v>
      </c>
      <c r="C320" s="554" t="s">
        <v>1726</v>
      </c>
      <c r="D320" s="548" t="s">
        <v>66</v>
      </c>
      <c r="E320" s="585">
        <v>208.63403561867068</v>
      </c>
      <c r="F320" s="585">
        <v>83.634035618670666</v>
      </c>
      <c r="G320" s="585">
        <v>125</v>
      </c>
      <c r="H320" s="585"/>
      <c r="I320" s="630"/>
      <c r="J320" s="595" t="s">
        <v>2353</v>
      </c>
      <c r="K320" s="606"/>
      <c r="L320" s="585">
        <f t="shared" si="16"/>
        <v>208.63</v>
      </c>
      <c r="M320" s="585">
        <f t="shared" si="17"/>
        <v>83.63</v>
      </c>
      <c r="N320" s="585">
        <f t="shared" si="18"/>
        <v>125</v>
      </c>
      <c r="O320" s="585"/>
    </row>
    <row r="321" spans="1:15" s="17" customFormat="1" ht="63.75">
      <c r="A321" s="559" t="s">
        <v>2085</v>
      </c>
      <c r="B321" s="554" t="s">
        <v>935</v>
      </c>
      <c r="C321" s="554" t="s">
        <v>1727</v>
      </c>
      <c r="D321" s="548" t="s">
        <v>66</v>
      </c>
      <c r="E321" s="585">
        <v>179.28105906313647</v>
      </c>
      <c r="F321" s="585">
        <v>66.281059063136482</v>
      </c>
      <c r="G321" s="585">
        <v>113</v>
      </c>
      <c r="H321" s="585"/>
      <c r="I321" s="630"/>
      <c r="J321" s="595" t="s">
        <v>2353</v>
      </c>
      <c r="K321" s="606"/>
      <c r="L321" s="585">
        <f t="shared" si="16"/>
        <v>179.28</v>
      </c>
      <c r="M321" s="585">
        <f t="shared" si="17"/>
        <v>66.28</v>
      </c>
      <c r="N321" s="585">
        <f t="shared" si="18"/>
        <v>113</v>
      </c>
      <c r="O321" s="585"/>
    </row>
    <row r="322" spans="1:15" s="17" customFormat="1" ht="38.25">
      <c r="A322" s="559" t="s">
        <v>2070</v>
      </c>
      <c r="B322" s="554" t="s">
        <v>1029</v>
      </c>
      <c r="C322" s="554" t="s">
        <v>1728</v>
      </c>
      <c r="D322" s="548" t="s">
        <v>66</v>
      </c>
      <c r="E322" s="585">
        <v>1804</v>
      </c>
      <c r="F322" s="585">
        <v>703.99999999999989</v>
      </c>
      <c r="G322" s="585">
        <v>1100</v>
      </c>
      <c r="H322" s="585"/>
      <c r="I322" s="630" t="s">
        <v>2250</v>
      </c>
      <c r="J322" s="595" t="s">
        <v>2353</v>
      </c>
      <c r="K322" s="606"/>
      <c r="L322" s="585">
        <f t="shared" si="16"/>
        <v>1804</v>
      </c>
      <c r="M322" s="585">
        <f t="shared" si="17"/>
        <v>704</v>
      </c>
      <c r="N322" s="585">
        <f t="shared" si="18"/>
        <v>1100</v>
      </c>
      <c r="O322" s="585"/>
    </row>
    <row r="323" spans="1:15" s="17" customFormat="1" ht="89.25">
      <c r="A323" s="559" t="s">
        <v>2071</v>
      </c>
      <c r="B323" s="554" t="s">
        <v>902</v>
      </c>
      <c r="C323" s="554" t="s">
        <v>2251</v>
      </c>
      <c r="D323" s="548" t="s">
        <v>66</v>
      </c>
      <c r="E323" s="585">
        <v>4594.5106956</v>
      </c>
      <c r="F323" s="585">
        <v>1934.5308192000007</v>
      </c>
      <c r="G323" s="585">
        <v>2659.9798763999997</v>
      </c>
      <c r="H323" s="585"/>
      <c r="I323" s="630" t="s">
        <v>2252</v>
      </c>
      <c r="J323" s="595" t="s">
        <v>2353</v>
      </c>
      <c r="K323" s="606"/>
      <c r="L323" s="585">
        <f t="shared" si="16"/>
        <v>4594.51</v>
      </c>
      <c r="M323" s="585">
        <f t="shared" si="17"/>
        <v>1934.53</v>
      </c>
      <c r="N323" s="585">
        <f t="shared" si="18"/>
        <v>2659.98</v>
      </c>
      <c r="O323" s="585"/>
    </row>
    <row r="324" spans="1:15" s="17" customFormat="1" ht="38.25">
      <c r="A324" s="559" t="s">
        <v>2072</v>
      </c>
      <c r="B324" s="554" t="s">
        <v>1030</v>
      </c>
      <c r="C324" s="554" t="s">
        <v>1728</v>
      </c>
      <c r="D324" s="548" t="s">
        <v>66</v>
      </c>
      <c r="E324" s="585">
        <v>613.36</v>
      </c>
      <c r="F324" s="585">
        <v>239.35999999999999</v>
      </c>
      <c r="G324" s="585">
        <v>374</v>
      </c>
      <c r="H324" s="585"/>
      <c r="I324" s="630" t="s">
        <v>2253</v>
      </c>
      <c r="J324" s="595" t="s">
        <v>2353</v>
      </c>
      <c r="K324" s="606"/>
      <c r="L324" s="585">
        <f t="shared" si="16"/>
        <v>613.36</v>
      </c>
      <c r="M324" s="585">
        <f t="shared" si="17"/>
        <v>239.36</v>
      </c>
      <c r="N324" s="585">
        <f t="shared" si="18"/>
        <v>374</v>
      </c>
      <c r="O324" s="585"/>
    </row>
    <row r="325" spans="1:15" s="17" customFormat="1" ht="38.25">
      <c r="A325" s="559" t="s">
        <v>2073</v>
      </c>
      <c r="B325" s="554" t="s">
        <v>1031</v>
      </c>
      <c r="C325" s="554" t="s">
        <v>1728</v>
      </c>
      <c r="D325" s="548" t="s">
        <v>66</v>
      </c>
      <c r="E325" s="585">
        <v>116.54723033740048</v>
      </c>
      <c r="F325" s="585">
        <v>3.547230337400479</v>
      </c>
      <c r="G325" s="585">
        <v>113</v>
      </c>
      <c r="H325" s="585"/>
      <c r="I325" s="630" t="s">
        <v>2253</v>
      </c>
      <c r="J325" s="595" t="s">
        <v>2353</v>
      </c>
      <c r="K325" s="606"/>
      <c r="L325" s="585">
        <f t="shared" si="16"/>
        <v>116.55</v>
      </c>
      <c r="M325" s="585">
        <f t="shared" si="17"/>
        <v>3.55</v>
      </c>
      <c r="N325" s="585">
        <f t="shared" si="18"/>
        <v>113</v>
      </c>
      <c r="O325" s="585"/>
    </row>
    <row r="326" spans="1:15" ht="102">
      <c r="A326" s="555" t="s">
        <v>2254</v>
      </c>
      <c r="B326" s="554" t="s">
        <v>335</v>
      </c>
      <c r="C326" s="554" t="s">
        <v>2255</v>
      </c>
      <c r="D326" s="548" t="s">
        <v>337</v>
      </c>
      <c r="E326" s="585">
        <v>1867.6526399999998</v>
      </c>
      <c r="F326" s="585">
        <v>1867.6526399999998</v>
      </c>
      <c r="G326" s="585">
        <v>0</v>
      </c>
      <c r="H326" s="585"/>
      <c r="I326" s="630"/>
      <c r="J326" s="628"/>
      <c r="L326" s="585">
        <f t="shared" si="16"/>
        <v>1867.65</v>
      </c>
      <c r="M326" s="585">
        <f t="shared" si="17"/>
        <v>1867.65</v>
      </c>
      <c r="N326" s="585">
        <f t="shared" si="18"/>
        <v>0</v>
      </c>
      <c r="O326" s="585"/>
    </row>
    <row r="327" spans="1:15" ht="51">
      <c r="A327" s="555" t="s">
        <v>2256</v>
      </c>
      <c r="B327" s="554" t="s">
        <v>339</v>
      </c>
      <c r="C327" s="554" t="s">
        <v>340</v>
      </c>
      <c r="D327" s="548" t="s">
        <v>341</v>
      </c>
      <c r="E327" s="585">
        <v>3138.7698719999994</v>
      </c>
      <c r="F327" s="585">
        <v>3138.7698719999994</v>
      </c>
      <c r="G327" s="585">
        <v>0</v>
      </c>
      <c r="H327" s="585"/>
      <c r="I327" s="630"/>
      <c r="J327" s="628"/>
      <c r="L327" s="585">
        <f t="shared" si="16"/>
        <v>3138.77</v>
      </c>
      <c r="M327" s="585">
        <f t="shared" si="17"/>
        <v>3138.77</v>
      </c>
      <c r="N327" s="585">
        <f t="shared" si="18"/>
        <v>0</v>
      </c>
      <c r="O327" s="585"/>
    </row>
    <row r="328" spans="1:15" ht="76.5">
      <c r="A328" s="555" t="s">
        <v>2257</v>
      </c>
      <c r="B328" s="554" t="s">
        <v>342</v>
      </c>
      <c r="C328" s="554" t="s">
        <v>343</v>
      </c>
      <c r="D328" s="579" t="s">
        <v>344</v>
      </c>
      <c r="E328" s="585">
        <v>5891.276664</v>
      </c>
      <c r="F328" s="585">
        <v>5891.276664</v>
      </c>
      <c r="G328" s="585">
        <v>0</v>
      </c>
      <c r="H328" s="585"/>
      <c r="I328" s="630"/>
      <c r="J328" s="628"/>
      <c r="L328" s="585">
        <f t="shared" si="16"/>
        <v>5891.28</v>
      </c>
      <c r="M328" s="585">
        <f t="shared" si="17"/>
        <v>5891.28</v>
      </c>
      <c r="N328" s="585">
        <f t="shared" si="18"/>
        <v>0</v>
      </c>
      <c r="O328" s="585"/>
    </row>
    <row r="329" spans="1:15">
      <c r="A329" s="708" t="s">
        <v>2258</v>
      </c>
      <c r="B329" s="708"/>
      <c r="C329" s="713"/>
      <c r="D329" s="583"/>
      <c r="E329" s="585"/>
      <c r="F329" s="585"/>
      <c r="G329" s="585"/>
      <c r="H329" s="585"/>
      <c r="I329" s="630"/>
      <c r="J329" s="628"/>
      <c r="K329" s="567"/>
      <c r="L329" s="585"/>
      <c r="M329" s="585"/>
      <c r="N329" s="585"/>
      <c r="O329" s="585"/>
    </row>
    <row r="330" spans="1:15" ht="15">
      <c r="A330" s="716" t="s">
        <v>2259</v>
      </c>
      <c r="B330" s="716"/>
      <c r="C330" s="717"/>
      <c r="D330" s="551"/>
      <c r="E330" s="585"/>
      <c r="F330" s="585"/>
      <c r="G330" s="585"/>
      <c r="H330" s="585"/>
      <c r="I330" s="630"/>
      <c r="J330" s="628"/>
      <c r="K330" s="567"/>
      <c r="L330" s="585"/>
      <c r="M330" s="585"/>
      <c r="N330" s="585"/>
      <c r="O330" s="585"/>
    </row>
    <row r="331" spans="1:15" ht="76.5">
      <c r="A331" s="557" t="s">
        <v>1526</v>
      </c>
      <c r="B331" s="554" t="s">
        <v>185</v>
      </c>
      <c r="C331" s="554" t="s">
        <v>2260</v>
      </c>
      <c r="D331" s="548" t="s">
        <v>45</v>
      </c>
      <c r="E331" s="585">
        <v>3696.9700319999993</v>
      </c>
      <c r="F331" s="585">
        <v>1478.7880127999999</v>
      </c>
      <c r="G331" s="585">
        <v>2218.1820191999991</v>
      </c>
      <c r="H331" s="585"/>
      <c r="I331" s="630"/>
      <c r="J331" s="628"/>
      <c r="L331" s="585">
        <f t="shared" ref="L331:L394" si="19">ROUND(E331*$F$4,2)</f>
        <v>3696.97</v>
      </c>
      <c r="M331" s="585">
        <f t="shared" ref="M331:M394" si="20">ROUND(F331*$F$4,2)</f>
        <v>1478.79</v>
      </c>
      <c r="N331" s="585">
        <f t="shared" ref="N331:N394" si="21">ROUND(G331*$F$4,2)</f>
        <v>2218.1799999999998</v>
      </c>
      <c r="O331" s="585"/>
    </row>
    <row r="332" spans="1:15" ht="127.5">
      <c r="A332" s="557" t="s">
        <v>19</v>
      </c>
      <c r="B332" s="554" t="s">
        <v>187</v>
      </c>
      <c r="C332" s="554" t="s">
        <v>2261</v>
      </c>
      <c r="D332" s="548" t="s">
        <v>45</v>
      </c>
      <c r="E332" s="585">
        <v>10826.765207999997</v>
      </c>
      <c r="F332" s="585">
        <v>4330.7060831999988</v>
      </c>
      <c r="G332" s="585">
        <v>6496.0591247999992</v>
      </c>
      <c r="H332" s="585"/>
      <c r="I332" s="630"/>
      <c r="J332" s="628"/>
      <c r="L332" s="585">
        <f t="shared" si="19"/>
        <v>10826.77</v>
      </c>
      <c r="M332" s="585">
        <f t="shared" si="20"/>
        <v>4330.71</v>
      </c>
      <c r="N332" s="585">
        <f t="shared" si="21"/>
        <v>6496.06</v>
      </c>
      <c r="O332" s="585"/>
    </row>
    <row r="333" spans="1:15" ht="76.5">
      <c r="A333" s="557" t="s">
        <v>20</v>
      </c>
      <c r="B333" s="554" t="s">
        <v>189</v>
      </c>
      <c r="C333" s="554" t="s">
        <v>2260</v>
      </c>
      <c r="D333" s="548" t="s">
        <v>45</v>
      </c>
      <c r="E333" s="585">
        <v>8300.798351999998</v>
      </c>
      <c r="F333" s="585">
        <v>3320.3193408000006</v>
      </c>
      <c r="G333" s="585">
        <v>4980.4790111999982</v>
      </c>
      <c r="H333" s="585"/>
      <c r="I333" s="630"/>
      <c r="J333" s="628"/>
      <c r="L333" s="585">
        <f t="shared" si="19"/>
        <v>8300.7999999999993</v>
      </c>
      <c r="M333" s="585">
        <f t="shared" si="20"/>
        <v>3320.32</v>
      </c>
      <c r="N333" s="585">
        <f t="shared" si="21"/>
        <v>4980.4799999999996</v>
      </c>
      <c r="O333" s="585"/>
    </row>
    <row r="334" spans="1:15" ht="127.5">
      <c r="A334" s="557" t="s">
        <v>27</v>
      </c>
      <c r="B334" s="554" t="s">
        <v>190</v>
      </c>
      <c r="C334" s="554" t="s">
        <v>2261</v>
      </c>
      <c r="D334" s="548" t="s">
        <v>45</v>
      </c>
      <c r="E334" s="585">
        <v>20402.533367999997</v>
      </c>
      <c r="F334" s="585">
        <v>8161.0133471999998</v>
      </c>
      <c r="G334" s="585">
        <v>12241.520020799997</v>
      </c>
      <c r="H334" s="585"/>
      <c r="I334" s="630"/>
      <c r="J334" s="628"/>
      <c r="L334" s="585">
        <f t="shared" si="19"/>
        <v>20402.53</v>
      </c>
      <c r="M334" s="585">
        <f t="shared" si="20"/>
        <v>8161.01</v>
      </c>
      <c r="N334" s="585">
        <f t="shared" si="21"/>
        <v>12241.52</v>
      </c>
      <c r="O334" s="585"/>
    </row>
    <row r="335" spans="1:15" ht="63.75">
      <c r="A335" s="557" t="s">
        <v>33</v>
      </c>
      <c r="B335" s="554" t="s">
        <v>2262</v>
      </c>
      <c r="C335" s="554" t="s">
        <v>2263</v>
      </c>
      <c r="D335" s="579" t="s">
        <v>49</v>
      </c>
      <c r="E335" s="585">
        <v>16401.516768000001</v>
      </c>
      <c r="F335" s="585">
        <v>6560.6067072000005</v>
      </c>
      <c r="G335" s="585">
        <v>9840.910060799999</v>
      </c>
      <c r="H335" s="585"/>
      <c r="I335" s="630"/>
      <c r="J335" s="628"/>
      <c r="L335" s="585">
        <f t="shared" si="19"/>
        <v>16401.52</v>
      </c>
      <c r="M335" s="585">
        <f t="shared" si="20"/>
        <v>6560.61</v>
      </c>
      <c r="N335" s="585">
        <f t="shared" si="21"/>
        <v>9840.91</v>
      </c>
      <c r="O335" s="585"/>
    </row>
    <row r="336" spans="1:15" ht="15">
      <c r="A336" s="716" t="s">
        <v>2264</v>
      </c>
      <c r="B336" s="716"/>
      <c r="C336" s="718"/>
      <c r="D336" s="548"/>
      <c r="E336" s="585"/>
      <c r="F336" s="585"/>
      <c r="G336" s="585"/>
      <c r="H336" s="585"/>
      <c r="I336" s="630"/>
      <c r="J336" s="628"/>
      <c r="K336" s="567"/>
      <c r="L336" s="585"/>
      <c r="M336" s="585"/>
      <c r="N336" s="585"/>
      <c r="O336" s="585"/>
    </row>
    <row r="337" spans="1:15" s="91" customFormat="1" ht="306">
      <c r="A337" s="557" t="s">
        <v>34</v>
      </c>
      <c r="B337" s="554" t="s">
        <v>48</v>
      </c>
      <c r="C337" s="554" t="s">
        <v>2265</v>
      </c>
      <c r="D337" s="548" t="s">
        <v>172</v>
      </c>
      <c r="E337" s="585">
        <v>12147.881255999999</v>
      </c>
      <c r="F337" s="585">
        <v>4859.1525023999993</v>
      </c>
      <c r="G337" s="585">
        <v>7288.7287535999994</v>
      </c>
      <c r="H337" s="585"/>
      <c r="I337" s="630"/>
      <c r="J337" s="628"/>
      <c r="K337" s="607"/>
      <c r="L337" s="585">
        <f t="shared" si="19"/>
        <v>12147.88</v>
      </c>
      <c r="M337" s="585">
        <f t="shared" si="20"/>
        <v>4859.1499999999996</v>
      </c>
      <c r="N337" s="585">
        <f t="shared" si="21"/>
        <v>7288.73</v>
      </c>
      <c r="O337" s="585"/>
    </row>
    <row r="338" spans="1:15" ht="153">
      <c r="A338" s="557" t="s">
        <v>35</v>
      </c>
      <c r="B338" s="554" t="s">
        <v>2266</v>
      </c>
      <c r="C338" s="554" t="s">
        <v>2267</v>
      </c>
      <c r="D338" s="579" t="s">
        <v>172</v>
      </c>
      <c r="E338" s="585">
        <v>8308.8210239999971</v>
      </c>
      <c r="F338" s="585">
        <v>3323.5284095999987</v>
      </c>
      <c r="G338" s="585">
        <v>4985.2926143999994</v>
      </c>
      <c r="H338" s="585"/>
      <c r="I338" s="630"/>
      <c r="J338" s="628"/>
      <c r="L338" s="585">
        <f t="shared" si="19"/>
        <v>8308.82</v>
      </c>
      <c r="M338" s="585">
        <f t="shared" si="20"/>
        <v>3323.53</v>
      </c>
      <c r="N338" s="585">
        <f t="shared" si="21"/>
        <v>4985.29</v>
      </c>
      <c r="O338" s="585"/>
    </row>
    <row r="339" spans="1:15" s="91" customFormat="1" ht="51">
      <c r="A339" s="557" t="s">
        <v>36</v>
      </c>
      <c r="B339" s="554" t="s">
        <v>8</v>
      </c>
      <c r="C339" s="576" t="s">
        <v>2268</v>
      </c>
      <c r="D339" s="548"/>
      <c r="E339" s="585"/>
      <c r="F339" s="585"/>
      <c r="G339" s="585"/>
      <c r="H339" s="585"/>
      <c r="I339" s="630"/>
      <c r="J339" s="628"/>
      <c r="K339" s="567"/>
      <c r="L339" s="585"/>
      <c r="M339" s="585"/>
      <c r="N339" s="585"/>
      <c r="O339" s="585"/>
    </row>
    <row r="340" spans="1:15" ht="25.5">
      <c r="A340" s="557" t="s">
        <v>37</v>
      </c>
      <c r="B340" s="556" t="s">
        <v>9</v>
      </c>
      <c r="C340" s="554"/>
      <c r="D340" s="548" t="s">
        <v>7</v>
      </c>
      <c r="E340" s="585">
        <v>88510.393439999985</v>
      </c>
      <c r="F340" s="585">
        <v>35404.157375999996</v>
      </c>
      <c r="G340" s="585">
        <v>53106.23606399999</v>
      </c>
      <c r="H340" s="585"/>
      <c r="I340" s="630"/>
      <c r="J340" s="628"/>
      <c r="L340" s="585">
        <f t="shared" si="19"/>
        <v>88510.39</v>
      </c>
      <c r="M340" s="585">
        <f t="shared" si="20"/>
        <v>35404.160000000003</v>
      </c>
      <c r="N340" s="585">
        <f t="shared" si="21"/>
        <v>53106.239999999998</v>
      </c>
      <c r="O340" s="585"/>
    </row>
    <row r="341" spans="1:15" ht="25.5">
      <c r="A341" s="557" t="s">
        <v>38</v>
      </c>
      <c r="B341" s="556" t="s">
        <v>10</v>
      </c>
      <c r="C341" s="554"/>
      <c r="D341" s="548" t="s">
        <v>7</v>
      </c>
      <c r="E341" s="585">
        <v>109895.59828800001</v>
      </c>
      <c r="F341" s="585">
        <v>43958.239315200008</v>
      </c>
      <c r="G341" s="585">
        <v>65937.358972799993</v>
      </c>
      <c r="H341" s="585"/>
      <c r="I341" s="630"/>
      <c r="J341" s="628"/>
      <c r="L341" s="585">
        <f t="shared" si="19"/>
        <v>109895.6</v>
      </c>
      <c r="M341" s="585">
        <f t="shared" si="20"/>
        <v>43958.239999999998</v>
      </c>
      <c r="N341" s="585">
        <f t="shared" si="21"/>
        <v>65937.36</v>
      </c>
      <c r="O341" s="585"/>
    </row>
    <row r="342" spans="1:15" ht="216.75">
      <c r="A342" s="557" t="s">
        <v>40</v>
      </c>
      <c r="B342" s="554" t="s">
        <v>222</v>
      </c>
      <c r="C342" s="554" t="s">
        <v>2269</v>
      </c>
      <c r="D342" s="579" t="s">
        <v>44</v>
      </c>
      <c r="E342" s="585">
        <v>107534.11737599998</v>
      </c>
      <c r="F342" s="585">
        <v>43013.646950399991</v>
      </c>
      <c r="G342" s="585">
        <v>64520.470425599997</v>
      </c>
      <c r="H342" s="585"/>
      <c r="I342" s="630"/>
      <c r="J342" s="628"/>
      <c r="L342" s="585">
        <f t="shared" si="19"/>
        <v>107534.12</v>
      </c>
      <c r="M342" s="585">
        <f t="shared" si="20"/>
        <v>43013.65</v>
      </c>
      <c r="N342" s="585">
        <f t="shared" si="21"/>
        <v>64520.47</v>
      </c>
      <c r="O342" s="585"/>
    </row>
    <row r="343" spans="1:15" ht="15">
      <c r="A343" s="716" t="s">
        <v>196</v>
      </c>
      <c r="B343" s="716"/>
      <c r="C343" s="718"/>
      <c r="D343" s="548"/>
      <c r="E343" s="585"/>
      <c r="F343" s="585"/>
      <c r="G343" s="585"/>
      <c r="H343" s="585"/>
      <c r="I343" s="630"/>
      <c r="J343" s="628"/>
      <c r="K343" s="567"/>
      <c r="L343" s="585"/>
      <c r="M343" s="585"/>
      <c r="N343" s="585"/>
      <c r="O343" s="585"/>
    </row>
    <row r="344" spans="1:15" ht="63.75">
      <c r="A344" s="557" t="s">
        <v>41</v>
      </c>
      <c r="B344" s="554" t="s">
        <v>198</v>
      </c>
      <c r="C344" s="576" t="s">
        <v>2270</v>
      </c>
      <c r="D344" s="548"/>
      <c r="E344" s="585"/>
      <c r="F344" s="585"/>
      <c r="G344" s="585"/>
      <c r="H344" s="585"/>
      <c r="I344" s="630"/>
      <c r="J344" s="628"/>
      <c r="K344" s="567"/>
      <c r="L344" s="585"/>
      <c r="M344" s="585"/>
      <c r="N344" s="585"/>
      <c r="O344" s="585"/>
    </row>
    <row r="345" spans="1:15" ht="25.5">
      <c r="A345" s="557" t="s">
        <v>1256</v>
      </c>
      <c r="B345" s="556" t="s">
        <v>200</v>
      </c>
      <c r="C345" s="554"/>
      <c r="D345" s="548" t="s">
        <v>7</v>
      </c>
      <c r="E345" s="585">
        <v>155754.67319999999</v>
      </c>
      <c r="F345" s="585">
        <v>62301.869280000006</v>
      </c>
      <c r="G345" s="585">
        <v>93452.803919999977</v>
      </c>
      <c r="H345" s="585"/>
      <c r="I345" s="630"/>
      <c r="J345" s="628"/>
      <c r="L345" s="585">
        <f t="shared" si="19"/>
        <v>155754.67000000001</v>
      </c>
      <c r="M345" s="585">
        <f t="shared" si="20"/>
        <v>62301.87</v>
      </c>
      <c r="N345" s="585">
        <f t="shared" si="21"/>
        <v>93452.800000000003</v>
      </c>
      <c r="O345" s="585"/>
    </row>
    <row r="346" spans="1:15" ht="25.5">
      <c r="A346" s="557" t="s">
        <v>1257</v>
      </c>
      <c r="B346" s="556" t="s">
        <v>201</v>
      </c>
      <c r="C346" s="554"/>
      <c r="D346" s="548" t="s">
        <v>7</v>
      </c>
      <c r="E346" s="585">
        <v>297420.98399999994</v>
      </c>
      <c r="F346" s="585">
        <v>118968.39360000001</v>
      </c>
      <c r="G346" s="585">
        <v>178452.59039999996</v>
      </c>
      <c r="H346" s="585"/>
      <c r="I346" s="630"/>
      <c r="J346" s="628"/>
      <c r="L346" s="585">
        <f t="shared" si="19"/>
        <v>297420.98</v>
      </c>
      <c r="M346" s="585">
        <f t="shared" si="20"/>
        <v>118968.39</v>
      </c>
      <c r="N346" s="585">
        <f t="shared" si="21"/>
        <v>178452.59</v>
      </c>
      <c r="O346" s="585"/>
    </row>
    <row r="347" spans="1:15" ht="25.5">
      <c r="A347" s="557" t="s">
        <v>1258</v>
      </c>
      <c r="B347" s="556" t="s">
        <v>202</v>
      </c>
      <c r="C347" s="554"/>
      <c r="D347" s="548" t="s">
        <v>7</v>
      </c>
      <c r="E347" s="585">
        <v>328728.45600000001</v>
      </c>
      <c r="F347" s="585">
        <v>131491.38239999997</v>
      </c>
      <c r="G347" s="585">
        <v>197237.0736</v>
      </c>
      <c r="H347" s="585"/>
      <c r="I347" s="630"/>
      <c r="J347" s="628"/>
      <c r="L347" s="585">
        <f t="shared" si="19"/>
        <v>328728.46000000002</v>
      </c>
      <c r="M347" s="585">
        <f t="shared" si="20"/>
        <v>131491.38</v>
      </c>
      <c r="N347" s="585">
        <f t="shared" si="21"/>
        <v>197237.07</v>
      </c>
      <c r="O347" s="585"/>
    </row>
    <row r="348" spans="1:15" ht="25.5">
      <c r="A348" s="557" t="s">
        <v>1259</v>
      </c>
      <c r="B348" s="556" t="s">
        <v>203</v>
      </c>
      <c r="C348" s="554"/>
      <c r="D348" s="548" t="s">
        <v>7</v>
      </c>
      <c r="E348" s="585">
        <v>360035.9279999999</v>
      </c>
      <c r="F348" s="585">
        <v>144014.37119999994</v>
      </c>
      <c r="G348" s="585">
        <v>216021.55679999996</v>
      </c>
      <c r="H348" s="585"/>
      <c r="I348" s="630"/>
      <c r="J348" s="628"/>
      <c r="L348" s="585">
        <f t="shared" si="19"/>
        <v>360035.93</v>
      </c>
      <c r="M348" s="585">
        <f t="shared" si="20"/>
        <v>144014.37</v>
      </c>
      <c r="N348" s="585">
        <f t="shared" si="21"/>
        <v>216021.56</v>
      </c>
      <c r="O348" s="585"/>
    </row>
    <row r="349" spans="1:15" ht="38.25">
      <c r="A349" s="557" t="s">
        <v>42</v>
      </c>
      <c r="B349" s="554" t="s">
        <v>205</v>
      </c>
      <c r="C349" s="554" t="s">
        <v>2271</v>
      </c>
      <c r="D349" s="579" t="s">
        <v>7</v>
      </c>
      <c r="E349" s="585">
        <v>42915.082391999982</v>
      </c>
      <c r="F349" s="585">
        <v>17166.032956799994</v>
      </c>
      <c r="G349" s="585">
        <v>25749.049435199991</v>
      </c>
      <c r="H349" s="585"/>
      <c r="I349" s="630"/>
      <c r="J349" s="628"/>
      <c r="L349" s="585">
        <f t="shared" si="19"/>
        <v>42915.08</v>
      </c>
      <c r="M349" s="585">
        <f t="shared" si="20"/>
        <v>17166.03</v>
      </c>
      <c r="N349" s="585">
        <f t="shared" si="21"/>
        <v>25749.05</v>
      </c>
      <c r="O349" s="585"/>
    </row>
    <row r="350" spans="1:15" ht="15">
      <c r="A350" s="716" t="s">
        <v>206</v>
      </c>
      <c r="B350" s="716"/>
      <c r="C350" s="718"/>
      <c r="D350" s="552"/>
      <c r="E350" s="585"/>
      <c r="F350" s="585"/>
      <c r="G350" s="585"/>
      <c r="H350" s="585"/>
      <c r="I350" s="630"/>
      <c r="J350" s="628"/>
      <c r="K350" s="567"/>
      <c r="L350" s="585"/>
      <c r="M350" s="585"/>
      <c r="N350" s="585"/>
      <c r="O350" s="585"/>
    </row>
    <row r="351" spans="1:15" ht="25.5">
      <c r="A351" s="557" t="s">
        <v>1266</v>
      </c>
      <c r="B351" s="554" t="s">
        <v>1191</v>
      </c>
      <c r="C351" s="554" t="s">
        <v>2272</v>
      </c>
      <c r="D351" s="579" t="s">
        <v>45</v>
      </c>
      <c r="E351" s="585" t="s">
        <v>107</v>
      </c>
      <c r="F351" s="585"/>
      <c r="G351" s="585">
        <v>0</v>
      </c>
      <c r="H351" s="585"/>
      <c r="I351" s="630"/>
      <c r="J351" s="628"/>
      <c r="L351" s="585" t="s">
        <v>107</v>
      </c>
      <c r="M351" s="585"/>
      <c r="N351" s="585"/>
      <c r="O351" s="585"/>
    </row>
    <row r="352" spans="1:15" ht="38.25">
      <c r="A352" s="557" t="s">
        <v>43</v>
      </c>
      <c r="B352" s="554" t="s">
        <v>209</v>
      </c>
      <c r="C352" s="576" t="s">
        <v>215</v>
      </c>
      <c r="D352" s="548"/>
      <c r="E352" s="585"/>
      <c r="F352" s="585"/>
      <c r="G352" s="585"/>
      <c r="H352" s="585"/>
      <c r="I352" s="630" t="s">
        <v>218</v>
      </c>
      <c r="J352" s="628"/>
      <c r="K352" s="567"/>
      <c r="L352" s="585"/>
      <c r="M352" s="585"/>
      <c r="N352" s="585"/>
      <c r="O352" s="585"/>
    </row>
    <row r="353" spans="1:15" ht="15">
      <c r="A353" s="557" t="s">
        <v>1781</v>
      </c>
      <c r="B353" s="556" t="s">
        <v>210</v>
      </c>
      <c r="C353" s="554"/>
      <c r="D353" s="548" t="s">
        <v>216</v>
      </c>
      <c r="E353" s="585">
        <v>13922.616959999998</v>
      </c>
      <c r="F353" s="585">
        <v>5569.0467840000001</v>
      </c>
      <c r="G353" s="585">
        <v>8353.5701759999974</v>
      </c>
      <c r="H353" s="585"/>
      <c r="I353" s="630"/>
      <c r="J353" s="628"/>
      <c r="L353" s="585">
        <f t="shared" si="19"/>
        <v>13922.62</v>
      </c>
      <c r="M353" s="585">
        <f t="shared" si="20"/>
        <v>5569.05</v>
      </c>
      <c r="N353" s="585">
        <f t="shared" si="21"/>
        <v>8353.57</v>
      </c>
      <c r="O353" s="585"/>
    </row>
    <row r="354" spans="1:15" ht="15">
      <c r="A354" s="565" t="s">
        <v>1782</v>
      </c>
      <c r="B354" s="556" t="s">
        <v>211</v>
      </c>
      <c r="C354" s="554"/>
      <c r="D354" s="548" t="s">
        <v>216</v>
      </c>
      <c r="E354" s="585">
        <v>18563.489279999994</v>
      </c>
      <c r="F354" s="585">
        <v>7425.3957119999977</v>
      </c>
      <c r="G354" s="585">
        <v>11138.093567999998</v>
      </c>
      <c r="H354" s="585"/>
      <c r="I354" s="630"/>
      <c r="J354" s="628"/>
      <c r="L354" s="585">
        <f t="shared" si="19"/>
        <v>18563.490000000002</v>
      </c>
      <c r="M354" s="585">
        <f t="shared" si="20"/>
        <v>7425.4</v>
      </c>
      <c r="N354" s="585">
        <f t="shared" si="21"/>
        <v>11138.09</v>
      </c>
      <c r="O354" s="585"/>
    </row>
    <row r="355" spans="1:15" ht="15">
      <c r="A355" s="557" t="s">
        <v>1783</v>
      </c>
      <c r="B355" s="556" t="s">
        <v>212</v>
      </c>
      <c r="C355" s="554"/>
      <c r="D355" s="548" t="s">
        <v>216</v>
      </c>
      <c r="E355" s="585">
        <v>37126.978559999989</v>
      </c>
      <c r="F355" s="585">
        <v>14850.791423999995</v>
      </c>
      <c r="G355" s="585">
        <v>22276.187135999997</v>
      </c>
      <c r="H355" s="585"/>
      <c r="I355" s="630"/>
      <c r="J355" s="628"/>
      <c r="L355" s="585">
        <f t="shared" si="19"/>
        <v>37126.980000000003</v>
      </c>
      <c r="M355" s="585">
        <f t="shared" si="20"/>
        <v>14850.79</v>
      </c>
      <c r="N355" s="585">
        <f t="shared" si="21"/>
        <v>22276.19</v>
      </c>
      <c r="O355" s="585"/>
    </row>
    <row r="356" spans="1:15" ht="25.5">
      <c r="A356" s="557" t="s">
        <v>1267</v>
      </c>
      <c r="B356" s="554" t="s">
        <v>214</v>
      </c>
      <c r="C356" s="554" t="s">
        <v>217</v>
      </c>
      <c r="D356" s="579" t="s">
        <v>216</v>
      </c>
      <c r="E356" s="585">
        <v>3210.0531119999991</v>
      </c>
      <c r="F356" s="585">
        <v>1284.0212447999995</v>
      </c>
      <c r="G356" s="585">
        <v>1926.0318671999996</v>
      </c>
      <c r="H356" s="585"/>
      <c r="I356" s="630" t="s">
        <v>2273</v>
      </c>
      <c r="J356" s="628"/>
      <c r="L356" s="585">
        <f t="shared" si="19"/>
        <v>3210.05</v>
      </c>
      <c r="M356" s="585">
        <f t="shared" si="20"/>
        <v>1284.02</v>
      </c>
      <c r="N356" s="585">
        <f t="shared" si="21"/>
        <v>1926.03</v>
      </c>
      <c r="O356" s="585"/>
    </row>
    <row r="357" spans="1:15">
      <c r="A357" s="708" t="s">
        <v>2274</v>
      </c>
      <c r="B357" s="708"/>
      <c r="C357" s="713"/>
      <c r="D357" s="583"/>
      <c r="E357" s="585"/>
      <c r="F357" s="585"/>
      <c r="G357" s="585"/>
      <c r="H357" s="585"/>
      <c r="I357" s="630"/>
      <c r="J357" s="628"/>
      <c r="K357" s="567"/>
      <c r="L357" s="585"/>
      <c r="M357" s="585"/>
      <c r="N357" s="585"/>
      <c r="O357" s="585"/>
    </row>
    <row r="358" spans="1:15" ht="15">
      <c r="A358" s="706" t="s">
        <v>226</v>
      </c>
      <c r="B358" s="706"/>
      <c r="C358" s="710"/>
      <c r="D358" s="551"/>
      <c r="E358" s="585"/>
      <c r="F358" s="585"/>
      <c r="G358" s="585"/>
      <c r="H358" s="585"/>
      <c r="I358" s="630"/>
      <c r="J358" s="628"/>
      <c r="K358" s="567"/>
      <c r="L358" s="585"/>
      <c r="M358" s="585"/>
      <c r="N358" s="585"/>
      <c r="O358" s="585"/>
    </row>
    <row r="359" spans="1:15" ht="25.5">
      <c r="A359" s="557" t="s">
        <v>91</v>
      </c>
      <c r="B359" s="554" t="s">
        <v>227</v>
      </c>
      <c r="C359" s="554" t="s">
        <v>228</v>
      </c>
      <c r="D359" s="548" t="s">
        <v>229</v>
      </c>
      <c r="E359" s="585">
        <v>582.41635199999996</v>
      </c>
      <c r="F359" s="585">
        <v>232.96654080000002</v>
      </c>
      <c r="G359" s="585">
        <v>349.44981119999994</v>
      </c>
      <c r="H359" s="585"/>
      <c r="I359" s="630" t="s">
        <v>907</v>
      </c>
      <c r="J359" s="628"/>
      <c r="L359" s="585">
        <f t="shared" si="19"/>
        <v>582.41999999999996</v>
      </c>
      <c r="M359" s="585">
        <f t="shared" si="20"/>
        <v>232.97</v>
      </c>
      <c r="N359" s="585">
        <f t="shared" si="21"/>
        <v>349.45</v>
      </c>
      <c r="O359" s="585"/>
    </row>
    <row r="360" spans="1:15" ht="38.25">
      <c r="A360" s="557" t="s">
        <v>92</v>
      </c>
      <c r="B360" s="554" t="s">
        <v>230</v>
      </c>
      <c r="C360" s="554" t="s">
        <v>231</v>
      </c>
      <c r="D360" s="579" t="s">
        <v>232</v>
      </c>
      <c r="E360" s="585">
        <v>2462.674536</v>
      </c>
      <c r="F360" s="585">
        <v>985.06981440000015</v>
      </c>
      <c r="G360" s="585">
        <v>1477.6047215999997</v>
      </c>
      <c r="H360" s="585"/>
      <c r="I360" s="630" t="s">
        <v>907</v>
      </c>
      <c r="J360" s="628"/>
      <c r="L360" s="585">
        <f t="shared" si="19"/>
        <v>2462.67</v>
      </c>
      <c r="M360" s="585">
        <f t="shared" si="20"/>
        <v>985.07</v>
      </c>
      <c r="N360" s="585">
        <f t="shared" si="21"/>
        <v>1477.6</v>
      </c>
      <c r="O360" s="585"/>
    </row>
    <row r="361" spans="1:15" ht="15">
      <c r="A361" s="716" t="s">
        <v>2319</v>
      </c>
      <c r="B361" s="716"/>
      <c r="C361" s="718"/>
      <c r="D361" s="548"/>
      <c r="E361" s="585"/>
      <c r="F361" s="585"/>
      <c r="G361" s="585"/>
      <c r="H361" s="585"/>
      <c r="I361" s="630"/>
      <c r="J361" s="628"/>
      <c r="K361" s="567"/>
      <c r="L361" s="585"/>
      <c r="M361" s="585"/>
      <c r="N361" s="585"/>
      <c r="O361" s="585"/>
    </row>
    <row r="362" spans="1:15" ht="25.5">
      <c r="A362" s="557" t="s">
        <v>93</v>
      </c>
      <c r="B362" s="554" t="s">
        <v>1070</v>
      </c>
      <c r="C362" s="554" t="s">
        <v>2275</v>
      </c>
      <c r="D362" s="548" t="s">
        <v>112</v>
      </c>
      <c r="E362" s="585">
        <v>187.52731199999999</v>
      </c>
      <c r="F362" s="585">
        <v>39.653352317180598</v>
      </c>
      <c r="G362" s="585">
        <v>147.87395968281939</v>
      </c>
      <c r="H362" s="585"/>
      <c r="I362" s="630" t="s">
        <v>907</v>
      </c>
      <c r="J362" s="628"/>
      <c r="L362" s="585">
        <f t="shared" si="19"/>
        <v>187.53</v>
      </c>
      <c r="M362" s="585">
        <f t="shared" si="20"/>
        <v>39.65</v>
      </c>
      <c r="N362" s="585">
        <f t="shared" si="21"/>
        <v>147.87</v>
      </c>
      <c r="O362" s="585"/>
    </row>
    <row r="363" spans="1:15" ht="25.5">
      <c r="A363" s="557" t="s">
        <v>95</v>
      </c>
      <c r="B363" s="554" t="s">
        <v>234</v>
      </c>
      <c r="C363" s="554" t="s">
        <v>2275</v>
      </c>
      <c r="D363" s="548" t="s">
        <v>112</v>
      </c>
      <c r="E363" s="585">
        <v>314.47311351541845</v>
      </c>
      <c r="F363" s="585">
        <v>44.798846844052854</v>
      </c>
      <c r="G363" s="585">
        <v>269.67426667136561</v>
      </c>
      <c r="H363" s="585"/>
      <c r="I363" s="630" t="s">
        <v>907</v>
      </c>
      <c r="J363" s="628"/>
      <c r="L363" s="585">
        <f t="shared" si="19"/>
        <v>314.47000000000003</v>
      </c>
      <c r="M363" s="585">
        <f t="shared" si="20"/>
        <v>44.8</v>
      </c>
      <c r="N363" s="585">
        <f t="shared" si="21"/>
        <v>269.67</v>
      </c>
      <c r="O363" s="585"/>
    </row>
    <row r="364" spans="1:15" ht="25.5">
      <c r="A364" s="557" t="s">
        <v>96</v>
      </c>
      <c r="B364" s="554" t="s">
        <v>1049</v>
      </c>
      <c r="C364" s="554" t="s">
        <v>2275</v>
      </c>
      <c r="D364" s="548" t="s">
        <v>112</v>
      </c>
      <c r="E364" s="585">
        <v>695.12922384881301</v>
      </c>
      <c r="F364" s="585">
        <v>43.212188236122891</v>
      </c>
      <c r="G364" s="585">
        <v>651.91703561269014</v>
      </c>
      <c r="H364" s="585"/>
      <c r="I364" s="630" t="s">
        <v>907</v>
      </c>
      <c r="J364" s="628"/>
      <c r="L364" s="585">
        <f t="shared" si="19"/>
        <v>695.13</v>
      </c>
      <c r="M364" s="585">
        <f t="shared" si="20"/>
        <v>43.21</v>
      </c>
      <c r="N364" s="585">
        <f t="shared" si="21"/>
        <v>651.91999999999996</v>
      </c>
      <c r="O364" s="585"/>
    </row>
    <row r="365" spans="1:15" ht="25.5">
      <c r="A365" s="557" t="s">
        <v>97</v>
      </c>
      <c r="B365" s="554" t="s">
        <v>235</v>
      </c>
      <c r="C365" s="554" t="s">
        <v>236</v>
      </c>
      <c r="D365" s="548" t="s">
        <v>112</v>
      </c>
      <c r="E365" s="585">
        <v>20.490624</v>
      </c>
      <c r="F365" s="585">
        <v>20.490624</v>
      </c>
      <c r="G365" s="585">
        <v>0</v>
      </c>
      <c r="H365" s="585"/>
      <c r="I365" s="630" t="s">
        <v>907</v>
      </c>
      <c r="J365" s="628"/>
      <c r="L365" s="585">
        <f t="shared" si="19"/>
        <v>20.49</v>
      </c>
      <c r="M365" s="585">
        <f t="shared" si="20"/>
        <v>20.49</v>
      </c>
      <c r="N365" s="585">
        <f t="shared" si="21"/>
        <v>0</v>
      </c>
      <c r="O365" s="585"/>
    </row>
    <row r="366" spans="1:15" ht="25.5">
      <c r="A366" s="557" t="s">
        <v>98</v>
      </c>
      <c r="B366" s="554" t="s">
        <v>237</v>
      </c>
      <c r="C366" s="554" t="s">
        <v>2276</v>
      </c>
      <c r="D366" s="548" t="s">
        <v>112</v>
      </c>
      <c r="E366" s="585">
        <v>533.89929599999994</v>
      </c>
      <c r="F366" s="585">
        <v>59.511684709832224</v>
      </c>
      <c r="G366" s="585">
        <v>474.38761129016774</v>
      </c>
      <c r="H366" s="585"/>
      <c r="I366" s="630" t="s">
        <v>907</v>
      </c>
      <c r="J366" s="628"/>
      <c r="L366" s="585">
        <f t="shared" si="19"/>
        <v>533.9</v>
      </c>
      <c r="M366" s="585">
        <f t="shared" si="20"/>
        <v>59.51</v>
      </c>
      <c r="N366" s="585">
        <f t="shared" si="21"/>
        <v>474.39</v>
      </c>
      <c r="O366" s="585"/>
    </row>
    <row r="367" spans="1:15" ht="25.5">
      <c r="A367" s="557" t="s">
        <v>99</v>
      </c>
      <c r="B367" s="554" t="s">
        <v>238</v>
      </c>
      <c r="C367" s="554" t="s">
        <v>2276</v>
      </c>
      <c r="D367" s="548" t="s">
        <v>112</v>
      </c>
      <c r="E367" s="585">
        <v>72.65916</v>
      </c>
      <c r="F367" s="585">
        <v>28.621070131979689</v>
      </c>
      <c r="G367" s="585">
        <v>44.038089868020307</v>
      </c>
      <c r="H367" s="585"/>
      <c r="I367" s="630" t="s">
        <v>907</v>
      </c>
      <c r="J367" s="628"/>
      <c r="L367" s="585">
        <f t="shared" si="19"/>
        <v>72.66</v>
      </c>
      <c r="M367" s="585">
        <f t="shared" si="20"/>
        <v>28.62</v>
      </c>
      <c r="N367" s="585">
        <f t="shared" si="21"/>
        <v>44.04</v>
      </c>
      <c r="O367" s="585"/>
    </row>
    <row r="368" spans="1:15" ht="25.5">
      <c r="A368" s="557" t="s">
        <v>100</v>
      </c>
      <c r="B368" s="554" t="s">
        <v>239</v>
      </c>
      <c r="C368" s="554" t="s">
        <v>240</v>
      </c>
      <c r="D368" s="548" t="s">
        <v>112</v>
      </c>
      <c r="E368" s="585">
        <v>27.857088000000001</v>
      </c>
      <c r="F368" s="585">
        <v>27.857088000000001</v>
      </c>
      <c r="G368" s="585">
        <v>0</v>
      </c>
      <c r="H368" s="585"/>
      <c r="I368" s="630" t="s">
        <v>907</v>
      </c>
      <c r="J368" s="628"/>
      <c r="L368" s="585">
        <f t="shared" si="19"/>
        <v>27.86</v>
      </c>
      <c r="M368" s="585">
        <f t="shared" si="20"/>
        <v>27.86</v>
      </c>
      <c r="N368" s="585">
        <f t="shared" si="21"/>
        <v>0</v>
      </c>
      <c r="O368" s="585"/>
    </row>
    <row r="369" spans="1:15" ht="51">
      <c r="A369" s="557" t="s">
        <v>101</v>
      </c>
      <c r="B369" s="554" t="s">
        <v>241</v>
      </c>
      <c r="C369" s="554" t="s">
        <v>2277</v>
      </c>
      <c r="D369" s="548" t="s">
        <v>112</v>
      </c>
      <c r="E369" s="585">
        <v>2439.1741952345687</v>
      </c>
      <c r="F369" s="585">
        <v>595.53783159820534</v>
      </c>
      <c r="G369" s="585">
        <v>1843.6363636363635</v>
      </c>
      <c r="H369" s="585"/>
      <c r="I369" s="630" t="s">
        <v>2278</v>
      </c>
      <c r="J369" s="628"/>
      <c r="L369" s="585">
        <f t="shared" si="19"/>
        <v>2439.17</v>
      </c>
      <c r="M369" s="585">
        <f t="shared" si="20"/>
        <v>595.54</v>
      </c>
      <c r="N369" s="585">
        <f t="shared" si="21"/>
        <v>1843.64</v>
      </c>
      <c r="O369" s="585"/>
    </row>
    <row r="370" spans="1:15" ht="51">
      <c r="A370" s="557" t="s">
        <v>102</v>
      </c>
      <c r="B370" s="554" t="s">
        <v>244</v>
      </c>
      <c r="C370" s="554" t="s">
        <v>243</v>
      </c>
      <c r="D370" s="579" t="s">
        <v>112</v>
      </c>
      <c r="E370" s="585">
        <v>4782.4170384160998</v>
      </c>
      <c r="F370" s="585">
        <v>713.32612932519146</v>
      </c>
      <c r="G370" s="585">
        <v>4069.0909090909086</v>
      </c>
      <c r="H370" s="585"/>
      <c r="I370" s="630" t="s">
        <v>2278</v>
      </c>
      <c r="J370" s="628"/>
      <c r="L370" s="585">
        <f t="shared" si="19"/>
        <v>4782.42</v>
      </c>
      <c r="M370" s="585">
        <f t="shared" si="20"/>
        <v>713.33</v>
      </c>
      <c r="N370" s="585">
        <f t="shared" si="21"/>
        <v>4069.09</v>
      </c>
      <c r="O370" s="585"/>
    </row>
    <row r="371" spans="1:15" ht="15">
      <c r="A371" s="706" t="s">
        <v>245</v>
      </c>
      <c r="B371" s="706"/>
      <c r="C371" s="710"/>
      <c r="D371" s="548"/>
      <c r="E371" s="585"/>
      <c r="F371" s="585"/>
      <c r="G371" s="585"/>
      <c r="H371" s="585"/>
      <c r="I371" s="630"/>
      <c r="J371" s="628"/>
      <c r="K371" s="567"/>
      <c r="L371" s="585"/>
      <c r="M371" s="585"/>
      <c r="N371" s="585"/>
      <c r="O371" s="585"/>
    </row>
    <row r="372" spans="1:15" ht="38.25">
      <c r="A372" s="557" t="s">
        <v>103</v>
      </c>
      <c r="B372" s="554" t="s">
        <v>1227</v>
      </c>
      <c r="C372" s="554" t="s">
        <v>1009</v>
      </c>
      <c r="D372" s="548" t="s">
        <v>112</v>
      </c>
      <c r="E372" s="585">
        <v>33.498359999999998</v>
      </c>
      <c r="F372" s="585">
        <v>21.629033611426717</v>
      </c>
      <c r="G372" s="585">
        <v>11.869326388573281</v>
      </c>
      <c r="H372" s="585"/>
      <c r="I372" s="630" t="s">
        <v>907</v>
      </c>
      <c r="J372" s="628"/>
      <c r="L372" s="585">
        <f t="shared" si="19"/>
        <v>33.5</v>
      </c>
      <c r="M372" s="585">
        <f t="shared" si="20"/>
        <v>21.63</v>
      </c>
      <c r="N372" s="585">
        <f t="shared" si="21"/>
        <v>11.87</v>
      </c>
      <c r="O372" s="585"/>
    </row>
    <row r="373" spans="1:15" ht="25.5">
      <c r="A373" s="557" t="s">
        <v>104</v>
      </c>
      <c r="B373" s="554" t="s">
        <v>246</v>
      </c>
      <c r="C373" s="554" t="s">
        <v>240</v>
      </c>
      <c r="D373" s="548" t="s">
        <v>112</v>
      </c>
      <c r="E373" s="585">
        <v>19.146455999999997</v>
      </c>
      <c r="F373" s="585">
        <v>19.146455999999997</v>
      </c>
      <c r="G373" s="585">
        <v>0</v>
      </c>
      <c r="H373" s="585"/>
      <c r="I373" s="630" t="s">
        <v>907</v>
      </c>
      <c r="J373" s="628"/>
      <c r="L373" s="585">
        <f t="shared" si="19"/>
        <v>19.149999999999999</v>
      </c>
      <c r="M373" s="585">
        <f t="shared" si="20"/>
        <v>19.149999999999999</v>
      </c>
      <c r="N373" s="585">
        <f t="shared" si="21"/>
        <v>0</v>
      </c>
      <c r="O373" s="585"/>
    </row>
    <row r="374" spans="1:15" ht="51">
      <c r="A374" s="557" t="s">
        <v>105</v>
      </c>
      <c r="B374" s="554" t="s">
        <v>1005</v>
      </c>
      <c r="C374" s="554" t="s">
        <v>1010</v>
      </c>
      <c r="D374" s="548" t="s">
        <v>112</v>
      </c>
      <c r="E374" s="585">
        <v>89.635896000000002</v>
      </c>
      <c r="F374" s="585">
        <v>38.8935510058636</v>
      </c>
      <c r="G374" s="585">
        <v>50.742344994136403</v>
      </c>
      <c r="H374" s="585"/>
      <c r="I374" s="630" t="s">
        <v>907</v>
      </c>
      <c r="J374" s="628"/>
      <c r="L374" s="585">
        <f t="shared" si="19"/>
        <v>89.64</v>
      </c>
      <c r="M374" s="585">
        <f t="shared" si="20"/>
        <v>38.89</v>
      </c>
      <c r="N374" s="585">
        <f t="shared" si="21"/>
        <v>50.74</v>
      </c>
      <c r="O374" s="585"/>
    </row>
    <row r="375" spans="1:15" ht="51">
      <c r="A375" s="557" t="s">
        <v>106</v>
      </c>
      <c r="B375" s="554" t="s">
        <v>1006</v>
      </c>
      <c r="C375" s="554" t="s">
        <v>1011</v>
      </c>
      <c r="D375" s="548" t="s">
        <v>112</v>
      </c>
      <c r="E375" s="585">
        <v>161.80819199999996</v>
      </c>
      <c r="F375" s="585">
        <v>40.544256908137676</v>
      </c>
      <c r="G375" s="585">
        <v>121.26393509186229</v>
      </c>
      <c r="H375" s="585"/>
      <c r="I375" s="630" t="s">
        <v>907</v>
      </c>
      <c r="J375" s="628"/>
      <c r="L375" s="585">
        <f t="shared" si="19"/>
        <v>161.81</v>
      </c>
      <c r="M375" s="585">
        <f t="shared" si="20"/>
        <v>40.54</v>
      </c>
      <c r="N375" s="585">
        <f t="shared" si="21"/>
        <v>121.26</v>
      </c>
      <c r="O375" s="585"/>
    </row>
    <row r="376" spans="1:15" ht="51">
      <c r="A376" s="557" t="s">
        <v>194</v>
      </c>
      <c r="B376" s="554" t="s">
        <v>1060</v>
      </c>
      <c r="C376" s="554" t="s">
        <v>1010</v>
      </c>
      <c r="D376" s="548" t="s">
        <v>112</v>
      </c>
      <c r="E376" s="585">
        <v>285.78916799999996</v>
      </c>
      <c r="F376" s="585">
        <v>50.64310810724546</v>
      </c>
      <c r="G376" s="585">
        <v>235.14605989275452</v>
      </c>
      <c r="H376" s="585"/>
      <c r="I376" s="630" t="s">
        <v>907</v>
      </c>
      <c r="J376" s="628"/>
      <c r="L376" s="585">
        <f t="shared" si="19"/>
        <v>285.79000000000002</v>
      </c>
      <c r="M376" s="585">
        <f t="shared" si="20"/>
        <v>50.64</v>
      </c>
      <c r="N376" s="585">
        <f t="shared" si="21"/>
        <v>235.15</v>
      </c>
      <c r="O376" s="585"/>
    </row>
    <row r="377" spans="1:15" ht="51">
      <c r="A377" s="557" t="s">
        <v>195</v>
      </c>
      <c r="B377" s="554" t="s">
        <v>1061</v>
      </c>
      <c r="C377" s="554" t="s">
        <v>1010</v>
      </c>
      <c r="D377" s="548" t="s">
        <v>112</v>
      </c>
      <c r="E377" s="585">
        <v>441.22579199999996</v>
      </c>
      <c r="F377" s="585">
        <v>65.329559179954515</v>
      </c>
      <c r="G377" s="585">
        <v>375.89623282004544</v>
      </c>
      <c r="H377" s="585"/>
      <c r="I377" s="630" t="s">
        <v>907</v>
      </c>
      <c r="J377" s="628"/>
      <c r="L377" s="585">
        <f t="shared" si="19"/>
        <v>441.23</v>
      </c>
      <c r="M377" s="585">
        <f t="shared" si="20"/>
        <v>65.33</v>
      </c>
      <c r="N377" s="585">
        <f t="shared" si="21"/>
        <v>375.9</v>
      </c>
      <c r="O377" s="585"/>
    </row>
    <row r="378" spans="1:15" ht="51">
      <c r="A378" s="557" t="s">
        <v>197</v>
      </c>
      <c r="B378" s="554" t="s">
        <v>1062</v>
      </c>
      <c r="C378" s="554" t="s">
        <v>1010</v>
      </c>
      <c r="D378" s="548" t="s">
        <v>112</v>
      </c>
      <c r="E378" s="585">
        <v>863.44271999999978</v>
      </c>
      <c r="F378" s="585">
        <v>78.23549239603885</v>
      </c>
      <c r="G378" s="585">
        <v>785.20722760396097</v>
      </c>
      <c r="H378" s="585"/>
      <c r="I378" s="630" t="s">
        <v>907</v>
      </c>
      <c r="J378" s="628"/>
      <c r="L378" s="585">
        <f t="shared" si="19"/>
        <v>863.44</v>
      </c>
      <c r="M378" s="585">
        <f t="shared" si="20"/>
        <v>78.239999999999995</v>
      </c>
      <c r="N378" s="585">
        <f t="shared" si="21"/>
        <v>785.21</v>
      </c>
      <c r="O378" s="585"/>
    </row>
    <row r="379" spans="1:15" ht="51">
      <c r="A379" s="557" t="s">
        <v>204</v>
      </c>
      <c r="B379" s="554" t="s">
        <v>1063</v>
      </c>
      <c r="C379" s="554" t="s">
        <v>1010</v>
      </c>
      <c r="D379" s="548" t="s">
        <v>112</v>
      </c>
      <c r="E379" s="585">
        <v>1700.5101119999995</v>
      </c>
      <c r="F379" s="585">
        <v>99.627906435590944</v>
      </c>
      <c r="G379" s="585">
        <v>1600.8822055644087</v>
      </c>
      <c r="H379" s="585"/>
      <c r="I379" s="630" t="s">
        <v>907</v>
      </c>
      <c r="J379" s="628"/>
      <c r="L379" s="585">
        <f t="shared" si="19"/>
        <v>1700.51</v>
      </c>
      <c r="M379" s="585">
        <f t="shared" si="20"/>
        <v>99.63</v>
      </c>
      <c r="N379" s="585">
        <f t="shared" si="21"/>
        <v>1600.88</v>
      </c>
      <c r="O379" s="585"/>
    </row>
    <row r="380" spans="1:15" ht="51">
      <c r="A380" s="557" t="s">
        <v>207</v>
      </c>
      <c r="B380" s="554" t="s">
        <v>1064</v>
      </c>
      <c r="C380" s="554" t="s">
        <v>1010</v>
      </c>
      <c r="D380" s="548" t="s">
        <v>112</v>
      </c>
      <c r="E380" s="585">
        <v>2169.7835039999995</v>
      </c>
      <c r="F380" s="585">
        <v>115.82587976986153</v>
      </c>
      <c r="G380" s="585">
        <v>2053.9576242301382</v>
      </c>
      <c r="H380" s="585"/>
      <c r="I380" s="630" t="s">
        <v>907</v>
      </c>
      <c r="J380" s="628"/>
      <c r="L380" s="585">
        <f t="shared" si="19"/>
        <v>2169.7800000000002</v>
      </c>
      <c r="M380" s="585">
        <f t="shared" si="20"/>
        <v>115.83</v>
      </c>
      <c r="N380" s="585">
        <f t="shared" si="21"/>
        <v>2053.96</v>
      </c>
      <c r="O380" s="585"/>
    </row>
    <row r="381" spans="1:15" ht="25.5">
      <c r="A381" s="557" t="s">
        <v>208</v>
      </c>
      <c r="B381" s="554" t="s">
        <v>247</v>
      </c>
      <c r="C381" s="554" t="s">
        <v>240</v>
      </c>
      <c r="D381" s="548" t="s">
        <v>112</v>
      </c>
      <c r="E381" s="585">
        <v>19.146455999999997</v>
      </c>
      <c r="F381" s="585">
        <v>19.146455999999997</v>
      </c>
      <c r="G381" s="585">
        <v>0</v>
      </c>
      <c r="H381" s="585"/>
      <c r="I381" s="630" t="s">
        <v>907</v>
      </c>
      <c r="J381" s="628"/>
      <c r="L381" s="585">
        <f t="shared" si="19"/>
        <v>19.149999999999999</v>
      </c>
      <c r="M381" s="585">
        <f t="shared" si="20"/>
        <v>19.149999999999999</v>
      </c>
      <c r="N381" s="585">
        <f t="shared" si="21"/>
        <v>0</v>
      </c>
      <c r="O381" s="585"/>
    </row>
    <row r="382" spans="1:15" ht="25.5">
      <c r="A382" s="557" t="s">
        <v>213</v>
      </c>
      <c r="B382" s="554" t="s">
        <v>248</v>
      </c>
      <c r="C382" s="554" t="s">
        <v>249</v>
      </c>
      <c r="D382" s="548" t="s">
        <v>250</v>
      </c>
      <c r="E382" s="585">
        <v>52.200287999999986</v>
      </c>
      <c r="F382" s="585">
        <v>20.880115199999995</v>
      </c>
      <c r="G382" s="585">
        <v>31.320172799999995</v>
      </c>
      <c r="H382" s="585"/>
      <c r="I382" s="630" t="s">
        <v>907</v>
      </c>
      <c r="J382" s="628"/>
      <c r="L382" s="585">
        <f t="shared" si="19"/>
        <v>52.2</v>
      </c>
      <c r="M382" s="585">
        <f t="shared" si="20"/>
        <v>20.88</v>
      </c>
      <c r="N382" s="585">
        <f t="shared" si="21"/>
        <v>31.32</v>
      </c>
      <c r="O382" s="585"/>
    </row>
    <row r="383" spans="1:15" ht="38.25">
      <c r="A383" s="557" t="s">
        <v>223</v>
      </c>
      <c r="B383" s="554" t="s">
        <v>1007</v>
      </c>
      <c r="C383" s="554" t="s">
        <v>1004</v>
      </c>
      <c r="D383" s="548" t="s">
        <v>251</v>
      </c>
      <c r="E383" s="585">
        <v>73.950407999999996</v>
      </c>
      <c r="F383" s="585">
        <v>53.821512655361595</v>
      </c>
      <c r="G383" s="585">
        <v>20.128895344638398</v>
      </c>
      <c r="H383" s="585"/>
      <c r="I383" s="630" t="s">
        <v>907</v>
      </c>
      <c r="J383" s="628"/>
      <c r="L383" s="585">
        <f t="shared" si="19"/>
        <v>73.95</v>
      </c>
      <c r="M383" s="585">
        <f t="shared" si="20"/>
        <v>53.82</v>
      </c>
      <c r="N383" s="585">
        <f t="shared" si="21"/>
        <v>20.13</v>
      </c>
      <c r="O383" s="585"/>
    </row>
    <row r="384" spans="1:15" ht="63.75">
      <c r="A384" s="557" t="s">
        <v>809</v>
      </c>
      <c r="B384" s="554" t="s">
        <v>1008</v>
      </c>
      <c r="C384" s="554" t="s">
        <v>1012</v>
      </c>
      <c r="D384" s="548" t="s">
        <v>251</v>
      </c>
      <c r="E384" s="585">
        <v>68.700743999999986</v>
      </c>
      <c r="F384" s="585">
        <v>27.480297599999993</v>
      </c>
      <c r="G384" s="585">
        <v>41.220446399999993</v>
      </c>
      <c r="H384" s="585"/>
      <c r="I384" s="630" t="s">
        <v>907</v>
      </c>
      <c r="J384" s="628"/>
      <c r="L384" s="585">
        <f t="shared" si="19"/>
        <v>68.7</v>
      </c>
      <c r="M384" s="585">
        <f t="shared" si="20"/>
        <v>27.48</v>
      </c>
      <c r="N384" s="585">
        <f t="shared" si="21"/>
        <v>41.22</v>
      </c>
      <c r="O384" s="585"/>
    </row>
    <row r="385" spans="1:15" ht="38.25">
      <c r="A385" s="557" t="s">
        <v>810</v>
      </c>
      <c r="B385" s="554" t="s">
        <v>1013</v>
      </c>
      <c r="C385" s="554" t="s">
        <v>1014</v>
      </c>
      <c r="D385" s="548" t="s">
        <v>251</v>
      </c>
      <c r="E385" s="585">
        <v>75.019391999999982</v>
      </c>
      <c r="F385" s="585">
        <v>42.073928920353964</v>
      </c>
      <c r="G385" s="585">
        <v>32.945463079646011</v>
      </c>
      <c r="H385" s="585"/>
      <c r="I385" s="630" t="s">
        <v>907</v>
      </c>
      <c r="J385" s="628"/>
      <c r="L385" s="585">
        <f t="shared" si="19"/>
        <v>75.02</v>
      </c>
      <c r="M385" s="585">
        <f t="shared" si="20"/>
        <v>42.07</v>
      </c>
      <c r="N385" s="585">
        <f t="shared" si="21"/>
        <v>32.950000000000003</v>
      </c>
      <c r="O385" s="585"/>
    </row>
    <row r="386" spans="1:15" ht="51">
      <c r="A386" s="719" t="s">
        <v>811</v>
      </c>
      <c r="B386" s="554" t="s">
        <v>253</v>
      </c>
      <c r="C386" s="554" t="s">
        <v>254</v>
      </c>
      <c r="D386" s="548" t="s">
        <v>1</v>
      </c>
      <c r="E386" s="585">
        <v>378.73090909090911</v>
      </c>
      <c r="F386" s="585">
        <v>133.54909090909092</v>
      </c>
      <c r="G386" s="585">
        <v>245.18181818181816</v>
      </c>
      <c r="H386" s="585"/>
      <c r="I386" s="630" t="s">
        <v>907</v>
      </c>
      <c r="J386" s="628"/>
      <c r="L386" s="585">
        <f t="shared" si="19"/>
        <v>378.73</v>
      </c>
      <c r="M386" s="585">
        <f t="shared" si="20"/>
        <v>133.55000000000001</v>
      </c>
      <c r="N386" s="585">
        <f t="shared" si="21"/>
        <v>245.18</v>
      </c>
      <c r="O386" s="585"/>
    </row>
    <row r="387" spans="1:15" ht="38.25">
      <c r="A387" s="720"/>
      <c r="B387" s="554" t="s">
        <v>255</v>
      </c>
      <c r="C387" s="554" t="s">
        <v>949</v>
      </c>
      <c r="D387" s="548" t="s">
        <v>1</v>
      </c>
      <c r="E387" s="585">
        <v>476.68363636363631</v>
      </c>
      <c r="F387" s="585">
        <v>133.54909090909084</v>
      </c>
      <c r="G387" s="585">
        <v>343.13454545454545</v>
      </c>
      <c r="H387" s="585"/>
      <c r="I387" s="630" t="s">
        <v>907</v>
      </c>
      <c r="J387" s="628"/>
      <c r="L387" s="585">
        <f t="shared" si="19"/>
        <v>476.68</v>
      </c>
      <c r="M387" s="585">
        <f t="shared" si="20"/>
        <v>133.55000000000001</v>
      </c>
      <c r="N387" s="585">
        <f t="shared" si="21"/>
        <v>343.13</v>
      </c>
      <c r="O387" s="585"/>
    </row>
    <row r="388" spans="1:15" ht="25.5">
      <c r="A388" s="721"/>
      <c r="B388" s="554" t="s">
        <v>256</v>
      </c>
      <c r="C388" s="554" t="s">
        <v>257</v>
      </c>
      <c r="D388" s="548" t="s">
        <v>1</v>
      </c>
      <c r="E388" s="585">
        <v>354.44727272727272</v>
      </c>
      <c r="F388" s="585">
        <v>133.54909090909092</v>
      </c>
      <c r="G388" s="585">
        <v>220.8981818181818</v>
      </c>
      <c r="H388" s="585"/>
      <c r="I388" s="630" t="s">
        <v>907</v>
      </c>
      <c r="J388" s="628"/>
      <c r="L388" s="585">
        <f t="shared" si="19"/>
        <v>354.45</v>
      </c>
      <c r="M388" s="585">
        <f t="shared" si="20"/>
        <v>133.55000000000001</v>
      </c>
      <c r="N388" s="585">
        <f t="shared" si="21"/>
        <v>220.9</v>
      </c>
      <c r="O388" s="585"/>
    </row>
    <row r="389" spans="1:15" ht="15">
      <c r="A389" s="557" t="s">
        <v>892</v>
      </c>
      <c r="B389" s="554" t="s">
        <v>258</v>
      </c>
      <c r="C389" s="554" t="s">
        <v>259</v>
      </c>
      <c r="D389" s="548" t="s">
        <v>1</v>
      </c>
      <c r="E389" s="585">
        <v>8.6577119999999983</v>
      </c>
      <c r="F389" s="585">
        <v>8.6577119999999983</v>
      </c>
      <c r="G389" s="585">
        <v>0</v>
      </c>
      <c r="H389" s="585"/>
      <c r="I389" s="630"/>
      <c r="J389" s="628"/>
      <c r="L389" s="585">
        <f t="shared" si="19"/>
        <v>8.66</v>
      </c>
      <c r="M389" s="585">
        <f t="shared" si="20"/>
        <v>8.66</v>
      </c>
      <c r="N389" s="585">
        <f t="shared" si="21"/>
        <v>0</v>
      </c>
      <c r="O389" s="585"/>
    </row>
    <row r="390" spans="1:15" ht="38.25">
      <c r="A390" s="557" t="s">
        <v>910</v>
      </c>
      <c r="B390" s="554" t="s">
        <v>260</v>
      </c>
      <c r="C390" s="554" t="s">
        <v>261</v>
      </c>
      <c r="D390" s="548" t="s">
        <v>1</v>
      </c>
      <c r="E390" s="585">
        <v>12.870144</v>
      </c>
      <c r="F390" s="585">
        <v>5.4301682063037235</v>
      </c>
      <c r="G390" s="585">
        <v>7.4399757936962754</v>
      </c>
      <c r="H390" s="585"/>
      <c r="I390" s="630" t="s">
        <v>2279</v>
      </c>
      <c r="J390" s="628"/>
      <c r="L390" s="585">
        <f t="shared" si="19"/>
        <v>12.87</v>
      </c>
      <c r="M390" s="585">
        <f t="shared" si="20"/>
        <v>5.43</v>
      </c>
      <c r="N390" s="585">
        <f t="shared" si="21"/>
        <v>7.44</v>
      </c>
      <c r="O390" s="585"/>
    </row>
    <row r="391" spans="1:15" ht="38.25">
      <c r="A391" s="557" t="s">
        <v>911</v>
      </c>
      <c r="B391" s="554" t="s">
        <v>262</v>
      </c>
      <c r="C391" s="554" t="s">
        <v>263</v>
      </c>
      <c r="D391" s="579" t="s">
        <v>1</v>
      </c>
      <c r="E391" s="585">
        <v>24.946487999999999</v>
      </c>
      <c r="F391" s="585">
        <v>5.4319709545286479</v>
      </c>
      <c r="G391" s="585">
        <v>19.514517045471351</v>
      </c>
      <c r="H391" s="585"/>
      <c r="I391" s="630" t="s">
        <v>2279</v>
      </c>
      <c r="J391" s="628"/>
      <c r="L391" s="585">
        <f t="shared" si="19"/>
        <v>24.95</v>
      </c>
      <c r="M391" s="585">
        <f t="shared" si="20"/>
        <v>5.43</v>
      </c>
      <c r="N391" s="585">
        <f t="shared" si="21"/>
        <v>19.510000000000002</v>
      </c>
      <c r="O391" s="585"/>
    </row>
    <row r="392" spans="1:15" ht="15">
      <c r="A392" s="584" t="s">
        <v>2323</v>
      </c>
      <c r="B392" s="554"/>
      <c r="C392" s="576"/>
      <c r="D392" s="548"/>
      <c r="E392" s="585"/>
      <c r="F392" s="585"/>
      <c r="G392" s="585"/>
      <c r="H392" s="585"/>
      <c r="I392" s="630"/>
      <c r="J392" s="628"/>
      <c r="K392" s="567"/>
      <c r="L392" s="585"/>
      <c r="M392" s="585"/>
      <c r="N392" s="585"/>
      <c r="O392" s="585"/>
    </row>
    <row r="393" spans="1:15" ht="25.5">
      <c r="A393" s="557" t="s">
        <v>912</v>
      </c>
      <c r="B393" s="554" t="s">
        <v>265</v>
      </c>
      <c r="C393" s="554" t="s">
        <v>266</v>
      </c>
      <c r="D393" s="548" t="s">
        <v>1</v>
      </c>
      <c r="E393" s="585">
        <v>329.37407999999994</v>
      </c>
      <c r="F393" s="585">
        <v>148.17069690507151</v>
      </c>
      <c r="G393" s="585">
        <v>181.20338309492845</v>
      </c>
      <c r="H393" s="585"/>
      <c r="I393" s="630" t="s">
        <v>907</v>
      </c>
      <c r="J393" s="628"/>
      <c r="L393" s="585">
        <f t="shared" si="19"/>
        <v>329.37</v>
      </c>
      <c r="M393" s="585">
        <f t="shared" si="20"/>
        <v>148.16999999999999</v>
      </c>
      <c r="N393" s="585">
        <f t="shared" si="21"/>
        <v>181.2</v>
      </c>
      <c r="O393" s="585"/>
    </row>
    <row r="394" spans="1:15" ht="25.5">
      <c r="A394" s="557" t="s">
        <v>940</v>
      </c>
      <c r="B394" s="554" t="s">
        <v>1050</v>
      </c>
      <c r="C394" s="554" t="s">
        <v>1051</v>
      </c>
      <c r="D394" s="548" t="s">
        <v>1</v>
      </c>
      <c r="E394" s="585">
        <v>2985.2145744513123</v>
      </c>
      <c r="F394" s="585">
        <v>694.30548354222185</v>
      </c>
      <c r="G394" s="585">
        <v>2290.9090909090905</v>
      </c>
      <c r="H394" s="585"/>
      <c r="I394" s="630"/>
      <c r="J394" s="628"/>
      <c r="L394" s="585">
        <f t="shared" si="19"/>
        <v>2985.21</v>
      </c>
      <c r="M394" s="585">
        <f t="shared" si="20"/>
        <v>694.31</v>
      </c>
      <c r="N394" s="585">
        <f t="shared" si="21"/>
        <v>2290.91</v>
      </c>
      <c r="O394" s="585"/>
    </row>
    <row r="395" spans="1:15" ht="38.25">
      <c r="A395" s="557" t="s">
        <v>965</v>
      </c>
      <c r="B395" s="554" t="s">
        <v>1052</v>
      </c>
      <c r="C395" s="554" t="s">
        <v>1053</v>
      </c>
      <c r="D395" s="548" t="s">
        <v>1</v>
      </c>
      <c r="E395" s="585">
        <v>719.79667199999994</v>
      </c>
      <c r="F395" s="585">
        <v>156.3012133160878</v>
      </c>
      <c r="G395" s="585">
        <v>563.49545868391215</v>
      </c>
      <c r="H395" s="585"/>
      <c r="I395" s="630"/>
      <c r="J395" s="628"/>
      <c r="L395" s="585">
        <f t="shared" ref="L395:L439" si="22">ROUND(E395*$F$4,2)</f>
        <v>719.8</v>
      </c>
      <c r="M395" s="585">
        <f t="shared" ref="M395:M439" si="23">ROUND(F395*$F$4,2)</f>
        <v>156.30000000000001</v>
      </c>
      <c r="N395" s="585">
        <f t="shared" ref="N395:N439" si="24">ROUND(G395*$F$4,2)</f>
        <v>563.5</v>
      </c>
      <c r="O395" s="585"/>
    </row>
    <row r="396" spans="1:15" ht="25.5">
      <c r="A396" s="557" t="s">
        <v>995</v>
      </c>
      <c r="B396" s="554" t="s">
        <v>1054</v>
      </c>
      <c r="C396" s="554" t="s">
        <v>1055</v>
      </c>
      <c r="D396" s="548" t="s">
        <v>1</v>
      </c>
      <c r="E396" s="585">
        <v>2288.1020399999993</v>
      </c>
      <c r="F396" s="585">
        <v>156.30218527323422</v>
      </c>
      <c r="G396" s="585">
        <v>2131.7998547267653</v>
      </c>
      <c r="H396" s="585"/>
      <c r="I396" s="630"/>
      <c r="J396" s="628"/>
      <c r="L396" s="585">
        <f t="shared" si="22"/>
        <v>2288.1</v>
      </c>
      <c r="M396" s="585">
        <f t="shared" si="23"/>
        <v>156.30000000000001</v>
      </c>
      <c r="N396" s="585">
        <f t="shared" si="24"/>
        <v>2131.8000000000002</v>
      </c>
      <c r="O396" s="585"/>
    </row>
    <row r="397" spans="1:15" ht="25.5">
      <c r="A397" s="557" t="s">
        <v>1350</v>
      </c>
      <c r="B397" s="554" t="s">
        <v>1056</v>
      </c>
      <c r="C397" s="554" t="s">
        <v>1057</v>
      </c>
      <c r="D397" s="548" t="s">
        <v>1</v>
      </c>
      <c r="E397" s="585">
        <v>2753.6286960000002</v>
      </c>
      <c r="F397" s="585">
        <v>156.30225706099716</v>
      </c>
      <c r="G397" s="585">
        <v>2597.3264389390029</v>
      </c>
      <c r="H397" s="585"/>
      <c r="I397" s="630"/>
      <c r="J397" s="628"/>
      <c r="L397" s="585">
        <f t="shared" si="22"/>
        <v>2753.63</v>
      </c>
      <c r="M397" s="585">
        <f t="shared" si="23"/>
        <v>156.30000000000001</v>
      </c>
      <c r="N397" s="585">
        <f t="shared" si="24"/>
        <v>2597.33</v>
      </c>
      <c r="O397" s="585"/>
    </row>
    <row r="398" spans="1:15" ht="25.5">
      <c r="A398" s="557" t="s">
        <v>2074</v>
      </c>
      <c r="B398" s="554" t="s">
        <v>1071</v>
      </c>
      <c r="C398" s="554" t="s">
        <v>267</v>
      </c>
      <c r="D398" s="548" t="s">
        <v>1</v>
      </c>
      <c r="E398" s="585">
        <v>1118.3371920000002</v>
      </c>
      <c r="F398" s="585">
        <v>341.74180444167388</v>
      </c>
      <c r="G398" s="585">
        <v>776.59538755832625</v>
      </c>
      <c r="H398" s="585"/>
      <c r="I398" s="630"/>
      <c r="J398" s="628"/>
      <c r="L398" s="585">
        <f t="shared" si="22"/>
        <v>1118.3399999999999</v>
      </c>
      <c r="M398" s="585">
        <f t="shared" si="23"/>
        <v>341.74</v>
      </c>
      <c r="N398" s="585">
        <f t="shared" si="24"/>
        <v>776.6</v>
      </c>
      <c r="O398" s="585"/>
    </row>
    <row r="399" spans="1:15" ht="25.5">
      <c r="A399" s="557" t="s">
        <v>2075</v>
      </c>
      <c r="B399" s="554" t="s">
        <v>1058</v>
      </c>
      <c r="C399" s="554" t="s">
        <v>1059</v>
      </c>
      <c r="D399" s="548" t="s">
        <v>1</v>
      </c>
      <c r="E399" s="585">
        <v>4442.7292560000005</v>
      </c>
      <c r="F399" s="585">
        <v>341.74202066326751</v>
      </c>
      <c r="G399" s="585">
        <v>4100.9872353367327</v>
      </c>
      <c r="H399" s="585"/>
      <c r="I399" s="630"/>
      <c r="J399" s="628"/>
      <c r="L399" s="585">
        <f t="shared" si="22"/>
        <v>4442.7299999999996</v>
      </c>
      <c r="M399" s="585">
        <f t="shared" si="23"/>
        <v>341.74</v>
      </c>
      <c r="N399" s="585">
        <f t="shared" si="24"/>
        <v>4100.99</v>
      </c>
      <c r="O399" s="585"/>
    </row>
    <row r="400" spans="1:15" ht="38.25">
      <c r="A400" s="719" t="s">
        <v>2280</v>
      </c>
      <c r="B400" s="554" t="s">
        <v>268</v>
      </c>
      <c r="C400" s="554" t="s">
        <v>269</v>
      </c>
      <c r="D400" s="548" t="s">
        <v>1</v>
      </c>
      <c r="E400" s="585">
        <v>262.01454545454544</v>
      </c>
      <c r="F400" s="585">
        <v>131.14909090909092</v>
      </c>
      <c r="G400" s="585">
        <v>130.86545454545453</v>
      </c>
      <c r="H400" s="585"/>
      <c r="I400" s="630" t="s">
        <v>907</v>
      </c>
      <c r="J400" s="628"/>
      <c r="L400" s="585">
        <f t="shared" si="22"/>
        <v>262.01</v>
      </c>
      <c r="M400" s="585">
        <f t="shared" si="23"/>
        <v>131.15</v>
      </c>
      <c r="N400" s="585">
        <f t="shared" si="24"/>
        <v>130.87</v>
      </c>
      <c r="O400" s="585"/>
    </row>
    <row r="401" spans="1:15" ht="38.25">
      <c r="A401" s="720"/>
      <c r="B401" s="554" t="s">
        <v>270</v>
      </c>
      <c r="C401" s="554" t="s">
        <v>948</v>
      </c>
      <c r="D401" s="548" t="s">
        <v>1</v>
      </c>
      <c r="E401" s="585">
        <v>359.47636363636354</v>
      </c>
      <c r="F401" s="585">
        <v>130.96363636363634</v>
      </c>
      <c r="G401" s="585">
        <v>228.51272727272723</v>
      </c>
      <c r="H401" s="585"/>
      <c r="I401" s="630" t="s">
        <v>907</v>
      </c>
      <c r="J401" s="628"/>
      <c r="L401" s="585">
        <f t="shared" si="22"/>
        <v>359.48</v>
      </c>
      <c r="M401" s="585">
        <f t="shared" si="23"/>
        <v>130.96</v>
      </c>
      <c r="N401" s="585">
        <f t="shared" si="24"/>
        <v>228.51</v>
      </c>
      <c r="O401" s="585"/>
    </row>
    <row r="402" spans="1:15" ht="25.5">
      <c r="A402" s="721"/>
      <c r="B402" s="554" t="s">
        <v>271</v>
      </c>
      <c r="C402" s="554" t="s">
        <v>272</v>
      </c>
      <c r="D402" s="548" t="s">
        <v>1</v>
      </c>
      <c r="E402" s="585">
        <v>463.12363636363625</v>
      </c>
      <c r="F402" s="585">
        <v>131.14909090909086</v>
      </c>
      <c r="G402" s="585">
        <v>331.97454545454542</v>
      </c>
      <c r="H402" s="585"/>
      <c r="I402" s="630" t="s">
        <v>907</v>
      </c>
      <c r="J402" s="628"/>
      <c r="L402" s="585">
        <f t="shared" si="22"/>
        <v>463.12</v>
      </c>
      <c r="M402" s="585">
        <f t="shared" si="23"/>
        <v>131.15</v>
      </c>
      <c r="N402" s="585">
        <f t="shared" si="24"/>
        <v>331.97</v>
      </c>
      <c r="O402" s="585"/>
    </row>
    <row r="403" spans="1:15" ht="15">
      <c r="A403" s="557" t="s">
        <v>2281</v>
      </c>
      <c r="B403" s="554" t="s">
        <v>273</v>
      </c>
      <c r="C403" s="554" t="s">
        <v>274</v>
      </c>
      <c r="D403" s="548" t="s">
        <v>1</v>
      </c>
      <c r="E403" s="585">
        <v>8.6577119999999983</v>
      </c>
      <c r="F403" s="585">
        <v>8.6577119999999983</v>
      </c>
      <c r="G403" s="585">
        <v>0</v>
      </c>
      <c r="H403" s="585"/>
      <c r="I403" s="630"/>
      <c r="J403" s="628"/>
      <c r="L403" s="585">
        <f t="shared" si="22"/>
        <v>8.66</v>
      </c>
      <c r="M403" s="585">
        <f t="shared" si="23"/>
        <v>8.66</v>
      </c>
      <c r="N403" s="585">
        <f t="shared" si="24"/>
        <v>0</v>
      </c>
      <c r="O403" s="585"/>
    </row>
    <row r="404" spans="1:15" ht="25.5">
      <c r="A404" s="557" t="s">
        <v>2060</v>
      </c>
      <c r="B404" s="554" t="s">
        <v>275</v>
      </c>
      <c r="C404" s="554" t="s">
        <v>276</v>
      </c>
      <c r="D404" s="548" t="s">
        <v>1</v>
      </c>
      <c r="E404" s="585">
        <v>226.37059199999993</v>
      </c>
      <c r="F404" s="585">
        <v>109.30334002313644</v>
      </c>
      <c r="G404" s="585">
        <v>117.0672519768635</v>
      </c>
      <c r="H404" s="585"/>
      <c r="I404" s="630" t="s">
        <v>907</v>
      </c>
      <c r="J404" s="628"/>
      <c r="L404" s="585">
        <f t="shared" si="22"/>
        <v>226.37</v>
      </c>
      <c r="M404" s="585">
        <f t="shared" si="23"/>
        <v>109.3</v>
      </c>
      <c r="N404" s="585">
        <f t="shared" si="24"/>
        <v>117.07</v>
      </c>
      <c r="O404" s="585"/>
    </row>
    <row r="405" spans="1:15" ht="25.5">
      <c r="A405" s="557" t="s">
        <v>2282</v>
      </c>
      <c r="B405" s="554" t="s">
        <v>277</v>
      </c>
      <c r="C405" s="554" t="s">
        <v>278</v>
      </c>
      <c r="D405" s="548" t="s">
        <v>1</v>
      </c>
      <c r="E405" s="585">
        <v>759.6771839999999</v>
      </c>
      <c r="F405" s="585">
        <v>101.08461133191662</v>
      </c>
      <c r="G405" s="585">
        <v>658.59257266808333</v>
      </c>
      <c r="H405" s="585"/>
      <c r="I405" s="630" t="s">
        <v>907</v>
      </c>
      <c r="J405" s="628"/>
      <c r="L405" s="585">
        <f t="shared" si="22"/>
        <v>759.68</v>
      </c>
      <c r="M405" s="585">
        <f t="shared" si="23"/>
        <v>101.08</v>
      </c>
      <c r="N405" s="585">
        <f t="shared" si="24"/>
        <v>658.59</v>
      </c>
      <c r="O405" s="585"/>
    </row>
    <row r="406" spans="1:15" ht="25.5">
      <c r="A406" s="557" t="s">
        <v>2283</v>
      </c>
      <c r="B406" s="554" t="s">
        <v>279</v>
      </c>
      <c r="C406" s="554" t="s">
        <v>280</v>
      </c>
      <c r="D406" s="579" t="s">
        <v>1</v>
      </c>
      <c r="E406" s="585">
        <v>1007.8825679999999</v>
      </c>
      <c r="F406" s="585">
        <v>80.673021247262312</v>
      </c>
      <c r="G406" s="585">
        <v>927.20954675273754</v>
      </c>
      <c r="H406" s="585"/>
      <c r="I406" s="630" t="s">
        <v>907</v>
      </c>
      <c r="J406" s="628"/>
      <c r="L406" s="585">
        <f t="shared" si="22"/>
        <v>1007.88</v>
      </c>
      <c r="M406" s="585">
        <f t="shared" si="23"/>
        <v>80.67</v>
      </c>
      <c r="N406" s="585">
        <f t="shared" si="24"/>
        <v>927.21</v>
      </c>
      <c r="O406" s="585"/>
    </row>
    <row r="407" spans="1:15" ht="51">
      <c r="A407" s="557" t="s">
        <v>2284</v>
      </c>
      <c r="B407" s="554" t="s">
        <v>2086</v>
      </c>
      <c r="C407" s="594" t="s">
        <v>2351</v>
      </c>
      <c r="D407" s="579" t="s">
        <v>1</v>
      </c>
      <c r="E407" s="585">
        <v>8308.363636363636</v>
      </c>
      <c r="F407" s="585">
        <v>3072</v>
      </c>
      <c r="G407" s="585">
        <v>5236.3636363636351</v>
      </c>
      <c r="H407" s="585"/>
      <c r="I407" s="630"/>
      <c r="J407" s="628"/>
      <c r="L407" s="585">
        <f t="shared" si="22"/>
        <v>8308.36</v>
      </c>
      <c r="M407" s="585">
        <f t="shared" si="23"/>
        <v>3072</v>
      </c>
      <c r="N407" s="585">
        <f t="shared" si="24"/>
        <v>5236.3599999999997</v>
      </c>
      <c r="O407" s="585"/>
    </row>
    <row r="408" spans="1:15" ht="15">
      <c r="A408" s="706" t="s">
        <v>2324</v>
      </c>
      <c r="B408" s="706"/>
      <c r="C408" s="710"/>
      <c r="D408" s="548"/>
      <c r="E408" s="585"/>
      <c r="F408" s="585"/>
      <c r="G408" s="585"/>
      <c r="H408" s="585"/>
      <c r="I408" s="630"/>
      <c r="J408" s="628"/>
      <c r="K408" s="567"/>
      <c r="L408" s="585"/>
      <c r="M408" s="585"/>
      <c r="N408" s="585"/>
      <c r="O408" s="585"/>
    </row>
    <row r="409" spans="1:15" ht="38.25">
      <c r="A409" s="557" t="s">
        <v>2284</v>
      </c>
      <c r="B409" s="554" t="s">
        <v>281</v>
      </c>
      <c r="C409" s="554" t="s">
        <v>282</v>
      </c>
      <c r="D409" s="548" t="s">
        <v>1</v>
      </c>
      <c r="E409" s="585">
        <v>1510.2415440000002</v>
      </c>
      <c r="F409" s="585">
        <v>72.761506012137929</v>
      </c>
      <c r="G409" s="585">
        <v>1437.4800379878623</v>
      </c>
      <c r="H409" s="585"/>
      <c r="I409" s="630" t="s">
        <v>2285</v>
      </c>
      <c r="J409" s="628"/>
      <c r="L409" s="585">
        <f t="shared" si="22"/>
        <v>1510.24</v>
      </c>
      <c r="M409" s="585">
        <f t="shared" si="23"/>
        <v>72.760000000000005</v>
      </c>
      <c r="N409" s="585">
        <f t="shared" si="24"/>
        <v>1437.48</v>
      </c>
      <c r="O409" s="585"/>
    </row>
    <row r="410" spans="1:15" ht="38.25">
      <c r="A410" s="557" t="s">
        <v>2286</v>
      </c>
      <c r="B410" s="554" t="s">
        <v>283</v>
      </c>
      <c r="C410" s="554" t="s">
        <v>284</v>
      </c>
      <c r="D410" s="548" t="s">
        <v>1</v>
      </c>
      <c r="E410" s="585">
        <v>2538.3501359999996</v>
      </c>
      <c r="F410" s="585">
        <v>72.761660405893707</v>
      </c>
      <c r="G410" s="585">
        <v>2465.5884755941061</v>
      </c>
      <c r="H410" s="585"/>
      <c r="I410" s="630" t="s">
        <v>2285</v>
      </c>
      <c r="J410" s="628"/>
      <c r="L410" s="585">
        <f t="shared" si="22"/>
        <v>2538.35</v>
      </c>
      <c r="M410" s="585">
        <f t="shared" si="23"/>
        <v>72.760000000000005</v>
      </c>
      <c r="N410" s="585">
        <f t="shared" si="24"/>
        <v>2465.59</v>
      </c>
      <c r="O410" s="585"/>
    </row>
    <row r="411" spans="1:15" ht="114.75">
      <c r="A411" s="557" t="s">
        <v>2287</v>
      </c>
      <c r="B411" s="554" t="s">
        <v>285</v>
      </c>
      <c r="C411" s="554" t="s">
        <v>286</v>
      </c>
      <c r="D411" s="548" t="s">
        <v>287</v>
      </c>
      <c r="E411" s="585">
        <v>5584.5311760000004</v>
      </c>
      <c r="F411" s="585">
        <v>2233.8124703999997</v>
      </c>
      <c r="G411" s="585">
        <v>3350.7187056000002</v>
      </c>
      <c r="H411" s="585"/>
      <c r="I411" s="630" t="s">
        <v>2288</v>
      </c>
      <c r="J411" s="628"/>
      <c r="L411" s="585">
        <f t="shared" si="22"/>
        <v>5584.53</v>
      </c>
      <c r="M411" s="585">
        <f t="shared" si="23"/>
        <v>2233.81</v>
      </c>
      <c r="N411" s="585">
        <f t="shared" si="24"/>
        <v>3350.72</v>
      </c>
      <c r="O411" s="585"/>
    </row>
    <row r="412" spans="1:15" ht="25.5">
      <c r="A412" s="557" t="s">
        <v>2289</v>
      </c>
      <c r="B412" s="554" t="s">
        <v>1087</v>
      </c>
      <c r="C412" s="554" t="s">
        <v>1086</v>
      </c>
      <c r="D412" s="548" t="s">
        <v>288</v>
      </c>
      <c r="E412" s="585">
        <v>10.922687999999997</v>
      </c>
      <c r="F412" s="585">
        <v>4.3690751999999993</v>
      </c>
      <c r="G412" s="585">
        <v>6.5536127999999989</v>
      </c>
      <c r="H412" s="585"/>
      <c r="I412" s="630" t="s">
        <v>907</v>
      </c>
      <c r="J412" s="628"/>
      <c r="L412" s="585">
        <f t="shared" si="22"/>
        <v>10.92</v>
      </c>
      <c r="M412" s="585">
        <f t="shared" si="23"/>
        <v>4.37</v>
      </c>
      <c r="N412" s="585">
        <f t="shared" si="24"/>
        <v>6.55</v>
      </c>
      <c r="O412" s="585"/>
    </row>
    <row r="413" spans="1:15" ht="25.5">
      <c r="A413" s="557" t="s">
        <v>2290</v>
      </c>
      <c r="B413" s="554" t="s">
        <v>289</v>
      </c>
      <c r="C413" s="554" t="s">
        <v>290</v>
      </c>
      <c r="D413" s="548" t="s">
        <v>1</v>
      </c>
      <c r="E413" s="585">
        <v>92.895768000000004</v>
      </c>
      <c r="F413" s="585">
        <v>40.376235044367235</v>
      </c>
      <c r="G413" s="585">
        <v>52.519532955632762</v>
      </c>
      <c r="H413" s="585"/>
      <c r="I413" s="630" t="s">
        <v>907</v>
      </c>
      <c r="J413" s="628"/>
      <c r="L413" s="585">
        <f t="shared" si="22"/>
        <v>92.9</v>
      </c>
      <c r="M413" s="585">
        <f t="shared" si="23"/>
        <v>40.380000000000003</v>
      </c>
      <c r="N413" s="585">
        <f t="shared" si="24"/>
        <v>52.52</v>
      </c>
      <c r="O413" s="585"/>
    </row>
    <row r="414" spans="1:15" ht="25.5">
      <c r="A414" s="557" t="s">
        <v>2291</v>
      </c>
      <c r="B414" s="554" t="s">
        <v>291</v>
      </c>
      <c r="C414" s="554" t="s">
        <v>1146</v>
      </c>
      <c r="D414" s="548" t="s">
        <v>1</v>
      </c>
      <c r="E414" s="585">
        <v>2.1908879999999997</v>
      </c>
      <c r="F414" s="585">
        <v>2.0343959999999996</v>
      </c>
      <c r="G414" s="585">
        <v>0.15649199999999999</v>
      </c>
      <c r="H414" s="585"/>
      <c r="I414" s="630" t="s">
        <v>907</v>
      </c>
      <c r="J414" s="628"/>
      <c r="L414" s="585">
        <f t="shared" si="22"/>
        <v>2.19</v>
      </c>
      <c r="M414" s="585">
        <f t="shared" si="23"/>
        <v>2.0299999999999998</v>
      </c>
      <c r="N414" s="585">
        <f t="shared" si="24"/>
        <v>0.16</v>
      </c>
      <c r="O414" s="585"/>
    </row>
    <row r="415" spans="1:15" ht="38.25">
      <c r="A415" s="557" t="s">
        <v>2292</v>
      </c>
      <c r="B415" s="554" t="s">
        <v>1137</v>
      </c>
      <c r="C415" s="554"/>
      <c r="D415" s="579" t="s">
        <v>1</v>
      </c>
      <c r="E415" s="585">
        <v>44.262288000000005</v>
      </c>
      <c r="F415" s="585">
        <v>44.262288000000005</v>
      </c>
      <c r="G415" s="585">
        <v>0</v>
      </c>
      <c r="H415" s="585"/>
      <c r="I415" s="630" t="s">
        <v>907</v>
      </c>
      <c r="J415" s="628"/>
      <c r="L415" s="585">
        <f t="shared" si="22"/>
        <v>44.26</v>
      </c>
      <c r="M415" s="585">
        <f t="shared" si="23"/>
        <v>44.26</v>
      </c>
      <c r="N415" s="585">
        <f t="shared" si="24"/>
        <v>0</v>
      </c>
      <c r="O415" s="585"/>
    </row>
    <row r="416" spans="1:15" ht="15">
      <c r="A416" s="706" t="s">
        <v>292</v>
      </c>
      <c r="B416" s="706"/>
      <c r="C416" s="710"/>
      <c r="D416" s="548"/>
      <c r="E416" s="585"/>
      <c r="F416" s="585"/>
      <c r="G416" s="585"/>
      <c r="H416" s="585"/>
      <c r="I416" s="630"/>
      <c r="J416" s="628"/>
      <c r="K416" s="567"/>
      <c r="L416" s="585"/>
      <c r="M416" s="585"/>
      <c r="N416" s="585"/>
      <c r="O416" s="585"/>
    </row>
    <row r="417" spans="1:15" ht="38.25">
      <c r="A417" s="557" t="s">
        <v>2293</v>
      </c>
      <c r="B417" s="554" t="s">
        <v>293</v>
      </c>
      <c r="C417" s="554" t="s">
        <v>294</v>
      </c>
      <c r="D417" s="548" t="s">
        <v>295</v>
      </c>
      <c r="E417" s="585">
        <v>140.25916800000002</v>
      </c>
      <c r="F417" s="585">
        <v>140.25916800000002</v>
      </c>
      <c r="G417" s="585">
        <v>0</v>
      </c>
      <c r="H417" s="585"/>
      <c r="I417" s="630" t="s">
        <v>907</v>
      </c>
      <c r="J417" s="628"/>
      <c r="L417" s="585">
        <f t="shared" si="22"/>
        <v>140.26</v>
      </c>
      <c r="M417" s="585">
        <f t="shared" si="23"/>
        <v>140.26</v>
      </c>
      <c r="N417" s="585">
        <f t="shared" si="24"/>
        <v>0</v>
      </c>
      <c r="O417" s="585"/>
    </row>
    <row r="418" spans="1:15" ht="51">
      <c r="A418" s="557" t="s">
        <v>2294</v>
      </c>
      <c r="B418" s="554" t="s">
        <v>296</v>
      </c>
      <c r="C418" s="554" t="s">
        <v>2295</v>
      </c>
      <c r="D418" s="579" t="s">
        <v>671</v>
      </c>
      <c r="E418" s="585">
        <v>266.79088799999994</v>
      </c>
      <c r="F418" s="585">
        <v>266.79088799999994</v>
      </c>
      <c r="G418" s="585">
        <v>0</v>
      </c>
      <c r="H418" s="585"/>
      <c r="I418" s="630" t="s">
        <v>907</v>
      </c>
      <c r="J418" s="628"/>
      <c r="L418" s="585">
        <f t="shared" si="22"/>
        <v>266.79000000000002</v>
      </c>
      <c r="M418" s="585">
        <f t="shared" si="23"/>
        <v>266.79000000000002</v>
      </c>
      <c r="N418" s="585">
        <f t="shared" si="24"/>
        <v>0</v>
      </c>
      <c r="O418" s="585"/>
    </row>
    <row r="419" spans="1:15" ht="15">
      <c r="A419" s="706" t="s">
        <v>206</v>
      </c>
      <c r="B419" s="706"/>
      <c r="C419" s="710"/>
      <c r="D419" s="548"/>
      <c r="E419" s="585"/>
      <c r="F419" s="585"/>
      <c r="G419" s="585"/>
      <c r="H419" s="585"/>
      <c r="I419" s="630"/>
      <c r="J419" s="628"/>
      <c r="K419" s="567"/>
      <c r="L419" s="585"/>
      <c r="M419" s="585"/>
      <c r="N419" s="585"/>
      <c r="O419" s="585"/>
    </row>
    <row r="420" spans="1:15" ht="38.25">
      <c r="A420" s="557" t="s">
        <v>2296</v>
      </c>
      <c r="B420" s="554" t="s">
        <v>1033</v>
      </c>
      <c r="C420" s="554" t="s">
        <v>1035</v>
      </c>
      <c r="D420" s="548" t="s">
        <v>1</v>
      </c>
      <c r="E420" s="585">
        <v>795.11241599999983</v>
      </c>
      <c r="F420" s="585">
        <v>318.04496639999996</v>
      </c>
      <c r="G420" s="585">
        <v>477.06744959999986</v>
      </c>
      <c r="H420" s="585"/>
      <c r="I420" s="630" t="s">
        <v>2297</v>
      </c>
      <c r="J420" s="628"/>
      <c r="L420" s="585">
        <f t="shared" si="22"/>
        <v>795.11</v>
      </c>
      <c r="M420" s="585">
        <f t="shared" si="23"/>
        <v>318.04000000000002</v>
      </c>
      <c r="N420" s="585">
        <f t="shared" si="24"/>
        <v>477.07</v>
      </c>
      <c r="O420" s="585"/>
    </row>
    <row r="421" spans="1:15" ht="38.25">
      <c r="A421" s="557" t="s">
        <v>2298</v>
      </c>
      <c r="B421" s="554" t="s">
        <v>1034</v>
      </c>
      <c r="C421" s="554" t="s">
        <v>1037</v>
      </c>
      <c r="D421" s="548" t="s">
        <v>1</v>
      </c>
      <c r="E421" s="585">
        <v>2706.1594559999994</v>
      </c>
      <c r="F421" s="585">
        <v>1082.4637823999997</v>
      </c>
      <c r="G421" s="585">
        <v>1623.6956736</v>
      </c>
      <c r="H421" s="585"/>
      <c r="I421" s="630" t="s">
        <v>2297</v>
      </c>
      <c r="J421" s="628"/>
      <c r="L421" s="585">
        <f t="shared" si="22"/>
        <v>2706.16</v>
      </c>
      <c r="M421" s="585">
        <f t="shared" si="23"/>
        <v>1082.46</v>
      </c>
      <c r="N421" s="585">
        <f t="shared" si="24"/>
        <v>1623.7</v>
      </c>
      <c r="O421" s="585"/>
    </row>
    <row r="422" spans="1:15" ht="38.25">
      <c r="A422" s="557" t="s">
        <v>2299</v>
      </c>
      <c r="B422" s="554" t="s">
        <v>1032</v>
      </c>
      <c r="C422" s="554" t="s">
        <v>1036</v>
      </c>
      <c r="D422" s="548" t="s">
        <v>1</v>
      </c>
      <c r="E422" s="585">
        <v>400.65731999999991</v>
      </c>
      <c r="F422" s="585">
        <v>160.26292800000002</v>
      </c>
      <c r="G422" s="585">
        <v>240.39439199999993</v>
      </c>
      <c r="H422" s="585"/>
      <c r="I422" s="630" t="s">
        <v>2297</v>
      </c>
      <c r="J422" s="628"/>
      <c r="L422" s="585">
        <f t="shared" si="22"/>
        <v>400.66</v>
      </c>
      <c r="M422" s="585">
        <f t="shared" si="23"/>
        <v>160.26</v>
      </c>
      <c r="N422" s="585">
        <f t="shared" si="24"/>
        <v>240.39</v>
      </c>
      <c r="O422" s="585"/>
    </row>
    <row r="423" spans="1:15" ht="38.25">
      <c r="A423" s="557" t="s">
        <v>2076</v>
      </c>
      <c r="B423" s="554" t="s">
        <v>297</v>
      </c>
      <c r="C423" s="554" t="s">
        <v>298</v>
      </c>
      <c r="D423" s="548" t="s">
        <v>111</v>
      </c>
      <c r="E423" s="585">
        <v>669.40624799999989</v>
      </c>
      <c r="F423" s="585">
        <v>77.510488321666202</v>
      </c>
      <c r="G423" s="585">
        <v>591.89575967833366</v>
      </c>
      <c r="H423" s="585"/>
      <c r="I423" s="630" t="s">
        <v>2278</v>
      </c>
      <c r="J423" s="628"/>
      <c r="L423" s="585">
        <f t="shared" si="22"/>
        <v>669.41</v>
      </c>
      <c r="M423" s="585">
        <f t="shared" si="23"/>
        <v>77.510000000000005</v>
      </c>
      <c r="N423" s="585">
        <f t="shared" si="24"/>
        <v>591.9</v>
      </c>
      <c r="O423" s="585"/>
    </row>
    <row r="424" spans="1:15" ht="25.5">
      <c r="A424" s="557" t="s">
        <v>2077</v>
      </c>
      <c r="B424" s="554" t="s">
        <v>299</v>
      </c>
      <c r="C424" s="554" t="s">
        <v>300</v>
      </c>
      <c r="D424" s="548" t="s">
        <v>111</v>
      </c>
      <c r="E424" s="585">
        <v>3522.9161519999998</v>
      </c>
      <c r="F424" s="585">
        <v>1089.6428777450299</v>
      </c>
      <c r="G424" s="585">
        <v>2433.2732742549697</v>
      </c>
      <c r="H424" s="585"/>
      <c r="I424" s="630" t="s">
        <v>2278</v>
      </c>
      <c r="J424" s="628"/>
      <c r="L424" s="585">
        <f t="shared" si="22"/>
        <v>3522.92</v>
      </c>
      <c r="M424" s="585">
        <f t="shared" si="23"/>
        <v>1089.6400000000001</v>
      </c>
      <c r="N424" s="585">
        <f t="shared" si="24"/>
        <v>2433.27</v>
      </c>
      <c r="O424" s="585"/>
    </row>
    <row r="425" spans="1:15" ht="15">
      <c r="A425" s="557" t="s">
        <v>2078</v>
      </c>
      <c r="B425" s="554" t="s">
        <v>301</v>
      </c>
      <c r="C425" s="554" t="s">
        <v>302</v>
      </c>
      <c r="D425" s="548" t="s">
        <v>111</v>
      </c>
      <c r="E425" s="585">
        <v>103.26808799999996</v>
      </c>
      <c r="F425" s="585">
        <v>103.26808799999996</v>
      </c>
      <c r="G425" s="585">
        <v>0</v>
      </c>
      <c r="H425" s="585"/>
      <c r="I425" s="630" t="s">
        <v>2278</v>
      </c>
      <c r="J425" s="628"/>
      <c r="L425" s="585">
        <f t="shared" si="22"/>
        <v>103.27</v>
      </c>
      <c r="M425" s="585">
        <f t="shared" si="23"/>
        <v>103.27</v>
      </c>
      <c r="N425" s="585">
        <f t="shared" si="24"/>
        <v>0</v>
      </c>
      <c r="O425" s="585"/>
    </row>
    <row r="426" spans="1:15" ht="15">
      <c r="A426" s="557" t="s">
        <v>2079</v>
      </c>
      <c r="B426" s="554" t="s">
        <v>303</v>
      </c>
      <c r="C426" s="554" t="s">
        <v>304</v>
      </c>
      <c r="D426" s="548" t="s">
        <v>111</v>
      </c>
      <c r="E426" s="585">
        <v>68.47847999999999</v>
      </c>
      <c r="F426" s="585">
        <v>68.47847999999999</v>
      </c>
      <c r="G426" s="585">
        <v>0</v>
      </c>
      <c r="H426" s="585"/>
      <c r="I426" s="630" t="s">
        <v>2278</v>
      </c>
      <c r="J426" s="628"/>
      <c r="L426" s="585">
        <f t="shared" si="22"/>
        <v>68.48</v>
      </c>
      <c r="M426" s="585">
        <f t="shared" si="23"/>
        <v>68.48</v>
      </c>
      <c r="N426" s="585">
        <f t="shared" si="24"/>
        <v>0</v>
      </c>
      <c r="O426" s="585"/>
    </row>
    <row r="427" spans="1:15" ht="15">
      <c r="A427" s="557" t="s">
        <v>2300</v>
      </c>
      <c r="B427" s="554" t="s">
        <v>303</v>
      </c>
      <c r="C427" s="554" t="s">
        <v>305</v>
      </c>
      <c r="D427" s="548" t="s">
        <v>1</v>
      </c>
      <c r="E427" s="585">
        <v>68.47847999999999</v>
      </c>
      <c r="F427" s="585">
        <v>68.47847999999999</v>
      </c>
      <c r="G427" s="585">
        <v>0</v>
      </c>
      <c r="H427" s="585"/>
      <c r="I427" s="630" t="s">
        <v>2278</v>
      </c>
      <c r="J427" s="628"/>
      <c r="L427" s="585">
        <f t="shared" si="22"/>
        <v>68.48</v>
      </c>
      <c r="M427" s="585">
        <f t="shared" si="23"/>
        <v>68.48</v>
      </c>
      <c r="N427" s="585">
        <f t="shared" si="24"/>
        <v>0</v>
      </c>
      <c r="O427" s="585"/>
    </row>
    <row r="428" spans="1:15" ht="25.5">
      <c r="A428" s="557" t="s">
        <v>2080</v>
      </c>
      <c r="B428" s="554" t="s">
        <v>678</v>
      </c>
      <c r="C428" s="554" t="s">
        <v>803</v>
      </c>
      <c r="D428" s="548" t="s">
        <v>111</v>
      </c>
      <c r="E428" s="585">
        <v>720.14594399999987</v>
      </c>
      <c r="F428" s="585">
        <v>720.14594399999987</v>
      </c>
      <c r="G428" s="585">
        <v>0</v>
      </c>
      <c r="H428" s="585"/>
      <c r="I428" s="630" t="s">
        <v>2278</v>
      </c>
      <c r="J428" s="628"/>
      <c r="L428" s="585">
        <f t="shared" si="22"/>
        <v>720.15</v>
      </c>
      <c r="M428" s="585">
        <f t="shared" si="23"/>
        <v>720.15</v>
      </c>
      <c r="N428" s="585">
        <f t="shared" si="24"/>
        <v>0</v>
      </c>
      <c r="O428" s="585"/>
    </row>
    <row r="429" spans="1:15" ht="25.5">
      <c r="A429" s="557" t="s">
        <v>2301</v>
      </c>
      <c r="B429" s="554" t="s">
        <v>950</v>
      </c>
      <c r="C429" s="554" t="s">
        <v>966</v>
      </c>
      <c r="D429" s="579" t="s">
        <v>951</v>
      </c>
      <c r="E429" s="585">
        <v>1.3636363636363635</v>
      </c>
      <c r="F429" s="585">
        <v>1.3636363636363635</v>
      </c>
      <c r="G429" s="585">
        <v>0</v>
      </c>
      <c r="H429" s="585"/>
      <c r="I429" s="630" t="s">
        <v>907</v>
      </c>
      <c r="J429" s="628"/>
      <c r="L429" s="585">
        <f t="shared" si="22"/>
        <v>1.36</v>
      </c>
      <c r="M429" s="585">
        <f t="shared" si="23"/>
        <v>1.36</v>
      </c>
      <c r="N429" s="585">
        <f t="shared" si="24"/>
        <v>0</v>
      </c>
      <c r="O429" s="585"/>
    </row>
    <row r="430" spans="1:15" ht="15">
      <c r="A430" s="706" t="s">
        <v>2302</v>
      </c>
      <c r="B430" s="706"/>
      <c r="C430" s="710"/>
      <c r="D430" s="548"/>
      <c r="E430" s="585"/>
      <c r="F430" s="585"/>
      <c r="G430" s="585"/>
      <c r="H430" s="585"/>
      <c r="I430" s="630"/>
      <c r="J430" s="628"/>
      <c r="K430" s="567"/>
      <c r="L430" s="585"/>
      <c r="M430" s="585"/>
      <c r="N430" s="585"/>
      <c r="O430" s="585"/>
    </row>
    <row r="431" spans="1:15" ht="38.25">
      <c r="A431" s="557" t="s">
        <v>2303</v>
      </c>
      <c r="B431" s="554" t="s">
        <v>308</v>
      </c>
      <c r="C431" s="554" t="s">
        <v>309</v>
      </c>
      <c r="D431" s="548" t="s">
        <v>310</v>
      </c>
      <c r="E431" s="585">
        <v>647.29627200000004</v>
      </c>
      <c r="F431" s="585">
        <v>594.84663666780477</v>
      </c>
      <c r="G431" s="585">
        <v>52.449635332195285</v>
      </c>
      <c r="H431" s="585"/>
      <c r="I431" s="630" t="s">
        <v>2304</v>
      </c>
      <c r="J431" s="628"/>
      <c r="L431" s="585">
        <f t="shared" si="22"/>
        <v>647.29999999999995</v>
      </c>
      <c r="M431" s="585">
        <f t="shared" si="23"/>
        <v>594.85</v>
      </c>
      <c r="N431" s="585">
        <f t="shared" si="24"/>
        <v>52.45</v>
      </c>
      <c r="O431" s="585"/>
    </row>
    <row r="432" spans="1:15" ht="25.5">
      <c r="A432" s="557" t="s">
        <v>2305</v>
      </c>
      <c r="B432" s="554" t="s">
        <v>311</v>
      </c>
      <c r="C432" s="554" t="s">
        <v>312</v>
      </c>
      <c r="D432" s="548" t="s">
        <v>313</v>
      </c>
      <c r="E432" s="585">
        <v>195.21129599999995</v>
      </c>
      <c r="F432" s="585">
        <v>195.21129599999995</v>
      </c>
      <c r="G432" s="585">
        <v>0</v>
      </c>
      <c r="H432" s="585"/>
      <c r="I432" s="630" t="s">
        <v>2306</v>
      </c>
      <c r="J432" s="628"/>
      <c r="L432" s="585">
        <f t="shared" si="22"/>
        <v>195.21</v>
      </c>
      <c r="M432" s="585">
        <f t="shared" si="23"/>
        <v>195.21</v>
      </c>
      <c r="N432" s="585">
        <f t="shared" si="24"/>
        <v>0</v>
      </c>
      <c r="O432" s="585"/>
    </row>
    <row r="433" spans="1:15" ht="38.25">
      <c r="A433" s="557" t="s">
        <v>2307</v>
      </c>
      <c r="B433" s="554" t="s">
        <v>314</v>
      </c>
      <c r="C433" s="554" t="s">
        <v>315</v>
      </c>
      <c r="D433" s="548" t="s">
        <v>313</v>
      </c>
      <c r="E433" s="585">
        <v>462.23503199999993</v>
      </c>
      <c r="F433" s="585">
        <v>409.78596444343503</v>
      </c>
      <c r="G433" s="585">
        <v>52.44906755656487</v>
      </c>
      <c r="H433" s="585"/>
      <c r="I433" s="630"/>
      <c r="J433" s="628"/>
      <c r="L433" s="585">
        <f t="shared" si="22"/>
        <v>462.24</v>
      </c>
      <c r="M433" s="585">
        <f t="shared" si="23"/>
        <v>409.79</v>
      </c>
      <c r="N433" s="585">
        <f t="shared" si="24"/>
        <v>52.45</v>
      </c>
      <c r="O433" s="585"/>
    </row>
    <row r="434" spans="1:15" ht="15">
      <c r="A434" s="557" t="s">
        <v>2308</v>
      </c>
      <c r="B434" s="554" t="s">
        <v>316</v>
      </c>
      <c r="C434" s="554" t="s">
        <v>107</v>
      </c>
      <c r="D434" s="548" t="s">
        <v>313</v>
      </c>
      <c r="E434" s="585">
        <v>204.88507200000001</v>
      </c>
      <c r="F434" s="585">
        <v>204.88507200000001</v>
      </c>
      <c r="G434" s="585">
        <v>0</v>
      </c>
      <c r="H434" s="585"/>
      <c r="I434" s="630"/>
      <c r="J434" s="628"/>
      <c r="L434" s="585">
        <f t="shared" si="22"/>
        <v>204.89</v>
      </c>
      <c r="M434" s="585">
        <f t="shared" si="23"/>
        <v>204.89</v>
      </c>
      <c r="N434" s="585">
        <f t="shared" si="24"/>
        <v>0</v>
      </c>
      <c r="O434" s="585"/>
    </row>
    <row r="435" spans="1:15" ht="140.25">
      <c r="A435" s="557" t="s">
        <v>2309</v>
      </c>
      <c r="B435" s="554" t="s">
        <v>317</v>
      </c>
      <c r="C435" s="554" t="s">
        <v>2310</v>
      </c>
      <c r="D435" s="548" t="s">
        <v>310</v>
      </c>
      <c r="E435" s="585">
        <v>399.76826399999999</v>
      </c>
      <c r="F435" s="585">
        <v>399.76826399999999</v>
      </c>
      <c r="G435" s="585">
        <v>0</v>
      </c>
      <c r="H435" s="585"/>
      <c r="I435" s="630"/>
      <c r="J435" s="628"/>
      <c r="L435" s="585">
        <f t="shared" si="22"/>
        <v>399.77</v>
      </c>
      <c r="M435" s="585">
        <f t="shared" si="23"/>
        <v>399.77</v>
      </c>
      <c r="N435" s="585">
        <f t="shared" si="24"/>
        <v>0</v>
      </c>
      <c r="O435" s="585"/>
    </row>
    <row r="436" spans="1:15" ht="38.25">
      <c r="A436" s="557" t="s">
        <v>2311</v>
      </c>
      <c r="B436" s="554" t="s">
        <v>318</v>
      </c>
      <c r="C436" s="554" t="s">
        <v>319</v>
      </c>
      <c r="D436" s="548" t="s">
        <v>313</v>
      </c>
      <c r="E436" s="585">
        <v>3655.6077600000003</v>
      </c>
      <c r="F436" s="585">
        <v>3655.6077600000003</v>
      </c>
      <c r="G436" s="585">
        <v>0</v>
      </c>
      <c r="H436" s="585"/>
      <c r="I436" s="630"/>
      <c r="J436" s="628"/>
      <c r="L436" s="585">
        <f t="shared" si="22"/>
        <v>3655.61</v>
      </c>
      <c r="M436" s="585">
        <f t="shared" si="23"/>
        <v>3655.61</v>
      </c>
      <c r="N436" s="585">
        <f t="shared" si="24"/>
        <v>0</v>
      </c>
      <c r="O436" s="585"/>
    </row>
    <row r="437" spans="1:15" ht="38.25">
      <c r="A437" s="557" t="s">
        <v>2312</v>
      </c>
      <c r="B437" s="554" t="s">
        <v>320</v>
      </c>
      <c r="C437" s="554" t="s">
        <v>321</v>
      </c>
      <c r="D437" s="548" t="s">
        <v>313</v>
      </c>
      <c r="E437" s="585">
        <v>4371.0755760000002</v>
      </c>
      <c r="F437" s="585">
        <v>4371.0755760000002</v>
      </c>
      <c r="G437" s="585">
        <v>0</v>
      </c>
      <c r="H437" s="585"/>
      <c r="I437" s="630"/>
      <c r="J437" s="628"/>
      <c r="L437" s="585">
        <f t="shared" si="22"/>
        <v>4371.08</v>
      </c>
      <c r="M437" s="585">
        <f t="shared" si="23"/>
        <v>4371.08</v>
      </c>
      <c r="N437" s="585">
        <f t="shared" si="24"/>
        <v>0</v>
      </c>
      <c r="O437" s="585"/>
    </row>
    <row r="438" spans="1:15" ht="25.5">
      <c r="A438" s="557" t="s">
        <v>2313</v>
      </c>
      <c r="B438" s="554" t="s">
        <v>322</v>
      </c>
      <c r="C438" s="554" t="s">
        <v>1296</v>
      </c>
      <c r="D438" s="548" t="s">
        <v>313</v>
      </c>
      <c r="E438" s="585">
        <v>229.24943999999996</v>
      </c>
      <c r="F438" s="585">
        <v>176.79905398457581</v>
      </c>
      <c r="G438" s="585">
        <v>52.450386015424151</v>
      </c>
      <c r="H438" s="585"/>
      <c r="I438" s="630"/>
      <c r="J438" s="628"/>
      <c r="L438" s="585">
        <f t="shared" si="22"/>
        <v>229.25</v>
      </c>
      <c r="M438" s="585">
        <f t="shared" si="23"/>
        <v>176.8</v>
      </c>
      <c r="N438" s="585">
        <f t="shared" si="24"/>
        <v>52.45</v>
      </c>
      <c r="O438" s="585"/>
    </row>
    <row r="439" spans="1:15" ht="38.25">
      <c r="A439" s="557" t="s">
        <v>2314</v>
      </c>
      <c r="B439" s="554" t="s">
        <v>2315</v>
      </c>
      <c r="C439" s="554" t="s">
        <v>2316</v>
      </c>
      <c r="D439" s="548" t="s">
        <v>45</v>
      </c>
      <c r="E439" s="585">
        <v>2490.8279759999991</v>
      </c>
      <c r="F439" s="585">
        <v>996.3311903999994</v>
      </c>
      <c r="G439" s="585">
        <v>1494.4967855999996</v>
      </c>
      <c r="H439" s="585"/>
      <c r="I439" s="630"/>
      <c r="J439" s="628"/>
      <c r="L439" s="585">
        <f t="shared" si="22"/>
        <v>2490.83</v>
      </c>
      <c r="M439" s="585">
        <f t="shared" si="23"/>
        <v>996.33</v>
      </c>
      <c r="N439" s="585">
        <f t="shared" si="24"/>
        <v>1494.5</v>
      </c>
      <c r="O439" s="585"/>
    </row>
  </sheetData>
  <autoFilter ref="A8:L439"/>
  <mergeCells count="43">
    <mergeCell ref="B2:H2"/>
    <mergeCell ref="B4:D5"/>
    <mergeCell ref="L6:O6"/>
    <mergeCell ref="D149:D155"/>
    <mergeCell ref="A150:C150"/>
    <mergeCell ref="A151:C151"/>
    <mergeCell ref="A152:C152"/>
    <mergeCell ref="A153:C153"/>
    <mergeCell ref="E6:H6"/>
    <mergeCell ref="A9:C9"/>
    <mergeCell ref="A149:C149"/>
    <mergeCell ref="A408:C408"/>
    <mergeCell ref="A416:C416"/>
    <mergeCell ref="A419:C419"/>
    <mergeCell ref="A430:C430"/>
    <mergeCell ref="A357:C357"/>
    <mergeCell ref="A358:C358"/>
    <mergeCell ref="A361:C361"/>
    <mergeCell ref="A371:C371"/>
    <mergeCell ref="A386:A388"/>
    <mergeCell ref="A309:C309"/>
    <mergeCell ref="A329:C329"/>
    <mergeCell ref="A330:C330"/>
    <mergeCell ref="A336:C336"/>
    <mergeCell ref="A400:A402"/>
    <mergeCell ref="A343:C343"/>
    <mergeCell ref="A350:C350"/>
    <mergeCell ref="A286:C286"/>
    <mergeCell ref="A154:C154"/>
    <mergeCell ref="A155:C155"/>
    <mergeCell ref="A156:C156"/>
    <mergeCell ref="A157:C157"/>
    <mergeCell ref="A205:C205"/>
    <mergeCell ref="A210:C210"/>
    <mergeCell ref="A211:C211"/>
    <mergeCell ref="A212:C212"/>
    <mergeCell ref="A242:C242"/>
    <mergeCell ref="A263:C263"/>
    <mergeCell ref="D205:D210"/>
    <mergeCell ref="A206:C206"/>
    <mergeCell ref="A207:C207"/>
    <mergeCell ref="A208:C208"/>
    <mergeCell ref="A209:C209"/>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J137"/>
  <sheetViews>
    <sheetView zoomScale="85" zoomScaleNormal="85" workbookViewId="0">
      <selection activeCell="K77" sqref="K77"/>
    </sheetView>
  </sheetViews>
  <sheetFormatPr defaultRowHeight="15"/>
  <cols>
    <col min="1" max="1" width="24.7109375" customWidth="1"/>
    <col min="2" max="10" width="15.28515625" customWidth="1"/>
    <col min="11" max="13" width="15.42578125" customWidth="1"/>
    <col min="14" max="19" width="17" customWidth="1"/>
  </cols>
  <sheetData>
    <row r="1" spans="1:9">
      <c r="A1" s="147" t="s">
        <v>877</v>
      </c>
      <c r="B1" s="147"/>
      <c r="C1" s="147"/>
      <c r="D1" s="147"/>
      <c r="E1" s="147"/>
    </row>
    <row r="2" spans="1:9" ht="45">
      <c r="A2" s="148" t="s">
        <v>702</v>
      </c>
      <c r="B2" s="149" t="s">
        <v>703</v>
      </c>
      <c r="C2" s="150" t="s">
        <v>704</v>
      </c>
      <c r="D2" s="149" t="s">
        <v>703</v>
      </c>
      <c r="E2" s="150" t="s">
        <v>704</v>
      </c>
      <c r="F2" s="149" t="s">
        <v>703</v>
      </c>
      <c r="G2" s="150" t="s">
        <v>704</v>
      </c>
      <c r="H2" s="149" t="s">
        <v>703</v>
      </c>
      <c r="I2" s="150" t="s">
        <v>704</v>
      </c>
    </row>
    <row r="3" spans="1:9">
      <c r="A3" s="151" t="s">
        <v>705</v>
      </c>
      <c r="B3" s="731" t="s">
        <v>706</v>
      </c>
      <c r="C3" s="732"/>
      <c r="D3" s="733" t="s">
        <v>707</v>
      </c>
      <c r="E3" s="734"/>
      <c r="F3" s="733" t="s">
        <v>708</v>
      </c>
      <c r="G3" s="734"/>
      <c r="H3" s="733" t="s">
        <v>709</v>
      </c>
      <c r="I3" s="734"/>
    </row>
    <row r="4" spans="1:9">
      <c r="A4" s="152" t="s">
        <v>710</v>
      </c>
      <c r="B4" s="153" t="s">
        <v>711</v>
      </c>
      <c r="C4" s="153" t="s">
        <v>711</v>
      </c>
      <c r="D4" s="153" t="s">
        <v>711</v>
      </c>
      <c r="E4" s="153" t="s">
        <v>711</v>
      </c>
      <c r="F4" s="153" t="s">
        <v>711</v>
      </c>
      <c r="G4" s="153" t="s">
        <v>711</v>
      </c>
      <c r="H4" s="153" t="s">
        <v>711</v>
      </c>
      <c r="I4" s="153" t="s">
        <v>711</v>
      </c>
    </row>
    <row r="5" spans="1:9">
      <c r="A5" s="154" t="s">
        <v>712</v>
      </c>
      <c r="B5" s="155">
        <v>13.421296296296298</v>
      </c>
      <c r="C5" s="155">
        <v>50.329861111111114</v>
      </c>
      <c r="D5" s="155">
        <v>26.842592592592595</v>
      </c>
      <c r="E5" s="155">
        <v>50.329861111111114</v>
      </c>
      <c r="F5" s="155">
        <v>40.263888888888886</v>
      </c>
      <c r="G5" s="155">
        <v>50.329861111111114</v>
      </c>
      <c r="H5" s="155">
        <v>53.68518518518519</v>
      </c>
      <c r="I5" s="155">
        <v>53.68518518518519</v>
      </c>
    </row>
    <row r="6" spans="1:9">
      <c r="A6" s="154" t="s">
        <v>117</v>
      </c>
      <c r="B6" s="155">
        <v>18.518518518518519</v>
      </c>
      <c r="C6" s="229">
        <v>69.444444444444443</v>
      </c>
      <c r="D6" s="155">
        <v>37.037037037037038</v>
      </c>
      <c r="E6" s="229">
        <v>69.444444444444443</v>
      </c>
      <c r="F6" s="155">
        <v>55.555555555555557</v>
      </c>
      <c r="G6" s="229">
        <v>69.444444444444443</v>
      </c>
      <c r="H6" s="155">
        <v>74.074074074074076</v>
      </c>
      <c r="I6" s="229">
        <v>74.074074074074076</v>
      </c>
    </row>
    <row r="7" spans="1:9">
      <c r="A7" s="154" t="s">
        <v>713</v>
      </c>
      <c r="B7" s="155">
        <v>0.96759259259259256</v>
      </c>
      <c r="C7" s="229">
        <v>3.6284722222222219</v>
      </c>
      <c r="D7" s="155">
        <v>1.9351851851851851</v>
      </c>
      <c r="E7" s="229">
        <v>3.6284722222222219</v>
      </c>
      <c r="F7" s="155">
        <v>2.9027777777777777</v>
      </c>
      <c r="G7" s="229">
        <v>3.6284722222222223</v>
      </c>
      <c r="H7" s="155">
        <v>3.8703703703703702</v>
      </c>
      <c r="I7" s="229">
        <v>3.8703703703703702</v>
      </c>
    </row>
    <row r="8" spans="1:9" ht="33.75">
      <c r="A8" s="154" t="s">
        <v>714</v>
      </c>
      <c r="B8" s="155">
        <v>15.4320987654321</v>
      </c>
      <c r="C8" s="229">
        <v>57.870370370370374</v>
      </c>
      <c r="D8" s="155">
        <v>30.8641975308642</v>
      </c>
      <c r="E8" s="229">
        <v>57.870370370370374</v>
      </c>
      <c r="F8" s="155">
        <v>46.296296296296298</v>
      </c>
      <c r="G8" s="229">
        <v>57.870370370370374</v>
      </c>
      <c r="H8" s="155">
        <v>61.728395061728399</v>
      </c>
      <c r="I8" s="229">
        <v>61.728395061728399</v>
      </c>
    </row>
    <row r="9" spans="1:9">
      <c r="A9" s="158" t="s">
        <v>715</v>
      </c>
      <c r="B9" s="159">
        <v>48.339506172839513</v>
      </c>
      <c r="C9" s="159">
        <v>181.27314814814815</v>
      </c>
      <c r="D9" s="159">
        <v>96.679012345679027</v>
      </c>
      <c r="E9" s="159">
        <v>181.27314814814815</v>
      </c>
      <c r="F9" s="159">
        <v>145.0185185185185</v>
      </c>
      <c r="G9" s="159">
        <v>181.27314814814815</v>
      </c>
      <c r="H9" s="159">
        <v>193.35802469135805</v>
      </c>
      <c r="I9" s="159">
        <v>193.35802469135805</v>
      </c>
    </row>
    <row r="10" spans="1:9">
      <c r="A10" s="152" t="s">
        <v>718</v>
      </c>
      <c r="B10" s="157"/>
      <c r="C10" s="157"/>
      <c r="D10" s="157"/>
      <c r="E10" s="157"/>
      <c r="F10" s="157"/>
      <c r="G10" s="157"/>
      <c r="H10" s="157"/>
      <c r="I10" s="157"/>
    </row>
    <row r="11" spans="1:9">
      <c r="A11" s="154" t="s">
        <v>719</v>
      </c>
      <c r="B11" s="160">
        <v>51.046666666666667</v>
      </c>
      <c r="C11" s="185">
        <v>191.42499999999998</v>
      </c>
      <c r="D11" s="160">
        <v>102.09333333333333</v>
      </c>
      <c r="E11" s="160">
        <v>191.42499999999998</v>
      </c>
      <c r="F11" s="160">
        <v>153.13999999999999</v>
      </c>
      <c r="G11" s="160">
        <v>191.42499999999998</v>
      </c>
      <c r="H11" s="160">
        <v>204.18666666666667</v>
      </c>
      <c r="I11" s="160">
        <v>204.18666666666667</v>
      </c>
    </row>
    <row r="12" spans="1:9">
      <c r="A12" s="154" t="s">
        <v>720</v>
      </c>
      <c r="B12" s="160">
        <v>87.388888888888886</v>
      </c>
      <c r="C12" s="160">
        <v>327.70833333333331</v>
      </c>
      <c r="D12" s="160">
        <v>174.77777777777777</v>
      </c>
      <c r="E12" s="160">
        <v>327.70833333333331</v>
      </c>
      <c r="F12" s="160">
        <v>262.16666666666669</v>
      </c>
      <c r="G12" s="160">
        <v>327.70833333333331</v>
      </c>
      <c r="H12" s="160">
        <v>349.55555555555554</v>
      </c>
      <c r="I12" s="160">
        <v>349.55555555555554</v>
      </c>
    </row>
    <row r="13" spans="1:9">
      <c r="A13" s="154" t="s">
        <v>721</v>
      </c>
      <c r="B13" s="160">
        <v>570.9978666666666</v>
      </c>
      <c r="C13" s="230">
        <v>2141.2419999999997</v>
      </c>
      <c r="D13" s="160">
        <v>722.18133333333321</v>
      </c>
      <c r="E13" s="230">
        <v>1354.09</v>
      </c>
      <c r="F13" s="160">
        <v>969.78986666666651</v>
      </c>
      <c r="G13" s="230">
        <v>1212.2373333333333</v>
      </c>
      <c r="H13" s="160">
        <v>1162.6399999999999</v>
      </c>
      <c r="I13" s="230">
        <v>1162.6399999999999</v>
      </c>
    </row>
    <row r="14" spans="1:9">
      <c r="A14" s="154" t="s">
        <v>722</v>
      </c>
      <c r="B14" s="160">
        <v>139.8636222222222</v>
      </c>
      <c r="C14" s="230">
        <v>524.48858333333328</v>
      </c>
      <c r="D14" s="160">
        <v>157.25044444444444</v>
      </c>
      <c r="E14" s="230">
        <v>294.84458333333333</v>
      </c>
      <c r="F14" s="160">
        <v>181.48206666666664</v>
      </c>
      <c r="G14" s="230">
        <v>226.85258333333331</v>
      </c>
      <c r="H14" s="160">
        <v>198.86888888888885</v>
      </c>
      <c r="I14" s="230">
        <v>198.86888888888885</v>
      </c>
    </row>
    <row r="15" spans="1:9">
      <c r="A15" s="154" t="s">
        <v>723</v>
      </c>
      <c r="B15" s="160">
        <v>29.913888888888888</v>
      </c>
      <c r="C15" s="230">
        <v>112.17708333333333</v>
      </c>
      <c r="D15" s="160">
        <v>59.827777777777776</v>
      </c>
      <c r="E15" s="230">
        <v>112.17708333333333</v>
      </c>
      <c r="F15" s="160">
        <v>89.74166666666666</v>
      </c>
      <c r="G15" s="230">
        <v>112.17708333333333</v>
      </c>
      <c r="H15" s="160">
        <v>119.65555555555555</v>
      </c>
      <c r="I15" s="230">
        <v>119.65555555555555</v>
      </c>
    </row>
    <row r="16" spans="1:9">
      <c r="A16" s="158" t="s">
        <v>724</v>
      </c>
      <c r="B16" s="161">
        <v>879.21093333333317</v>
      </c>
      <c r="C16" s="161">
        <v>3297.0409999999997</v>
      </c>
      <c r="D16" s="161">
        <v>1216.1306666666665</v>
      </c>
      <c r="E16" s="161">
        <v>2280.2450000000003</v>
      </c>
      <c r="F16" s="161">
        <v>1656.3202666666664</v>
      </c>
      <c r="G16" s="161">
        <v>2070.4003333333335</v>
      </c>
      <c r="H16" s="161">
        <v>2034.9066666666665</v>
      </c>
      <c r="I16" s="161">
        <v>2034.9066666666665</v>
      </c>
    </row>
    <row r="17" spans="1:9">
      <c r="A17" s="151" t="s">
        <v>725</v>
      </c>
      <c r="B17" s="162">
        <v>927.55043950617267</v>
      </c>
      <c r="C17" s="162">
        <v>3478.314148148148</v>
      </c>
      <c r="D17" s="162">
        <v>1312.8096790123454</v>
      </c>
      <c r="E17" s="162">
        <v>2461.5181481481486</v>
      </c>
      <c r="F17" s="162">
        <v>1801.3387851851849</v>
      </c>
      <c r="G17" s="162">
        <v>2251.6734814814818</v>
      </c>
      <c r="H17" s="162">
        <v>2228.2646913580247</v>
      </c>
      <c r="I17" s="162">
        <v>2228.2646913580247</v>
      </c>
    </row>
    <row r="18" spans="1:9" ht="15.75" thickBot="1">
      <c r="A18" s="169"/>
      <c r="B18" s="175"/>
      <c r="C18" s="175"/>
      <c r="D18" s="175"/>
      <c r="E18" s="175"/>
      <c r="F18" s="175"/>
      <c r="G18" s="175"/>
      <c r="H18" s="175"/>
      <c r="I18" s="175"/>
    </row>
    <row r="19" spans="1:9" ht="12" customHeight="1" thickBot="1">
      <c r="A19" s="231" t="s">
        <v>117</v>
      </c>
      <c r="B19" s="232"/>
      <c r="C19" s="233">
        <f>C6+C14</f>
        <v>593.93302777777774</v>
      </c>
      <c r="D19" s="232"/>
      <c r="E19" s="234">
        <f>E6+E14</f>
        <v>364.28902777777779</v>
      </c>
      <c r="F19" s="235"/>
      <c r="G19" s="234">
        <f>G6+G14</f>
        <v>296.29702777777777</v>
      </c>
      <c r="H19" s="235"/>
      <c r="I19" s="234">
        <f>I6+I14</f>
        <v>272.94296296296295</v>
      </c>
    </row>
    <row r="20" spans="1:9" ht="12" customHeight="1" thickBot="1">
      <c r="A20" s="231" t="s">
        <v>716</v>
      </c>
      <c r="B20" s="232"/>
      <c r="C20" s="233">
        <f>C7+C8+C13+C15</f>
        <v>2314.9179259259258</v>
      </c>
      <c r="D20" s="232"/>
      <c r="E20" s="234">
        <f>E7+E8+E13+E15</f>
        <v>1527.7659259259258</v>
      </c>
      <c r="F20" s="235"/>
      <c r="G20" s="234">
        <f>G7+G8+G13+G15</f>
        <v>1385.9132592592591</v>
      </c>
      <c r="H20" s="235"/>
      <c r="I20" s="234">
        <f>I7+I8+I13+I15</f>
        <v>1347.8943209876543</v>
      </c>
    </row>
    <row r="21" spans="1:9" ht="12" customHeight="1" thickBot="1">
      <c r="A21" s="231" t="s">
        <v>113</v>
      </c>
      <c r="B21" s="232"/>
      <c r="C21" s="236">
        <f>C19+C20</f>
        <v>2908.8509537037035</v>
      </c>
      <c r="D21" s="232"/>
      <c r="E21" s="237">
        <f>E19+E20</f>
        <v>1892.0549537037036</v>
      </c>
      <c r="F21" s="235"/>
      <c r="G21" s="237">
        <f>G19+G20</f>
        <v>1682.2102870370368</v>
      </c>
      <c r="H21" s="235"/>
      <c r="I21" s="237">
        <f>I19+I20</f>
        <v>1620.8372839506173</v>
      </c>
    </row>
    <row r="22" spans="1:9" ht="12" customHeight="1">
      <c r="A22" s="169"/>
      <c r="B22" s="175"/>
      <c r="C22" s="238"/>
      <c r="D22" s="175"/>
      <c r="E22" s="238"/>
      <c r="F22" s="175"/>
      <c r="G22" s="238"/>
      <c r="H22" s="175"/>
      <c r="I22" s="238"/>
    </row>
    <row r="23" spans="1:9">
      <c r="A23" s="165"/>
      <c r="B23" s="163"/>
      <c r="C23" s="165"/>
      <c r="D23" s="164"/>
      <c r="E23" s="164"/>
    </row>
    <row r="24" spans="1:9">
      <c r="A24" s="147" t="s">
        <v>878</v>
      </c>
      <c r="B24" s="147"/>
      <c r="C24" s="147"/>
      <c r="D24" s="147"/>
      <c r="E24" s="147"/>
    </row>
    <row r="25" spans="1:9" ht="45">
      <c r="A25" s="148" t="s">
        <v>729</v>
      </c>
      <c r="B25" s="149" t="s">
        <v>703</v>
      </c>
      <c r="C25" s="150" t="s">
        <v>704</v>
      </c>
      <c r="D25" s="149" t="s">
        <v>703</v>
      </c>
      <c r="E25" s="150" t="s">
        <v>704</v>
      </c>
    </row>
    <row r="26" spans="1:9">
      <c r="A26" s="151" t="s">
        <v>705</v>
      </c>
      <c r="B26" s="731" t="s">
        <v>727</v>
      </c>
      <c r="C26" s="737"/>
      <c r="D26" s="733" t="s">
        <v>730</v>
      </c>
      <c r="E26" s="734"/>
    </row>
    <row r="27" spans="1:9">
      <c r="A27" s="152" t="s">
        <v>710</v>
      </c>
      <c r="B27" s="153" t="s">
        <v>711</v>
      </c>
      <c r="C27" s="170" t="s">
        <v>711</v>
      </c>
      <c r="D27" s="153" t="s">
        <v>711</v>
      </c>
      <c r="E27" s="170" t="s">
        <v>711</v>
      </c>
    </row>
    <row r="28" spans="1:9">
      <c r="A28" s="154" t="s">
        <v>712</v>
      </c>
      <c r="B28" s="155">
        <v>97.863618827160494</v>
      </c>
      <c r="C28" s="155">
        <v>117.43634259259261</v>
      </c>
      <c r="D28" s="155">
        <v>97.863618827160494</v>
      </c>
      <c r="E28" s="155">
        <v>92.271412037037024</v>
      </c>
    </row>
    <row r="29" spans="1:9">
      <c r="A29" s="154" t="s">
        <v>117</v>
      </c>
      <c r="B29" s="155">
        <v>135.03086419753086</v>
      </c>
      <c r="C29" s="230">
        <v>162.03703703703704</v>
      </c>
      <c r="D29" s="155">
        <v>135.03086419753086</v>
      </c>
      <c r="E29" s="230">
        <v>127.31481481481482</v>
      </c>
    </row>
    <row r="30" spans="1:9">
      <c r="A30" s="154" t="s">
        <v>713</v>
      </c>
      <c r="B30" s="155">
        <v>7.0553626543209873</v>
      </c>
      <c r="C30" s="230">
        <v>8.4664351851851851</v>
      </c>
      <c r="D30" s="155">
        <v>7.0553626543209873</v>
      </c>
      <c r="E30" s="230">
        <v>6.6521990740740735</v>
      </c>
    </row>
    <row r="31" spans="1:9" ht="33.75">
      <c r="A31" s="154" t="s">
        <v>714</v>
      </c>
      <c r="B31" s="155">
        <v>112.52572016460907</v>
      </c>
      <c r="C31" s="230">
        <v>135.03086419753086</v>
      </c>
      <c r="D31" s="155">
        <v>112.52572016460907</v>
      </c>
      <c r="E31" s="230">
        <v>106.09567901234568</v>
      </c>
    </row>
    <row r="32" spans="1:9">
      <c r="A32" s="158" t="s">
        <v>715</v>
      </c>
      <c r="B32" s="159">
        <v>352.47556584362138</v>
      </c>
      <c r="C32" s="161">
        <v>422.97067901234573</v>
      </c>
      <c r="D32" s="159">
        <v>352.47556584362138</v>
      </c>
      <c r="E32" s="161">
        <v>332.33410493827159</v>
      </c>
    </row>
    <row r="33" spans="1:9">
      <c r="A33" s="152" t="s">
        <v>718</v>
      </c>
      <c r="B33" s="171"/>
      <c r="C33" s="168"/>
      <c r="D33" s="171"/>
      <c r="E33" s="168"/>
    </row>
    <row r="34" spans="1:9">
      <c r="A34" s="154" t="s">
        <v>719</v>
      </c>
      <c r="B34" s="155">
        <v>372.21527777777777</v>
      </c>
      <c r="C34" s="160">
        <v>446.6583333333333</v>
      </c>
      <c r="D34" s="155">
        <v>372.21527777777777</v>
      </c>
      <c r="E34" s="160">
        <v>350.94583333333327</v>
      </c>
    </row>
    <row r="35" spans="1:9">
      <c r="A35" s="154" t="s">
        <v>720</v>
      </c>
      <c r="B35" s="172">
        <v>318.60532407407408</v>
      </c>
      <c r="C35" s="173">
        <v>382.32638888888886</v>
      </c>
      <c r="D35" s="172">
        <v>473.35648148148147</v>
      </c>
      <c r="E35" s="173">
        <v>436.9444444444444</v>
      </c>
    </row>
    <row r="36" spans="1:9">
      <c r="A36" s="154" t="s">
        <v>721</v>
      </c>
      <c r="B36" s="155">
        <v>855.5403111111109</v>
      </c>
      <c r="C36" s="230">
        <v>1129.9558666666665</v>
      </c>
      <c r="D36" s="155">
        <v>1222.2004444444444</v>
      </c>
      <c r="E36" s="230">
        <v>1088.2893333333332</v>
      </c>
    </row>
    <row r="37" spans="1:9">
      <c r="A37" s="154" t="s">
        <v>722</v>
      </c>
      <c r="B37" s="155">
        <v>205.59696759259259</v>
      </c>
      <c r="C37" s="230">
        <v>264.73513888888891</v>
      </c>
      <c r="D37" s="155">
        <v>239.65613425925926</v>
      </c>
      <c r="E37" s="230">
        <v>215.5434027777778</v>
      </c>
    </row>
    <row r="38" spans="1:9">
      <c r="A38" s="154" t="s">
        <v>723</v>
      </c>
      <c r="B38" s="155">
        <v>218.1221064814815</v>
      </c>
      <c r="C38" s="230">
        <v>261.74652777777777</v>
      </c>
      <c r="D38" s="155">
        <v>218.1221064814815</v>
      </c>
      <c r="E38" s="230">
        <v>205.65798611111111</v>
      </c>
    </row>
    <row r="39" spans="1:9">
      <c r="A39" s="158" t="s">
        <v>724</v>
      </c>
      <c r="B39" s="159">
        <v>1970.0799870370367</v>
      </c>
      <c r="C39" s="161">
        <v>2485.4222555555552</v>
      </c>
      <c r="D39" s="159">
        <v>2525.5504444444446</v>
      </c>
      <c r="E39" s="161">
        <v>2297.3809999999999</v>
      </c>
    </row>
    <row r="40" spans="1:9">
      <c r="A40" s="151" t="s">
        <v>725</v>
      </c>
      <c r="B40" s="156">
        <v>2322.5555528806581</v>
      </c>
      <c r="C40" s="162">
        <v>2908.3929345679007</v>
      </c>
      <c r="D40" s="156">
        <v>2878.0260102880661</v>
      </c>
      <c r="E40" s="162">
        <v>2629.7151049382715</v>
      </c>
    </row>
    <row r="41" spans="1:9" ht="15.75" thickBot="1">
      <c r="A41" s="169"/>
      <c r="B41" s="174"/>
      <c r="C41" s="175"/>
      <c r="D41" s="174"/>
      <c r="E41" s="175"/>
    </row>
    <row r="42" spans="1:9" ht="15.75" thickBot="1">
      <c r="A42" s="231" t="s">
        <v>117</v>
      </c>
      <c r="B42" s="239"/>
      <c r="C42" s="233">
        <f>C29+C37</f>
        <v>426.77217592592592</v>
      </c>
      <c r="D42" s="239"/>
      <c r="E42" s="233">
        <f>E29+E37</f>
        <v>342.85821759259261</v>
      </c>
    </row>
    <row r="43" spans="1:9" ht="15.75" thickBot="1">
      <c r="A43" s="231" t="s">
        <v>716</v>
      </c>
      <c r="B43" s="239"/>
      <c r="C43" s="233">
        <f>C30+C31+C36+C38</f>
        <v>1535.1996938271604</v>
      </c>
      <c r="D43" s="239"/>
      <c r="E43" s="233">
        <f>E30+E31+E36+E38</f>
        <v>1406.6951975308641</v>
      </c>
    </row>
    <row r="44" spans="1:9" ht="15.75" thickBot="1">
      <c r="A44" s="231" t="s">
        <v>113</v>
      </c>
      <c r="B44" s="239"/>
      <c r="C44" s="236">
        <f>C42+C43</f>
        <v>1961.9718697530864</v>
      </c>
      <c r="D44" s="239"/>
      <c r="E44" s="236">
        <f>E42+E43</f>
        <v>1749.5534151234567</v>
      </c>
    </row>
    <row r="45" spans="1:9">
      <c r="A45" s="169"/>
      <c r="B45" s="174"/>
      <c r="C45" s="238"/>
      <c r="D45" s="174"/>
      <c r="E45" s="238"/>
    </row>
    <row r="46" spans="1:9">
      <c r="A46" s="164"/>
      <c r="B46" s="167"/>
      <c r="C46" s="4"/>
      <c r="D46" s="167"/>
      <c r="E46" s="167"/>
    </row>
    <row r="47" spans="1:9" hidden="1">
      <c r="A47" s="176" t="s">
        <v>879</v>
      </c>
      <c r="B47" s="4"/>
      <c r="C47" s="738" t="s">
        <v>731</v>
      </c>
      <c r="D47" s="738"/>
      <c r="E47" s="738"/>
      <c r="F47" s="739" t="s">
        <v>732</v>
      </c>
      <c r="G47" s="739"/>
      <c r="H47" s="739"/>
      <c r="I47" s="240"/>
    </row>
    <row r="48" spans="1:9" ht="56.25" hidden="1">
      <c r="A48" s="148" t="s">
        <v>733</v>
      </c>
      <c r="B48" s="150" t="s">
        <v>734</v>
      </c>
      <c r="C48" s="177" t="s">
        <v>735</v>
      </c>
      <c r="D48" s="150" t="s">
        <v>735</v>
      </c>
      <c r="E48" s="177" t="s">
        <v>735</v>
      </c>
      <c r="F48" s="177" t="s">
        <v>735</v>
      </c>
      <c r="G48" s="150" t="s">
        <v>735</v>
      </c>
      <c r="H48" s="177" t="s">
        <v>735</v>
      </c>
      <c r="I48" s="240"/>
    </row>
    <row r="49" spans="1:9" hidden="1">
      <c r="A49" s="151" t="s">
        <v>705</v>
      </c>
      <c r="B49" s="178"/>
      <c r="C49" s="178" t="s">
        <v>736</v>
      </c>
      <c r="D49" s="178" t="s">
        <v>737</v>
      </c>
      <c r="E49" s="178" t="s">
        <v>738</v>
      </c>
      <c r="F49" s="178" t="s">
        <v>736</v>
      </c>
      <c r="G49" s="178" t="s">
        <v>737</v>
      </c>
      <c r="H49" s="178" t="s">
        <v>738</v>
      </c>
      <c r="I49" s="240"/>
    </row>
    <row r="50" spans="1:9" hidden="1">
      <c r="A50" s="152" t="s">
        <v>718</v>
      </c>
      <c r="B50" s="153" t="s">
        <v>711</v>
      </c>
      <c r="C50" s="153" t="s">
        <v>711</v>
      </c>
      <c r="D50" s="153" t="s">
        <v>711</v>
      </c>
      <c r="E50" s="153" t="s">
        <v>711</v>
      </c>
      <c r="F50" s="153" t="s">
        <v>711</v>
      </c>
      <c r="G50" s="153" t="s">
        <v>711</v>
      </c>
      <c r="H50" s="153" t="s">
        <v>711</v>
      </c>
      <c r="I50" s="240"/>
    </row>
    <row r="51" spans="1:9" hidden="1">
      <c r="A51" s="154" t="s">
        <v>719</v>
      </c>
      <c r="B51" s="155">
        <v>0</v>
      </c>
      <c r="C51" s="155">
        <v>66.421875</v>
      </c>
      <c r="D51" s="155">
        <v>66.421875</v>
      </c>
      <c r="E51" s="155">
        <v>66.421875</v>
      </c>
      <c r="F51" s="155">
        <v>66.421875</v>
      </c>
      <c r="G51" s="155">
        <v>66.421875</v>
      </c>
      <c r="H51" s="155">
        <v>66.421875</v>
      </c>
      <c r="I51" s="240"/>
    </row>
    <row r="52" spans="1:9" hidden="1">
      <c r="A52" s="154" t="s">
        <v>720</v>
      </c>
      <c r="B52" s="155">
        <v>297.91666666666669</v>
      </c>
      <c r="C52" s="155">
        <v>297.91666666666669</v>
      </c>
      <c r="D52" s="155">
        <v>297.91666666666669</v>
      </c>
      <c r="E52" s="155">
        <v>297.91666666666669</v>
      </c>
      <c r="F52" s="155">
        <v>297.91666666666669</v>
      </c>
      <c r="G52" s="155">
        <v>297.91666666666669</v>
      </c>
      <c r="H52" s="155">
        <v>297.91666666666669</v>
      </c>
      <c r="I52" s="240"/>
    </row>
    <row r="53" spans="1:9" hidden="1">
      <c r="A53" s="154" t="s">
        <v>721</v>
      </c>
      <c r="B53" s="155">
        <v>0</v>
      </c>
      <c r="C53" s="155">
        <v>2228.550675</v>
      </c>
      <c r="D53" s="155">
        <v>2485.6911375000004</v>
      </c>
      <c r="E53" s="155">
        <v>2228.550675</v>
      </c>
      <c r="F53" s="155">
        <v>3027.17805</v>
      </c>
      <c r="G53" s="155">
        <v>3614.0082750000001</v>
      </c>
      <c r="H53" s="155">
        <v>3240.1453500000002</v>
      </c>
      <c r="I53" s="240"/>
    </row>
    <row r="54" spans="1:9" hidden="1">
      <c r="A54" s="154" t="s">
        <v>739</v>
      </c>
      <c r="B54" s="155">
        <v>2.75</v>
      </c>
      <c r="C54" s="155">
        <v>365.52550833333339</v>
      </c>
      <c r="D54" s="155">
        <v>407.38422083333347</v>
      </c>
      <c r="E54" s="155">
        <v>365.52550833333339</v>
      </c>
      <c r="F54" s="155">
        <v>530.19835000000012</v>
      </c>
      <c r="G54" s="155">
        <v>591.05777500000011</v>
      </c>
      <c r="H54" s="155">
        <v>530.19835000000012</v>
      </c>
      <c r="I54" s="240"/>
    </row>
    <row r="55" spans="1:9" hidden="1">
      <c r="A55" s="154" t="s">
        <v>672</v>
      </c>
      <c r="B55" s="155">
        <v>25</v>
      </c>
      <c r="C55" s="155">
        <v>25</v>
      </c>
      <c r="D55" s="155">
        <v>25</v>
      </c>
      <c r="E55" s="155">
        <v>25</v>
      </c>
      <c r="F55" s="155">
        <v>25</v>
      </c>
      <c r="G55" s="155">
        <v>25</v>
      </c>
      <c r="H55" s="155">
        <v>25</v>
      </c>
      <c r="I55" s="240"/>
    </row>
    <row r="56" spans="1:9" ht="22.5" hidden="1">
      <c r="A56" s="151" t="s">
        <v>740</v>
      </c>
      <c r="B56" s="159">
        <v>325.66666666666669</v>
      </c>
      <c r="C56" s="159">
        <v>2983.4147249999996</v>
      </c>
      <c r="D56" s="159">
        <v>3282.4139000000005</v>
      </c>
      <c r="E56" s="159">
        <v>2983.4147249999996</v>
      </c>
      <c r="F56" s="159">
        <v>3946.7149416666666</v>
      </c>
      <c r="G56" s="159">
        <v>4594.4045916666664</v>
      </c>
      <c r="H56" s="159">
        <v>4159.6822416666673</v>
      </c>
      <c r="I56" s="240"/>
    </row>
    <row r="57" spans="1:9">
      <c r="A57" s="164"/>
      <c r="B57" s="167"/>
      <c r="C57" s="740"/>
      <c r="D57" s="740"/>
      <c r="E57" s="167"/>
    </row>
    <row r="58" spans="1:9">
      <c r="A58" s="179" t="s">
        <v>880</v>
      </c>
      <c r="B58" s="241"/>
      <c r="C58" s="241"/>
      <c r="D58" s="241"/>
      <c r="E58" s="167"/>
    </row>
    <row r="59" spans="1:9" ht="56.25">
      <c r="A59" s="151" t="s">
        <v>741</v>
      </c>
      <c r="B59" s="177" t="s">
        <v>742</v>
      </c>
      <c r="C59" s="180" t="s">
        <v>743</v>
      </c>
      <c r="D59" s="177" t="s">
        <v>742</v>
      </c>
      <c r="E59" s="180" t="s">
        <v>743</v>
      </c>
      <c r="F59" s="149" t="s">
        <v>744</v>
      </c>
      <c r="G59" s="242" t="s">
        <v>745</v>
      </c>
      <c r="H59" s="149" t="s">
        <v>744</v>
      </c>
      <c r="I59" s="242" t="s">
        <v>745</v>
      </c>
    </row>
    <row r="60" spans="1:9">
      <c r="A60" s="151" t="s">
        <v>705</v>
      </c>
      <c r="B60" s="735">
        <v>0.5</v>
      </c>
      <c r="C60" s="741"/>
      <c r="D60" s="735">
        <v>1</v>
      </c>
      <c r="E60" s="741"/>
      <c r="F60" s="735">
        <v>0.5</v>
      </c>
      <c r="G60" s="741"/>
      <c r="H60" s="735">
        <v>1</v>
      </c>
      <c r="I60" s="736"/>
    </row>
    <row r="61" spans="1:9">
      <c r="A61" s="152" t="s">
        <v>710</v>
      </c>
      <c r="B61" s="182" t="s">
        <v>711</v>
      </c>
      <c r="C61" s="182" t="s">
        <v>711</v>
      </c>
      <c r="D61" s="182" t="s">
        <v>711</v>
      </c>
      <c r="E61" s="182" t="s">
        <v>711</v>
      </c>
      <c r="F61" s="182" t="s">
        <v>711</v>
      </c>
      <c r="G61" s="182" t="s">
        <v>711</v>
      </c>
      <c r="H61" s="182" t="s">
        <v>711</v>
      </c>
      <c r="I61" s="182" t="s">
        <v>711</v>
      </c>
    </row>
    <row r="62" spans="1:9">
      <c r="A62" s="154" t="s">
        <v>746</v>
      </c>
      <c r="B62" s="155">
        <v>277.24319097222218</v>
      </c>
      <c r="C62" s="155">
        <v>1386.215954861111</v>
      </c>
      <c r="D62" s="155">
        <v>554.48638194444436</v>
      </c>
      <c r="E62" s="155">
        <v>2772.4319097222219</v>
      </c>
      <c r="F62" s="155">
        <v>577.58998119212958</v>
      </c>
      <c r="G62" s="155">
        <v>1584.2468055555555</v>
      </c>
      <c r="H62" s="155">
        <v>1155.1799623842592</v>
      </c>
      <c r="I62" s="155">
        <v>3168.493611111111</v>
      </c>
    </row>
    <row r="63" spans="1:9">
      <c r="A63" s="154" t="s">
        <v>117</v>
      </c>
      <c r="B63" s="155">
        <v>8.6805555555555554</v>
      </c>
      <c r="C63" s="229">
        <v>43.402777777777779</v>
      </c>
      <c r="D63" s="155">
        <v>17.361111111111111</v>
      </c>
      <c r="E63" s="155">
        <v>86.805555555555557</v>
      </c>
      <c r="F63" s="155">
        <v>25.318287037037038</v>
      </c>
      <c r="G63" s="160">
        <v>69.444444444444443</v>
      </c>
      <c r="H63" s="155">
        <v>50.636574074074076</v>
      </c>
      <c r="I63" s="155">
        <v>138.88888888888889</v>
      </c>
    </row>
    <row r="64" spans="1:9">
      <c r="A64" s="154" t="s">
        <v>713</v>
      </c>
      <c r="B64" s="155">
        <v>13.30078125</v>
      </c>
      <c r="C64" s="229">
        <v>66.50390625</v>
      </c>
      <c r="D64" s="155">
        <v>26.6015625</v>
      </c>
      <c r="E64" s="155">
        <v>133.0078125</v>
      </c>
      <c r="F64" s="155">
        <v>38.7939453125</v>
      </c>
      <c r="G64" s="160">
        <v>106.40625</v>
      </c>
      <c r="H64" s="155">
        <v>77.587890625</v>
      </c>
      <c r="I64" s="155">
        <v>212.8125</v>
      </c>
    </row>
    <row r="65" spans="1:10" ht="33.75">
      <c r="A65" s="154" t="s">
        <v>747</v>
      </c>
      <c r="B65" s="155">
        <v>7.5954861111111107</v>
      </c>
      <c r="C65" s="229">
        <v>37.977430555555557</v>
      </c>
      <c r="D65" s="155">
        <v>15.190972222222221</v>
      </c>
      <c r="E65" s="155">
        <v>75.954861111111114</v>
      </c>
      <c r="F65" s="155">
        <v>22.153501157407408</v>
      </c>
      <c r="G65" s="160">
        <v>60.763888888888886</v>
      </c>
      <c r="H65" s="155">
        <v>44.307002314814817</v>
      </c>
      <c r="I65" s="155">
        <v>121.52777777777777</v>
      </c>
    </row>
    <row r="66" spans="1:10">
      <c r="A66" s="158" t="s">
        <v>715</v>
      </c>
      <c r="B66" s="159">
        <v>306.82001388888881</v>
      </c>
      <c r="C66" s="159">
        <v>1534.1000694444444</v>
      </c>
      <c r="D66" s="159">
        <v>613.64002777777762</v>
      </c>
      <c r="E66" s="159">
        <v>3068.2001388888889</v>
      </c>
      <c r="F66" s="159">
        <v>663.85571469907404</v>
      </c>
      <c r="G66" s="161">
        <v>1820.8613888888888</v>
      </c>
      <c r="H66" s="159">
        <v>1327.7114293981481</v>
      </c>
      <c r="I66" s="159">
        <v>3641.7227777777775</v>
      </c>
    </row>
    <row r="67" spans="1:10">
      <c r="A67" s="152" t="s">
        <v>748</v>
      </c>
      <c r="B67" s="183"/>
      <c r="C67" s="183"/>
      <c r="D67" s="183"/>
      <c r="E67" s="183"/>
      <c r="F67" s="183"/>
      <c r="G67" s="243"/>
      <c r="H67" s="183"/>
      <c r="I67" s="183"/>
    </row>
    <row r="68" spans="1:10">
      <c r="A68" s="154" t="s">
        <v>717</v>
      </c>
      <c r="B68" s="155">
        <v>33.479999999999997</v>
      </c>
      <c r="C68" s="229">
        <v>167.39999999999998</v>
      </c>
      <c r="D68" s="155">
        <v>33.479999999999997</v>
      </c>
      <c r="E68" s="155">
        <v>167.39999999999998</v>
      </c>
      <c r="F68" s="155">
        <v>73.796296296296291</v>
      </c>
      <c r="G68" s="155">
        <v>205.55555555555554</v>
      </c>
      <c r="H68" s="155">
        <v>73.796296296296291</v>
      </c>
      <c r="I68" s="155">
        <v>205.55555555555554</v>
      </c>
    </row>
    <row r="69" spans="1:10">
      <c r="A69" s="154" t="s">
        <v>749</v>
      </c>
      <c r="B69" s="155">
        <v>62</v>
      </c>
      <c r="C69" s="244">
        <v>310</v>
      </c>
      <c r="D69" s="155">
        <v>62</v>
      </c>
      <c r="E69" s="244">
        <v>310</v>
      </c>
      <c r="F69" s="155">
        <v>55.972222222222221</v>
      </c>
      <c r="G69" s="244">
        <v>155</v>
      </c>
      <c r="H69" s="155">
        <v>55.972222222222221</v>
      </c>
      <c r="I69" s="244">
        <v>155</v>
      </c>
      <c r="J69" s="38"/>
    </row>
    <row r="70" spans="1:10">
      <c r="A70" s="245" t="s">
        <v>750</v>
      </c>
      <c r="B70" s="155">
        <v>19.333333333333332</v>
      </c>
      <c r="C70" s="155">
        <v>96.666666666666671</v>
      </c>
      <c r="D70" s="155">
        <v>38.666666666666664</v>
      </c>
      <c r="E70" s="155">
        <v>193.33333333333334</v>
      </c>
      <c r="F70" s="155">
        <v>37.013888888888886</v>
      </c>
      <c r="G70" s="155">
        <v>102.5</v>
      </c>
      <c r="H70" s="155">
        <v>56.944444444444436</v>
      </c>
      <c r="I70" s="155">
        <v>170.83333333333334</v>
      </c>
    </row>
    <row r="71" spans="1:10">
      <c r="A71" s="154" t="s">
        <v>751</v>
      </c>
      <c r="B71" s="155">
        <v>185.51000000000002</v>
      </c>
      <c r="C71" s="229">
        <v>927.55000000000007</v>
      </c>
      <c r="D71" s="155">
        <v>185.51000000000002</v>
      </c>
      <c r="E71" s="155">
        <v>927.55000000000007</v>
      </c>
      <c r="F71" s="155">
        <v>112.72309027777779</v>
      </c>
      <c r="G71" s="155">
        <v>309.18333333333334</v>
      </c>
      <c r="H71" s="155">
        <v>112.72309027777779</v>
      </c>
      <c r="I71" s="155">
        <v>309.18333333333334</v>
      </c>
    </row>
    <row r="72" spans="1:10">
      <c r="A72" s="154" t="s">
        <v>117</v>
      </c>
      <c r="B72" s="155">
        <v>104.1</v>
      </c>
      <c r="C72" s="229">
        <v>520.5</v>
      </c>
      <c r="D72" s="155">
        <v>104.1</v>
      </c>
      <c r="E72" s="155">
        <v>520.5</v>
      </c>
      <c r="F72" s="155">
        <v>171.46990740740739</v>
      </c>
      <c r="G72" s="155">
        <v>492.63888888888886</v>
      </c>
      <c r="H72" s="155">
        <v>171.46990740740739</v>
      </c>
      <c r="I72" s="155">
        <v>492.63888888888886</v>
      </c>
    </row>
    <row r="73" spans="1:10">
      <c r="A73" s="154" t="s">
        <v>672</v>
      </c>
      <c r="B73" s="155">
        <v>363.11082222222217</v>
      </c>
      <c r="C73" s="229">
        <v>1815.5541111111108</v>
      </c>
      <c r="D73" s="155">
        <v>363.11082222222217</v>
      </c>
      <c r="E73" s="155">
        <v>1815.5541111111108</v>
      </c>
      <c r="F73" s="172">
        <v>1377.5087037037038</v>
      </c>
      <c r="G73" s="155">
        <v>3798.8111111111107</v>
      </c>
      <c r="H73" s="155">
        <v>1377.5087037037038</v>
      </c>
      <c r="I73" s="155">
        <v>3798.8111111111107</v>
      </c>
    </row>
    <row r="74" spans="1:10">
      <c r="A74" s="158" t="s">
        <v>752</v>
      </c>
      <c r="B74" s="159">
        <v>767.53415555555546</v>
      </c>
      <c r="C74" s="159">
        <v>3837.6707777777774</v>
      </c>
      <c r="D74" s="159">
        <v>786.86748888888883</v>
      </c>
      <c r="E74" s="159">
        <v>3934.3374444444444</v>
      </c>
      <c r="F74" s="159">
        <v>1828.4841087962964</v>
      </c>
      <c r="G74" s="159">
        <v>5063.688888888888</v>
      </c>
      <c r="H74" s="159">
        <v>1848.4146643518518</v>
      </c>
      <c r="I74" s="159">
        <v>5132.0222222222219</v>
      </c>
    </row>
    <row r="75" spans="1:10">
      <c r="A75" s="151" t="s">
        <v>753</v>
      </c>
      <c r="B75" s="156">
        <v>1074.3541694444443</v>
      </c>
      <c r="C75" s="156">
        <v>5371.7708472222221</v>
      </c>
      <c r="D75" s="156">
        <v>1400.5075166666666</v>
      </c>
      <c r="E75" s="156">
        <v>7002.5375833333328</v>
      </c>
      <c r="F75" s="156">
        <v>2492.3398234953702</v>
      </c>
      <c r="G75" s="156">
        <v>6884.5502777777765</v>
      </c>
      <c r="H75" s="156">
        <v>3176.1260937500001</v>
      </c>
      <c r="I75" s="156">
        <v>8773.744999999999</v>
      </c>
    </row>
    <row r="76" spans="1:10" ht="15.75" thickBot="1">
      <c r="A76" s="169"/>
      <c r="B76" s="174"/>
      <c r="C76" s="174"/>
      <c r="D76" s="174"/>
      <c r="E76" s="174"/>
      <c r="F76" s="174"/>
      <c r="G76" s="174"/>
      <c r="H76" s="174"/>
      <c r="I76" s="174"/>
    </row>
    <row r="77" spans="1:10" ht="15.75" thickBot="1">
      <c r="A77" s="246" t="s">
        <v>117</v>
      </c>
      <c r="B77" s="239"/>
      <c r="C77" s="247">
        <f>C63+C72</f>
        <v>563.90277777777783</v>
      </c>
      <c r="D77" s="239"/>
      <c r="E77" s="247">
        <f>E63+E72</f>
        <v>607.30555555555554</v>
      </c>
      <c r="F77" s="239"/>
      <c r="G77" s="247">
        <f>G63+G72</f>
        <v>562.08333333333326</v>
      </c>
      <c r="H77" s="239"/>
      <c r="I77" s="247">
        <f>I63+I72</f>
        <v>631.52777777777771</v>
      </c>
    </row>
    <row r="78" spans="1:10" ht="15.75" thickBot="1">
      <c r="A78" s="246" t="s">
        <v>716</v>
      </c>
      <c r="B78" s="239"/>
      <c r="C78" s="247">
        <f>C64+C65+C68+C71+C73+C69</f>
        <v>3324.9854479166661</v>
      </c>
      <c r="D78" s="239"/>
      <c r="E78" s="247">
        <f>E64+E65+E68+E71+E73+E69</f>
        <v>3429.4667847222217</v>
      </c>
      <c r="F78" s="239"/>
      <c r="G78" s="247">
        <f>G64+G65+G68+G71+G73+G69</f>
        <v>4635.720138888888</v>
      </c>
      <c r="H78" s="239"/>
      <c r="I78" s="247">
        <f>I64+I65+I68+I71+I73+I69</f>
        <v>4802.8902777777776</v>
      </c>
    </row>
    <row r="79" spans="1:10" ht="15.75" thickBot="1">
      <c r="A79" s="246" t="s">
        <v>113</v>
      </c>
      <c r="B79" s="239"/>
      <c r="C79" s="247">
        <f>C77+C78</f>
        <v>3888.8882256944439</v>
      </c>
      <c r="D79" s="239"/>
      <c r="E79" s="248">
        <f>E77+E78</f>
        <v>4036.7723402777774</v>
      </c>
      <c r="F79" s="239"/>
      <c r="G79" s="247">
        <f>G77+G78</f>
        <v>5197.803472222221</v>
      </c>
      <c r="H79" s="239"/>
      <c r="I79" s="248">
        <f>I77+I78</f>
        <v>5434.4180555555549</v>
      </c>
    </row>
    <row r="80" spans="1:10">
      <c r="A80" s="249"/>
      <c r="B80" s="174"/>
      <c r="C80" s="174"/>
      <c r="D80" s="174"/>
      <c r="E80" s="174"/>
      <c r="F80" s="174"/>
      <c r="G80" s="174"/>
      <c r="H80" s="174"/>
      <c r="I80" s="174"/>
    </row>
    <row r="81" spans="1:4">
      <c r="A81" s="184"/>
      <c r="B81" s="167"/>
      <c r="C81" s="742"/>
      <c r="D81" s="742"/>
    </row>
    <row r="82" spans="1:4">
      <c r="A82" s="166" t="s">
        <v>881</v>
      </c>
      <c r="B82" s="739" t="s">
        <v>732</v>
      </c>
      <c r="C82" s="739"/>
    </row>
    <row r="83" spans="1:4" ht="45">
      <c r="A83" s="148" t="s">
        <v>754</v>
      </c>
      <c r="B83" s="149" t="s">
        <v>726</v>
      </c>
      <c r="C83" s="150" t="s">
        <v>755</v>
      </c>
    </row>
    <row r="84" spans="1:4">
      <c r="A84" s="152" t="s">
        <v>710</v>
      </c>
      <c r="B84" s="153" t="s">
        <v>711</v>
      </c>
      <c r="C84" s="170" t="s">
        <v>711</v>
      </c>
    </row>
    <row r="85" spans="1:4">
      <c r="A85" s="154" t="s">
        <v>712</v>
      </c>
      <c r="B85" s="160">
        <v>58.565656565656568</v>
      </c>
      <c r="C85" s="160">
        <v>58.565656565656568</v>
      </c>
    </row>
    <row r="86" spans="1:4">
      <c r="A86" s="154" t="s">
        <v>117</v>
      </c>
      <c r="B86" s="160">
        <v>80.808080808080817</v>
      </c>
      <c r="C86" s="230">
        <v>80.808080808080817</v>
      </c>
    </row>
    <row r="87" spans="1:4">
      <c r="A87" s="154" t="s">
        <v>713</v>
      </c>
      <c r="B87" s="160">
        <v>4.2222222222222223</v>
      </c>
      <c r="C87" s="230">
        <v>4.2222222222222223</v>
      </c>
    </row>
    <row r="88" spans="1:4" ht="33.75">
      <c r="A88" s="154" t="s">
        <v>714</v>
      </c>
      <c r="B88" s="160">
        <v>67.340067340067336</v>
      </c>
      <c r="C88" s="230">
        <v>67.340067340067336</v>
      </c>
    </row>
    <row r="89" spans="1:4">
      <c r="A89" s="158" t="s">
        <v>715</v>
      </c>
      <c r="B89" s="161">
        <v>210.93602693602696</v>
      </c>
      <c r="C89" s="161">
        <v>210.93602693602696</v>
      </c>
    </row>
    <row r="90" spans="1:4">
      <c r="A90" s="152" t="s">
        <v>756</v>
      </c>
      <c r="B90" s="157"/>
      <c r="C90" s="168"/>
    </row>
    <row r="91" spans="1:4">
      <c r="A91" s="154" t="s">
        <v>719</v>
      </c>
      <c r="B91" s="160">
        <v>222.74909090909091</v>
      </c>
      <c r="C91" s="160">
        <v>222.74909090909091</v>
      </c>
    </row>
    <row r="92" spans="1:4">
      <c r="A92" s="154" t="s">
        <v>720</v>
      </c>
      <c r="B92" s="160">
        <v>333.66666666666669</v>
      </c>
      <c r="C92" s="160">
        <v>333.66666666666669</v>
      </c>
    </row>
    <row r="93" spans="1:4">
      <c r="A93" s="154" t="s">
        <v>728</v>
      </c>
      <c r="B93" s="160">
        <v>2079.2727272727275</v>
      </c>
      <c r="C93" s="230">
        <v>2079.2727272727275</v>
      </c>
    </row>
    <row r="94" spans="1:4">
      <c r="A94" s="154" t="s">
        <v>117</v>
      </c>
      <c r="B94" s="160">
        <v>241.95151515151514</v>
      </c>
      <c r="C94" s="230">
        <v>241.95151515151514</v>
      </c>
    </row>
    <row r="95" spans="1:4">
      <c r="A95" s="154" t="s">
        <v>723</v>
      </c>
      <c r="B95" s="160">
        <v>130.53333333333333</v>
      </c>
      <c r="C95" s="230">
        <v>130.53333333333333</v>
      </c>
    </row>
    <row r="96" spans="1:4">
      <c r="A96" s="158" t="s">
        <v>724</v>
      </c>
      <c r="B96" s="161">
        <v>3008.1733333333336</v>
      </c>
      <c r="C96" s="161">
        <v>3008.1733333333336</v>
      </c>
    </row>
    <row r="97" spans="1:3">
      <c r="A97" s="151" t="s">
        <v>725</v>
      </c>
      <c r="B97" s="162">
        <v>3219.1093602693604</v>
      </c>
      <c r="C97" s="162">
        <v>3219.1093602693604</v>
      </c>
    </row>
    <row r="98" spans="1:3" ht="15.75" thickBot="1">
      <c r="A98" s="169"/>
      <c r="B98" s="175"/>
      <c r="C98" s="175"/>
    </row>
    <row r="99" spans="1:3" ht="15.75" thickBot="1">
      <c r="A99" s="246" t="s">
        <v>117</v>
      </c>
      <c r="B99" s="232"/>
      <c r="C99" s="233">
        <f>C86+C94</f>
        <v>322.75959595959597</v>
      </c>
    </row>
    <row r="100" spans="1:3" ht="15.75" thickBot="1">
      <c r="A100" s="246" t="s">
        <v>716</v>
      </c>
      <c r="B100" s="232"/>
      <c r="C100" s="233">
        <f>C87+C88+C93+C95</f>
        <v>2281.3683501683504</v>
      </c>
    </row>
    <row r="101" spans="1:3" ht="15.75" thickBot="1">
      <c r="A101" s="246" t="s">
        <v>113</v>
      </c>
      <c r="B101" s="232"/>
      <c r="C101" s="233">
        <f>C99+C100</f>
        <v>2604.1279461279464</v>
      </c>
    </row>
    <row r="102" spans="1:3">
      <c r="A102" s="249"/>
      <c r="B102" s="175"/>
      <c r="C102" s="238"/>
    </row>
    <row r="104" spans="1:3" ht="56.25">
      <c r="A104" s="186" t="s">
        <v>741</v>
      </c>
      <c r="B104" s="177" t="s">
        <v>742</v>
      </c>
      <c r="C104" s="180" t="s">
        <v>743</v>
      </c>
    </row>
    <row r="105" spans="1:3">
      <c r="A105" s="152" t="s">
        <v>710</v>
      </c>
      <c r="B105" s="182" t="s">
        <v>711</v>
      </c>
      <c r="C105" s="182" t="s">
        <v>711</v>
      </c>
    </row>
    <row r="106" spans="1:3">
      <c r="A106" s="154" t="s">
        <v>746</v>
      </c>
      <c r="B106" s="155">
        <v>604.89423484848476</v>
      </c>
      <c r="C106" s="155">
        <v>3024.4711742424238</v>
      </c>
    </row>
    <row r="107" spans="1:3">
      <c r="A107" s="154" t="s">
        <v>117</v>
      </c>
      <c r="B107" s="155">
        <v>18.939393939393938</v>
      </c>
      <c r="C107" s="229">
        <v>94.696969696969703</v>
      </c>
    </row>
    <row r="108" spans="1:3">
      <c r="A108" s="154" t="s">
        <v>713</v>
      </c>
      <c r="B108" s="155">
        <v>29.019886363636363</v>
      </c>
      <c r="C108" s="229">
        <v>145.09943181818181</v>
      </c>
    </row>
    <row r="109" spans="1:3" ht="33.75">
      <c r="A109" s="154" t="s">
        <v>747</v>
      </c>
      <c r="B109" s="155">
        <v>16.571969696969695</v>
      </c>
      <c r="C109" s="229">
        <v>82.859848484848484</v>
      </c>
    </row>
    <row r="110" spans="1:3">
      <c r="A110" s="158" t="s">
        <v>715</v>
      </c>
      <c r="B110" s="159">
        <v>669.42548484848487</v>
      </c>
      <c r="C110" s="159">
        <v>3347.1274242424238</v>
      </c>
    </row>
    <row r="111" spans="1:3">
      <c r="A111" s="152" t="s">
        <v>748</v>
      </c>
      <c r="B111" s="183"/>
      <c r="C111" s="183"/>
    </row>
    <row r="112" spans="1:3">
      <c r="A112" s="154" t="s">
        <v>717</v>
      </c>
      <c r="B112" s="155">
        <v>29.454545454545453</v>
      </c>
      <c r="C112" s="155">
        <v>147.27272727272728</v>
      </c>
    </row>
    <row r="113" spans="1:4">
      <c r="A113" s="154" t="s">
        <v>749</v>
      </c>
      <c r="B113" s="155">
        <v>62</v>
      </c>
      <c r="C113" s="244">
        <v>310</v>
      </c>
      <c r="D113" s="38"/>
    </row>
    <row r="114" spans="1:4" ht="22.5">
      <c r="A114" s="245" t="s">
        <v>757</v>
      </c>
      <c r="B114" s="155">
        <v>36.909090909090907</v>
      </c>
      <c r="C114" s="155">
        <v>184.54545454545453</v>
      </c>
    </row>
    <row r="115" spans="1:4">
      <c r="A115" s="154" t="s">
        <v>758</v>
      </c>
      <c r="B115" s="155">
        <v>202.37454545454548</v>
      </c>
      <c r="C115" s="229">
        <v>1011.8727272727274</v>
      </c>
    </row>
    <row r="116" spans="1:4">
      <c r="A116" s="154" t="s">
        <v>117</v>
      </c>
      <c r="B116" s="155">
        <v>30</v>
      </c>
      <c r="C116" s="229">
        <v>150</v>
      </c>
    </row>
    <row r="117" spans="1:4">
      <c r="A117" s="154" t="s">
        <v>759</v>
      </c>
      <c r="B117" s="155">
        <v>354.02242424242422</v>
      </c>
      <c r="C117" s="229">
        <v>1770.1121212121211</v>
      </c>
    </row>
    <row r="118" spans="1:4">
      <c r="A118" s="158" t="s">
        <v>752</v>
      </c>
      <c r="B118" s="159">
        <v>714.76060606060605</v>
      </c>
      <c r="C118" s="159">
        <v>3573.80303030303</v>
      </c>
    </row>
    <row r="119" spans="1:4">
      <c r="A119" s="151" t="s">
        <v>753</v>
      </c>
      <c r="B119" s="156">
        <v>1384.186090909091</v>
      </c>
      <c r="C119" s="156">
        <v>6920.9304545454543</v>
      </c>
    </row>
    <row r="120" spans="1:4" ht="15.75" thickBot="1">
      <c r="A120" s="169"/>
      <c r="B120" s="174"/>
      <c r="C120" s="174"/>
    </row>
    <row r="121" spans="1:4" ht="15.75" thickBot="1">
      <c r="A121" s="246" t="s">
        <v>117</v>
      </c>
      <c r="B121" s="239"/>
      <c r="C121" s="247">
        <f>C107+C116</f>
        <v>244.69696969696969</v>
      </c>
    </row>
    <row r="122" spans="1:4" ht="15.75" thickBot="1">
      <c r="A122" s="246" t="s">
        <v>716</v>
      </c>
      <c r="B122" s="239"/>
      <c r="C122" s="247">
        <f>C108+C109+C115+C117+C112+C113+C114</f>
        <v>3651.762310606061</v>
      </c>
    </row>
    <row r="123" spans="1:4" ht="15.75" thickBot="1">
      <c r="A123" s="246" t="s">
        <v>113</v>
      </c>
      <c r="B123" s="239"/>
      <c r="C123" s="247">
        <f>C121+C122</f>
        <v>3896.4592803030305</v>
      </c>
    </row>
    <row r="124" spans="1:4">
      <c r="A124" s="249"/>
      <c r="B124" s="174"/>
      <c r="C124" s="250"/>
    </row>
    <row r="126" spans="1:4" ht="56.25" hidden="1">
      <c r="A126" s="148" t="s">
        <v>761</v>
      </c>
      <c r="B126" s="149" t="s">
        <v>762</v>
      </c>
      <c r="C126" s="181" t="s">
        <v>763</v>
      </c>
      <c r="D126" s="240"/>
    </row>
    <row r="127" spans="1:4" hidden="1">
      <c r="A127" s="151" t="s">
        <v>705</v>
      </c>
      <c r="B127" s="731">
        <v>1</v>
      </c>
      <c r="C127" s="732"/>
      <c r="D127" s="240"/>
    </row>
    <row r="128" spans="1:4" hidden="1">
      <c r="A128" s="152" t="s">
        <v>764</v>
      </c>
      <c r="B128" s="187" t="s">
        <v>711</v>
      </c>
      <c r="C128" s="187" t="s">
        <v>711</v>
      </c>
      <c r="D128" s="240"/>
    </row>
    <row r="129" spans="1:4" hidden="1">
      <c r="A129" s="154" t="s">
        <v>765</v>
      </c>
      <c r="B129" s="160">
        <v>55.687272727272727</v>
      </c>
      <c r="C129" s="160">
        <v>54.692857142857143</v>
      </c>
      <c r="D129" s="240"/>
    </row>
    <row r="130" spans="1:4" hidden="1">
      <c r="A130" s="154" t="s">
        <v>748</v>
      </c>
      <c r="B130" s="160">
        <v>1695.030303030303</v>
      </c>
      <c r="C130" s="160">
        <v>1664.7619047619048</v>
      </c>
      <c r="D130" s="240"/>
    </row>
    <row r="131" spans="1:4" hidden="1">
      <c r="A131" s="154" t="s">
        <v>117</v>
      </c>
      <c r="B131" s="160">
        <v>220.36969696969697</v>
      </c>
      <c r="C131" s="160">
        <v>216.4345238095238</v>
      </c>
      <c r="D131" s="240"/>
    </row>
    <row r="132" spans="1:4" hidden="1">
      <c r="A132" s="154" t="s">
        <v>723</v>
      </c>
      <c r="B132" s="160">
        <v>32.633333333333333</v>
      </c>
      <c r="C132" s="160">
        <v>32.050595238095241</v>
      </c>
      <c r="D132" s="240"/>
    </row>
    <row r="133" spans="1:4" hidden="1">
      <c r="A133" s="158" t="s">
        <v>766</v>
      </c>
      <c r="B133" s="162">
        <v>2003.7206060606061</v>
      </c>
      <c r="C133" s="162">
        <v>1967.9398809523809</v>
      </c>
      <c r="D133" s="240"/>
    </row>
    <row r="134" spans="1:4" hidden="1">
      <c r="A134" s="152" t="s">
        <v>767</v>
      </c>
      <c r="B134" s="187" t="s">
        <v>711</v>
      </c>
      <c r="C134" s="187" t="s">
        <v>711</v>
      </c>
      <c r="D134" s="240"/>
    </row>
    <row r="135" spans="1:4" hidden="1">
      <c r="A135" s="154" t="s">
        <v>760</v>
      </c>
      <c r="B135" s="160">
        <v>503.21249999999998</v>
      </c>
      <c r="C135" s="160">
        <v>494.2265625</v>
      </c>
      <c r="D135" s="240"/>
    </row>
    <row r="136" spans="1:4" hidden="1">
      <c r="A136" s="158" t="s">
        <v>768</v>
      </c>
      <c r="B136" s="162">
        <v>503.21249999999998</v>
      </c>
      <c r="C136" s="162">
        <v>494.2265625</v>
      </c>
      <c r="D136" s="240"/>
    </row>
    <row r="137" spans="1:4" hidden="1">
      <c r="A137" s="151" t="s">
        <v>769</v>
      </c>
      <c r="B137" s="162">
        <v>2506.933106060606</v>
      </c>
      <c r="C137" s="162">
        <v>2462.1664434523809</v>
      </c>
      <c r="D137" s="240"/>
    </row>
  </sheetData>
  <mergeCells count="16">
    <mergeCell ref="B82:C82"/>
    <mergeCell ref="B127:C127"/>
    <mergeCell ref="B60:C60"/>
    <mergeCell ref="D60:E60"/>
    <mergeCell ref="F60:G60"/>
    <mergeCell ref="C81:D81"/>
    <mergeCell ref="B3:C3"/>
    <mergeCell ref="D3:E3"/>
    <mergeCell ref="F3:G3"/>
    <mergeCell ref="H3:I3"/>
    <mergeCell ref="H60:I60"/>
    <mergeCell ref="B26:C26"/>
    <mergeCell ref="D26:E26"/>
    <mergeCell ref="C47:E47"/>
    <mergeCell ref="F47:H47"/>
    <mergeCell ref="C57:D57"/>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FF00"/>
  </sheetPr>
  <dimension ref="A1:CQ121"/>
  <sheetViews>
    <sheetView tabSelected="1" topLeftCell="A115" zoomScale="70" zoomScaleNormal="70" workbookViewId="0">
      <selection activeCell="E1" sqref="E1:E1048576"/>
    </sheetView>
  </sheetViews>
  <sheetFormatPr defaultColWidth="9.140625" defaultRowHeight="15.75"/>
  <cols>
    <col min="1" max="1" width="9.7109375" style="17" customWidth="1"/>
    <col min="2" max="2" width="52.140625" style="17" customWidth="1"/>
    <col min="3" max="3" width="86.7109375" style="18" customWidth="1"/>
    <col min="4" max="4" width="16.85546875" style="19" customWidth="1"/>
    <col min="5" max="5" width="26.140625" style="222" customWidth="1"/>
    <col min="6" max="6" width="37.5703125" style="19" customWidth="1"/>
    <col min="7" max="7" width="25.7109375" style="19" customWidth="1"/>
    <col min="8" max="8" width="31.7109375" style="1" customWidth="1"/>
    <col min="9" max="9" width="14.140625" style="1" customWidth="1"/>
    <col min="10" max="11" width="9.140625" style="1"/>
    <col min="12" max="12" width="12.140625" style="1" customWidth="1"/>
    <col min="13" max="16384" width="9.140625" style="1"/>
  </cols>
  <sheetData>
    <row r="1" spans="1:95" s="18" customFormat="1" ht="16.5" thickBot="1">
      <c r="A1" s="17"/>
      <c r="B1" s="17"/>
      <c r="D1" s="19"/>
      <c r="E1" s="222"/>
      <c r="F1" s="20"/>
      <c r="G1" s="20"/>
    </row>
    <row r="2" spans="1:95" ht="69.75" customHeight="1" thickBot="1">
      <c r="A2" s="379"/>
      <c r="B2" s="379"/>
      <c r="C2" s="379"/>
      <c r="D2" s="633" t="s">
        <v>2358</v>
      </c>
      <c r="E2" s="634">
        <v>1</v>
      </c>
      <c r="F2" s="379"/>
      <c r="G2" s="379"/>
    </row>
    <row r="3" spans="1:95" ht="38.25" customHeight="1" thickBot="1">
      <c r="A3" s="92"/>
      <c r="B3" s="92"/>
      <c r="C3" s="92"/>
      <c r="D3" s="92"/>
      <c r="E3" s="619"/>
      <c r="F3" s="92"/>
      <c r="G3" s="92"/>
    </row>
    <row r="4" spans="1:95" ht="118.5" customHeight="1">
      <c r="A4" s="415" t="s">
        <v>88</v>
      </c>
      <c r="B4" s="416" t="s">
        <v>84</v>
      </c>
      <c r="C4" s="416" t="s">
        <v>6</v>
      </c>
      <c r="D4" s="416" t="s">
        <v>0</v>
      </c>
      <c r="E4" s="618" t="s">
        <v>2361</v>
      </c>
      <c r="F4" s="417" t="s">
        <v>77</v>
      </c>
      <c r="G4" s="463"/>
      <c r="H4" s="297" t="s">
        <v>2362</v>
      </c>
    </row>
    <row r="5" spans="1:95" s="601" customFormat="1" ht="16.5" thickBot="1">
      <c r="A5" s="418"/>
      <c r="B5" s="116"/>
      <c r="C5" s="418"/>
      <c r="D5" s="116"/>
      <c r="E5" s="116"/>
      <c r="F5" s="418"/>
      <c r="G5" s="636"/>
      <c r="H5" s="2"/>
      <c r="I5" s="39"/>
      <c r="J5" s="39"/>
      <c r="K5" s="39"/>
      <c r="L5" s="39"/>
      <c r="M5" s="39"/>
      <c r="N5" s="39"/>
      <c r="O5" s="39"/>
      <c r="P5" s="39"/>
      <c r="Q5" s="39"/>
      <c r="R5" s="39"/>
      <c r="S5" s="39"/>
      <c r="T5" s="39"/>
      <c r="U5" s="39"/>
      <c r="V5" s="39"/>
      <c r="W5" s="39"/>
      <c r="X5" s="39"/>
      <c r="Y5" s="39"/>
      <c r="Z5" s="39"/>
      <c r="AA5" s="39"/>
      <c r="AB5" s="39"/>
      <c r="AC5" s="39"/>
      <c r="AD5" s="39"/>
      <c r="AE5" s="39"/>
      <c r="AF5" s="39"/>
      <c r="AG5" s="39"/>
      <c r="AH5" s="39"/>
      <c r="AI5" s="39"/>
      <c r="AJ5" s="39"/>
      <c r="AK5" s="39"/>
      <c r="AL5" s="39"/>
      <c r="AM5" s="39"/>
      <c r="AN5" s="39"/>
      <c r="AO5" s="39"/>
      <c r="AP5" s="39"/>
      <c r="AQ5" s="39"/>
      <c r="AR5" s="39"/>
      <c r="AS5" s="39"/>
      <c r="AT5" s="39"/>
      <c r="AU5" s="39"/>
      <c r="AV5" s="39"/>
      <c r="AW5" s="39"/>
      <c r="AX5" s="39"/>
      <c r="AY5" s="39"/>
      <c r="AZ5" s="39"/>
      <c r="BA5" s="39"/>
      <c r="BB5" s="39"/>
      <c r="BC5" s="39"/>
      <c r="BD5" s="39"/>
      <c r="BE5" s="39"/>
      <c r="BF5" s="39"/>
      <c r="BG5" s="39"/>
      <c r="BH5" s="39"/>
      <c r="BI5" s="39"/>
      <c r="BJ5" s="39"/>
      <c r="BK5" s="39"/>
      <c r="BL5" s="39"/>
      <c r="BM5" s="39"/>
      <c r="BN5" s="39"/>
      <c r="BO5" s="39"/>
      <c r="BP5" s="39"/>
      <c r="BQ5" s="39"/>
      <c r="BR5" s="39"/>
      <c r="BS5" s="39"/>
      <c r="BT5" s="39"/>
      <c r="BU5" s="39"/>
      <c r="BV5" s="39"/>
      <c r="BW5" s="39"/>
      <c r="BX5" s="39"/>
      <c r="BY5" s="39"/>
      <c r="BZ5" s="39"/>
      <c r="CA5" s="39"/>
      <c r="CB5" s="39"/>
      <c r="CC5" s="39"/>
      <c r="CD5" s="39"/>
      <c r="CE5" s="39"/>
      <c r="CF5" s="39"/>
      <c r="CG5" s="39"/>
      <c r="CH5" s="39"/>
      <c r="CI5" s="39"/>
      <c r="CJ5" s="39"/>
      <c r="CK5" s="39"/>
      <c r="CL5" s="39"/>
      <c r="CM5" s="39"/>
      <c r="CN5" s="39"/>
      <c r="CO5" s="39"/>
      <c r="CP5" s="39"/>
      <c r="CQ5" s="39"/>
    </row>
    <row r="6" spans="1:95" s="18" customFormat="1" ht="19.5" thickBot="1">
      <c r="A6" s="743" t="s">
        <v>1430</v>
      </c>
      <c r="B6" s="744"/>
      <c r="C6" s="744"/>
      <c r="D6" s="610"/>
      <c r="E6" s="600"/>
      <c r="F6" s="437"/>
      <c r="G6" s="637"/>
      <c r="H6" s="638"/>
      <c r="I6" s="41"/>
      <c r="J6" s="41"/>
      <c r="K6" s="41"/>
      <c r="L6" s="41"/>
      <c r="M6" s="41"/>
      <c r="N6" s="41"/>
      <c r="O6" s="41"/>
      <c r="P6" s="41"/>
      <c r="Q6" s="41"/>
      <c r="R6" s="41"/>
      <c r="S6" s="41"/>
      <c r="T6" s="41"/>
      <c r="U6" s="41"/>
      <c r="V6" s="41"/>
      <c r="W6" s="41"/>
      <c r="X6" s="41"/>
      <c r="Y6" s="41"/>
      <c r="Z6" s="41"/>
      <c r="AA6" s="41"/>
      <c r="AB6" s="41"/>
      <c r="AC6" s="41"/>
      <c r="AD6" s="41"/>
      <c r="AE6" s="41"/>
      <c r="AF6" s="41"/>
      <c r="AG6" s="41"/>
      <c r="AH6" s="41"/>
      <c r="AI6" s="41"/>
      <c r="AJ6" s="41"/>
      <c r="AK6" s="41"/>
      <c r="AL6" s="41"/>
      <c r="AM6" s="41"/>
      <c r="AN6" s="41"/>
      <c r="AO6" s="41"/>
      <c r="AP6" s="41"/>
      <c r="AQ6" s="41"/>
      <c r="AR6" s="41"/>
      <c r="AS6" s="41"/>
      <c r="AT6" s="41"/>
      <c r="AU6" s="41"/>
      <c r="AV6" s="41"/>
      <c r="AW6" s="41"/>
      <c r="AX6" s="41"/>
      <c r="AY6" s="41"/>
      <c r="AZ6" s="41"/>
      <c r="BA6" s="41"/>
      <c r="BB6" s="41"/>
      <c r="BC6" s="41"/>
      <c r="BD6" s="41"/>
      <c r="BE6" s="41"/>
      <c r="BF6" s="41"/>
      <c r="BG6" s="41"/>
      <c r="BH6" s="41"/>
      <c r="BI6" s="41"/>
      <c r="BJ6" s="41"/>
      <c r="BK6" s="41"/>
      <c r="BL6" s="41"/>
      <c r="BM6" s="41"/>
      <c r="BN6" s="41"/>
      <c r="BO6" s="41"/>
      <c r="BP6" s="41"/>
      <c r="BQ6" s="41"/>
      <c r="BR6" s="41"/>
      <c r="BS6" s="41"/>
      <c r="BT6" s="41"/>
      <c r="BU6" s="41"/>
      <c r="BV6" s="41"/>
      <c r="BW6" s="41"/>
      <c r="BX6" s="41"/>
      <c r="BY6" s="41"/>
      <c r="BZ6" s="41"/>
      <c r="CA6" s="41"/>
      <c r="CB6" s="41"/>
      <c r="CC6" s="41"/>
      <c r="CD6" s="41"/>
      <c r="CE6" s="41"/>
      <c r="CF6" s="41"/>
      <c r="CG6" s="41"/>
      <c r="CH6" s="41"/>
      <c r="CI6" s="41"/>
      <c r="CJ6" s="41"/>
      <c r="CK6" s="41"/>
      <c r="CL6" s="41"/>
      <c r="CM6" s="41"/>
      <c r="CN6" s="41"/>
      <c r="CO6" s="41"/>
      <c r="CP6" s="41"/>
      <c r="CQ6" s="41"/>
    </row>
    <row r="7" spans="1:95" s="18" customFormat="1" ht="78.75">
      <c r="A7" s="419" t="s">
        <v>11</v>
      </c>
      <c r="B7" s="3" t="s">
        <v>1422</v>
      </c>
      <c r="C7" s="3" t="s">
        <v>1423</v>
      </c>
      <c r="D7" s="55" t="s">
        <v>172</v>
      </c>
      <c r="E7" s="33">
        <v>3939.36</v>
      </c>
      <c r="F7" s="431"/>
      <c r="G7" s="465"/>
      <c r="H7" s="33">
        <f>ROUND(E7*$E$2,2)</f>
        <v>3939.36</v>
      </c>
    </row>
    <row r="8" spans="1:95" s="18" customFormat="1" ht="47.25">
      <c r="A8" s="419" t="s">
        <v>329</v>
      </c>
      <c r="B8" s="3" t="s">
        <v>1599</v>
      </c>
      <c r="C8" s="3" t="s">
        <v>1600</v>
      </c>
      <c r="D8" s="55" t="s">
        <v>1601</v>
      </c>
      <c r="E8" s="33">
        <v>78557.999999999985</v>
      </c>
      <c r="F8" s="431"/>
      <c r="G8" s="465"/>
      <c r="H8" s="33">
        <f t="shared" ref="H8:H71" si="0">ROUND(E8*$E$2,2)</f>
        <v>78558</v>
      </c>
    </row>
    <row r="9" spans="1:95" s="18" customFormat="1" ht="141.75">
      <c r="A9" s="419" t="s">
        <v>331</v>
      </c>
      <c r="B9" s="3" t="s">
        <v>1578</v>
      </c>
      <c r="C9" s="54" t="s">
        <v>1579</v>
      </c>
      <c r="D9" s="55" t="s">
        <v>952</v>
      </c>
      <c r="E9" s="598" t="s">
        <v>2355</v>
      </c>
      <c r="F9" s="431" t="s">
        <v>1528</v>
      </c>
      <c r="G9" s="465"/>
      <c r="H9" s="639" t="s">
        <v>2355</v>
      </c>
    </row>
    <row r="10" spans="1:95" s="18" customFormat="1" ht="157.5">
      <c r="A10" s="419" t="s">
        <v>1424</v>
      </c>
      <c r="B10" s="3" t="s">
        <v>782</v>
      </c>
      <c r="C10" s="411" t="s">
        <v>1426</v>
      </c>
      <c r="D10" s="413" t="s">
        <v>172</v>
      </c>
      <c r="E10" s="598" t="s">
        <v>2355</v>
      </c>
      <c r="F10" s="431" t="s">
        <v>1528</v>
      </c>
      <c r="G10" s="465"/>
      <c r="H10" s="639" t="s">
        <v>2355</v>
      </c>
    </row>
    <row r="11" spans="1:95" s="18" customFormat="1" ht="110.25">
      <c r="A11" s="419" t="s">
        <v>1425</v>
      </c>
      <c r="B11" s="3" t="s">
        <v>1427</v>
      </c>
      <c r="C11" s="412" t="s">
        <v>1428</v>
      </c>
      <c r="D11" s="413" t="s">
        <v>172</v>
      </c>
      <c r="E11" s="598" t="s">
        <v>2355</v>
      </c>
      <c r="F11" s="431" t="s">
        <v>1528</v>
      </c>
      <c r="H11" s="639" t="s">
        <v>2355</v>
      </c>
    </row>
    <row r="12" spans="1:95" s="18" customFormat="1" ht="120">
      <c r="A12" s="419" t="s">
        <v>1841</v>
      </c>
      <c r="B12" s="3" t="s">
        <v>1576</v>
      </c>
      <c r="C12" s="412" t="s">
        <v>1429</v>
      </c>
      <c r="D12" s="413" t="s">
        <v>172</v>
      </c>
      <c r="E12" s="598" t="s">
        <v>2355</v>
      </c>
      <c r="F12" s="431" t="s">
        <v>1528</v>
      </c>
      <c r="H12" s="639" t="s">
        <v>2355</v>
      </c>
    </row>
    <row r="13" spans="1:95" s="18" customFormat="1" ht="19.5" thickBot="1">
      <c r="A13" s="745" t="s">
        <v>1433</v>
      </c>
      <c r="B13" s="746"/>
      <c r="C13" s="746"/>
      <c r="D13" s="614"/>
      <c r="E13" s="464"/>
      <c r="F13" s="462"/>
      <c r="G13" s="464"/>
      <c r="H13" s="33"/>
    </row>
    <row r="14" spans="1:95" s="18" customFormat="1" ht="110.25">
      <c r="A14" s="421" t="s">
        <v>12</v>
      </c>
      <c r="B14" s="7" t="s">
        <v>1431</v>
      </c>
      <c r="C14" s="3" t="s">
        <v>1577</v>
      </c>
      <c r="D14" s="2" t="s">
        <v>1105</v>
      </c>
      <c r="E14" s="33">
        <v>39942.18</v>
      </c>
      <c r="F14" s="422" t="s">
        <v>1432</v>
      </c>
      <c r="G14" s="30"/>
      <c r="H14" s="33">
        <f t="shared" si="0"/>
        <v>39942.18</v>
      </c>
      <c r="I14" s="121"/>
    </row>
    <row r="15" spans="1:95" s="18" customFormat="1" ht="126">
      <c r="A15" s="421" t="s">
        <v>13</v>
      </c>
      <c r="B15" s="21" t="s">
        <v>1434</v>
      </c>
      <c r="C15" s="21" t="s">
        <v>1445</v>
      </c>
      <c r="D15" s="2" t="s">
        <v>1105</v>
      </c>
      <c r="E15" s="33">
        <v>140863.24799999999</v>
      </c>
      <c r="F15" s="420"/>
      <c r="G15" s="374"/>
      <c r="H15" s="33">
        <f t="shared" si="0"/>
        <v>140863.25</v>
      </c>
    </row>
    <row r="16" spans="1:95" s="18" customFormat="1" ht="110.25">
      <c r="A16" s="421" t="s">
        <v>14</v>
      </c>
      <c r="B16" s="21" t="s">
        <v>1435</v>
      </c>
      <c r="C16" s="21" t="s">
        <v>1446</v>
      </c>
      <c r="D16" s="22" t="s">
        <v>1105</v>
      </c>
      <c r="E16" s="33">
        <v>61891.476000000002</v>
      </c>
      <c r="F16" s="420"/>
      <c r="G16" s="374"/>
      <c r="H16" s="33">
        <f t="shared" si="0"/>
        <v>61891.48</v>
      </c>
    </row>
    <row r="17" spans="1:12" s="18" customFormat="1" ht="78.75">
      <c r="A17" s="421" t="s">
        <v>1436</v>
      </c>
      <c r="B17" s="21" t="s">
        <v>1437</v>
      </c>
      <c r="C17" s="21" t="s">
        <v>1439</v>
      </c>
      <c r="D17" s="22" t="s">
        <v>58</v>
      </c>
      <c r="E17" s="33">
        <v>1389.3719999999998</v>
      </c>
      <c r="F17" s="423" t="s">
        <v>1597</v>
      </c>
      <c r="G17" s="466"/>
      <c r="H17" s="33">
        <f t="shared" si="0"/>
        <v>1389.37</v>
      </c>
    </row>
    <row r="18" spans="1:12" s="18" customFormat="1" ht="78.75">
      <c r="A18" s="421" t="s">
        <v>1440</v>
      </c>
      <c r="B18" s="21" t="s">
        <v>1438</v>
      </c>
      <c r="C18" s="21" t="s">
        <v>1439</v>
      </c>
      <c r="D18" s="22" t="s">
        <v>680</v>
      </c>
      <c r="E18" s="33">
        <v>1333.2</v>
      </c>
      <c r="F18" s="423" t="s">
        <v>1441</v>
      </c>
      <c r="G18" s="466"/>
      <c r="H18" s="33">
        <f t="shared" si="0"/>
        <v>1333.2</v>
      </c>
    </row>
    <row r="19" spans="1:12" s="18" customFormat="1" ht="126">
      <c r="A19" s="421" t="s">
        <v>1443</v>
      </c>
      <c r="B19" s="21" t="s">
        <v>1442</v>
      </c>
      <c r="C19" s="21" t="s">
        <v>1447</v>
      </c>
      <c r="D19" s="22" t="s">
        <v>2</v>
      </c>
      <c r="E19" s="33">
        <v>39942.18</v>
      </c>
      <c r="F19" s="423" t="s">
        <v>1432</v>
      </c>
      <c r="G19" s="281"/>
      <c r="H19" s="33">
        <f t="shared" si="0"/>
        <v>39942.18</v>
      </c>
    </row>
    <row r="20" spans="1:12" s="18" customFormat="1" ht="141.75">
      <c r="A20" s="421" t="s">
        <v>1444</v>
      </c>
      <c r="B20" s="21" t="s">
        <v>1448</v>
      </c>
      <c r="C20" s="21" t="s">
        <v>1523</v>
      </c>
      <c r="D20" s="22" t="s">
        <v>2</v>
      </c>
      <c r="E20" s="33">
        <v>140863.24799999999</v>
      </c>
      <c r="F20" s="420"/>
      <c r="G20" s="374"/>
      <c r="H20" s="33">
        <f t="shared" si="0"/>
        <v>140863.25</v>
      </c>
    </row>
    <row r="21" spans="1:12" s="18" customFormat="1" ht="110.25">
      <c r="A21" s="421" t="s">
        <v>1450</v>
      </c>
      <c r="B21" s="21" t="s">
        <v>1449</v>
      </c>
      <c r="C21" s="21" t="s">
        <v>1524</v>
      </c>
      <c r="D21" s="2" t="s">
        <v>2</v>
      </c>
      <c r="E21" s="33">
        <v>61891.476000000002</v>
      </c>
      <c r="F21" s="420"/>
      <c r="G21" s="374"/>
      <c r="H21" s="33">
        <f t="shared" si="0"/>
        <v>61891.48</v>
      </c>
    </row>
    <row r="22" spans="1:12" s="18" customFormat="1" ht="78.75">
      <c r="A22" s="421" t="s">
        <v>1452</v>
      </c>
      <c r="B22" s="124" t="s">
        <v>1451</v>
      </c>
      <c r="C22" s="21" t="s">
        <v>1580</v>
      </c>
      <c r="D22" s="22" t="s">
        <v>680</v>
      </c>
      <c r="E22" s="33">
        <v>1958.58</v>
      </c>
      <c r="F22" s="423"/>
      <c r="G22" s="466"/>
      <c r="H22" s="33">
        <f t="shared" si="0"/>
        <v>1958.58</v>
      </c>
    </row>
    <row r="23" spans="1:12" s="18" customFormat="1" ht="18.75">
      <c r="A23" s="424"/>
      <c r="B23" s="414" t="s">
        <v>783</v>
      </c>
      <c r="C23" s="199"/>
      <c r="D23" s="200"/>
      <c r="E23" s="201"/>
      <c r="F23" s="425"/>
      <c r="G23" s="467"/>
      <c r="H23" s="33"/>
    </row>
    <row r="24" spans="1:12" s="18" customFormat="1" ht="78.75">
      <c r="A24" s="426" t="s">
        <v>1458</v>
      </c>
      <c r="B24" s="23" t="s">
        <v>1453</v>
      </c>
      <c r="C24" s="24" t="s">
        <v>1456</v>
      </c>
      <c r="D24" s="62" t="s">
        <v>86</v>
      </c>
      <c r="E24" s="33">
        <v>11901.026400000001</v>
      </c>
      <c r="F24" s="420"/>
      <c r="G24" s="374"/>
      <c r="H24" s="33">
        <f t="shared" si="0"/>
        <v>11901.03</v>
      </c>
    </row>
    <row r="25" spans="1:12" s="18" customFormat="1" ht="94.5">
      <c r="A25" s="426" t="s">
        <v>1459</v>
      </c>
      <c r="B25" s="23" t="s">
        <v>1454</v>
      </c>
      <c r="C25" s="24" t="s">
        <v>1457</v>
      </c>
      <c r="D25" s="62" t="s">
        <v>86</v>
      </c>
      <c r="E25" s="33">
        <v>12531.855600000001</v>
      </c>
      <c r="F25" s="420"/>
      <c r="G25" s="374"/>
      <c r="H25" s="33">
        <f t="shared" si="0"/>
        <v>12531.86</v>
      </c>
    </row>
    <row r="26" spans="1:12" s="18" customFormat="1" ht="78.75">
      <c r="A26" s="426" t="s">
        <v>1460</v>
      </c>
      <c r="B26" s="24" t="s">
        <v>1455</v>
      </c>
      <c r="C26" s="24" t="s">
        <v>1456</v>
      </c>
      <c r="D26" s="62" t="s">
        <v>86</v>
      </c>
      <c r="E26" s="33">
        <v>10853.602799999999</v>
      </c>
      <c r="F26" s="420"/>
      <c r="G26" s="374"/>
      <c r="H26" s="33">
        <f t="shared" si="0"/>
        <v>10853.6</v>
      </c>
    </row>
    <row r="27" spans="1:12" s="18" customFormat="1" ht="94.5">
      <c r="A27" s="426" t="s">
        <v>1461</v>
      </c>
      <c r="B27" s="24" t="s">
        <v>1462</v>
      </c>
      <c r="C27" s="24" t="s">
        <v>1463</v>
      </c>
      <c r="D27" s="62" t="s">
        <v>86</v>
      </c>
      <c r="E27" s="33">
        <v>25411.4856</v>
      </c>
      <c r="F27" s="420"/>
      <c r="G27" s="374"/>
      <c r="H27" s="33">
        <f t="shared" si="0"/>
        <v>25411.49</v>
      </c>
    </row>
    <row r="28" spans="1:12" s="18" customFormat="1" ht="95.25" thickBot="1">
      <c r="A28" s="426" t="s">
        <v>1465</v>
      </c>
      <c r="B28" s="24" t="s">
        <v>1464</v>
      </c>
      <c r="C28" s="24" t="s">
        <v>1457</v>
      </c>
      <c r="D28" s="62" t="s">
        <v>86</v>
      </c>
      <c r="E28" s="33">
        <v>13836.6132</v>
      </c>
      <c r="F28" s="420"/>
      <c r="G28" s="374"/>
      <c r="H28" s="33">
        <f t="shared" si="0"/>
        <v>13836.61</v>
      </c>
    </row>
    <row r="29" spans="1:12" s="18" customFormat="1" ht="18.75">
      <c r="A29" s="747" t="s">
        <v>1466</v>
      </c>
      <c r="B29" s="748"/>
      <c r="C29" s="748"/>
      <c r="D29" s="611"/>
      <c r="E29" s="600"/>
      <c r="F29" s="438"/>
      <c r="G29" s="464"/>
      <c r="H29" s="33"/>
    </row>
    <row r="30" spans="1:12" s="18" customFormat="1" ht="18.75">
      <c r="A30" s="749" t="s">
        <v>532</v>
      </c>
      <c r="B30" s="750"/>
      <c r="C30" s="750"/>
      <c r="D30" s="612"/>
      <c r="E30" s="599"/>
      <c r="F30" s="440"/>
      <c r="G30" s="468"/>
      <c r="H30" s="33"/>
      <c r="L30" s="271"/>
    </row>
    <row r="31" spans="1:12" s="18" customFormat="1" ht="110.25">
      <c r="A31" s="428" t="s">
        <v>15</v>
      </c>
      <c r="B31" s="331" t="s">
        <v>1742</v>
      </c>
      <c r="C31" s="331" t="s">
        <v>1467</v>
      </c>
      <c r="D31" s="332" t="s">
        <v>2</v>
      </c>
      <c r="E31" s="33">
        <v>130608</v>
      </c>
      <c r="F31" s="420"/>
      <c r="G31" s="374"/>
      <c r="H31" s="33">
        <f t="shared" si="0"/>
        <v>130608</v>
      </c>
      <c r="L31" s="271"/>
    </row>
    <row r="32" spans="1:12" s="18" customFormat="1" ht="110.25">
      <c r="A32" s="428" t="s">
        <v>16</v>
      </c>
      <c r="B32" s="331" t="s">
        <v>1581</v>
      </c>
      <c r="C32" s="331" t="s">
        <v>1467</v>
      </c>
      <c r="D32" s="332" t="s">
        <v>2</v>
      </c>
      <c r="E32" s="33">
        <v>162354</v>
      </c>
      <c r="F32" s="420"/>
      <c r="G32" s="374"/>
      <c r="H32" s="33">
        <f t="shared" si="0"/>
        <v>162354</v>
      </c>
      <c r="I32" s="270"/>
      <c r="J32" s="272"/>
      <c r="L32" s="271"/>
    </row>
    <row r="33" spans="1:12" s="18" customFormat="1" ht="94.5">
      <c r="A33" s="428" t="s">
        <v>17</v>
      </c>
      <c r="B33" s="24" t="s">
        <v>1472</v>
      </c>
      <c r="C33" s="24" t="s">
        <v>1468</v>
      </c>
      <c r="D33" s="332" t="s">
        <v>2</v>
      </c>
      <c r="E33" s="33">
        <v>77283.599999999991</v>
      </c>
      <c r="F33" s="423" t="s">
        <v>1469</v>
      </c>
      <c r="G33" s="466"/>
      <c r="H33" s="33">
        <f t="shared" si="0"/>
        <v>77283.600000000006</v>
      </c>
      <c r="I33" s="270"/>
    </row>
    <row r="34" spans="1:12" s="18" customFormat="1" ht="94.5">
      <c r="A34" s="428" t="s">
        <v>28</v>
      </c>
      <c r="B34" s="24" t="s">
        <v>1473</v>
      </c>
      <c r="C34" s="24" t="s">
        <v>1470</v>
      </c>
      <c r="D34" s="332" t="s">
        <v>2</v>
      </c>
      <c r="E34" s="33">
        <v>81423.599999999991</v>
      </c>
      <c r="F34" s="427" t="s">
        <v>854</v>
      </c>
      <c r="G34" s="469"/>
      <c r="H34" s="33">
        <f t="shared" si="0"/>
        <v>81423.600000000006</v>
      </c>
      <c r="I34" s="270"/>
      <c r="J34" s="272"/>
      <c r="L34" s="271"/>
    </row>
    <row r="35" spans="1:12" s="18" customFormat="1" ht="94.5">
      <c r="A35" s="428" t="s">
        <v>29</v>
      </c>
      <c r="B35" s="24" t="s">
        <v>1474</v>
      </c>
      <c r="C35" s="24" t="s">
        <v>1471</v>
      </c>
      <c r="D35" s="332" t="s">
        <v>2</v>
      </c>
      <c r="E35" s="33">
        <v>58618.866000000009</v>
      </c>
      <c r="F35" s="427" t="s">
        <v>1328</v>
      </c>
      <c r="G35" s="469"/>
      <c r="H35" s="33">
        <f t="shared" si="0"/>
        <v>58618.87</v>
      </c>
      <c r="I35" s="121"/>
    </row>
    <row r="36" spans="1:12" s="18" customFormat="1" ht="110.25">
      <c r="A36" s="428" t="s">
        <v>30</v>
      </c>
      <c r="B36" s="26" t="s">
        <v>1582</v>
      </c>
      <c r="C36" s="26" t="s">
        <v>1467</v>
      </c>
      <c r="D36" s="216" t="s">
        <v>225</v>
      </c>
      <c r="E36" s="16">
        <v>643.14</v>
      </c>
      <c r="F36" s="615"/>
      <c r="G36" s="374"/>
      <c r="H36" s="33">
        <f t="shared" si="0"/>
        <v>643.14</v>
      </c>
    </row>
    <row r="37" spans="1:12" s="18" customFormat="1" ht="94.5">
      <c r="A37" s="428" t="s">
        <v>1217</v>
      </c>
      <c r="B37" s="26" t="s">
        <v>1583</v>
      </c>
      <c r="C37" s="26" t="s">
        <v>1475</v>
      </c>
      <c r="D37" s="216" t="s">
        <v>225</v>
      </c>
      <c r="E37" s="16">
        <v>184.43999999999997</v>
      </c>
      <c r="F37" s="615"/>
      <c r="G37" s="374"/>
      <c r="H37" s="33">
        <f t="shared" si="0"/>
        <v>184.44</v>
      </c>
    </row>
    <row r="38" spans="1:12" s="18" customFormat="1" ht="110.25">
      <c r="A38" s="428" t="s">
        <v>1477</v>
      </c>
      <c r="B38" s="3" t="s">
        <v>1741</v>
      </c>
      <c r="C38" s="3" t="s">
        <v>1476</v>
      </c>
      <c r="D38" s="2" t="s">
        <v>45</v>
      </c>
      <c r="E38" s="33">
        <v>7287.66</v>
      </c>
      <c r="F38" s="420"/>
      <c r="G38" s="374"/>
      <c r="H38" s="33">
        <f t="shared" si="0"/>
        <v>7287.66</v>
      </c>
    </row>
    <row r="39" spans="1:12" s="18" customFormat="1" ht="110.25">
      <c r="A39" s="428" t="s">
        <v>1478</v>
      </c>
      <c r="B39" s="3" t="s">
        <v>1481</v>
      </c>
      <c r="C39" s="3" t="s">
        <v>1476</v>
      </c>
      <c r="D39" s="2" t="s">
        <v>45</v>
      </c>
      <c r="E39" s="33">
        <v>6589.44</v>
      </c>
      <c r="F39" s="420"/>
      <c r="G39" s="374"/>
      <c r="H39" s="33">
        <f t="shared" si="0"/>
        <v>6589.44</v>
      </c>
    </row>
    <row r="40" spans="1:12" s="18" customFormat="1" ht="94.5">
      <c r="A40" s="428" t="s">
        <v>1479</v>
      </c>
      <c r="B40" s="21" t="s">
        <v>1485</v>
      </c>
      <c r="C40" s="3" t="s">
        <v>1488</v>
      </c>
      <c r="D40" s="22" t="s">
        <v>45</v>
      </c>
      <c r="E40" s="33">
        <v>1940.4719999999998</v>
      </c>
      <c r="F40" s="431" t="s">
        <v>1528</v>
      </c>
      <c r="G40" s="465"/>
      <c r="H40" s="33">
        <f t="shared" si="0"/>
        <v>1940.47</v>
      </c>
    </row>
    <row r="41" spans="1:12" s="18" customFormat="1" ht="110.25">
      <c r="A41" s="428" t="s">
        <v>1480</v>
      </c>
      <c r="B41" s="21" t="s">
        <v>1492</v>
      </c>
      <c r="C41" s="23" t="s">
        <v>1490</v>
      </c>
      <c r="D41" s="22" t="s">
        <v>3</v>
      </c>
      <c r="E41" s="33">
        <v>3255</v>
      </c>
      <c r="F41" s="420"/>
      <c r="G41" s="374"/>
      <c r="H41" s="33">
        <f t="shared" si="0"/>
        <v>3255</v>
      </c>
    </row>
    <row r="42" spans="1:12" s="18" customFormat="1" ht="110.25">
      <c r="A42" s="428" t="s">
        <v>1482</v>
      </c>
      <c r="B42" s="3" t="s">
        <v>1493</v>
      </c>
      <c r="C42" s="3" t="s">
        <v>1494</v>
      </c>
      <c r="D42" s="2" t="s">
        <v>45</v>
      </c>
      <c r="E42" s="33">
        <v>5239.8</v>
      </c>
      <c r="F42" s="420"/>
      <c r="G42" s="374"/>
      <c r="H42" s="33">
        <f t="shared" si="0"/>
        <v>5239.8</v>
      </c>
    </row>
    <row r="43" spans="1:12" s="18" customFormat="1" ht="110.25">
      <c r="A43" s="428" t="s">
        <v>1483</v>
      </c>
      <c r="B43" s="3" t="s">
        <v>1498</v>
      </c>
      <c r="C43" s="3" t="s">
        <v>1499</v>
      </c>
      <c r="D43" s="2" t="s">
        <v>1347</v>
      </c>
      <c r="E43" s="33">
        <v>2348.4</v>
      </c>
      <c r="F43" s="431" t="s">
        <v>1528</v>
      </c>
      <c r="G43" s="465"/>
      <c r="H43" s="33">
        <f t="shared" si="0"/>
        <v>2348.4</v>
      </c>
    </row>
    <row r="44" spans="1:12" s="18" customFormat="1" ht="78.75">
      <c r="A44" s="428" t="s">
        <v>1484</v>
      </c>
      <c r="B44" s="3" t="s">
        <v>1500</v>
      </c>
      <c r="C44" s="3" t="s">
        <v>1501</v>
      </c>
      <c r="D44" s="2" t="s">
        <v>45</v>
      </c>
      <c r="E44" s="33">
        <v>660</v>
      </c>
      <c r="F44" s="431" t="s">
        <v>1528</v>
      </c>
      <c r="G44" s="465"/>
      <c r="H44" s="33">
        <f t="shared" si="0"/>
        <v>660</v>
      </c>
    </row>
    <row r="45" spans="1:12" s="18" customFormat="1" ht="78.75">
      <c r="A45" s="428" t="s">
        <v>1486</v>
      </c>
      <c r="B45" s="3" t="s">
        <v>1502</v>
      </c>
      <c r="C45" s="3" t="s">
        <v>1503</v>
      </c>
      <c r="D45" s="2" t="s">
        <v>52</v>
      </c>
      <c r="E45" s="33">
        <v>987.70799999999997</v>
      </c>
      <c r="F45" s="431" t="s">
        <v>1528</v>
      </c>
      <c r="G45" s="465"/>
      <c r="H45" s="33">
        <f t="shared" si="0"/>
        <v>987.71</v>
      </c>
    </row>
    <row r="46" spans="1:12" s="18" customFormat="1" ht="78.75">
      <c r="A46" s="428" t="s">
        <v>1487</v>
      </c>
      <c r="B46" s="3" t="s">
        <v>1504</v>
      </c>
      <c r="C46" s="3" t="s">
        <v>1505</v>
      </c>
      <c r="D46" s="2" t="s">
        <v>3</v>
      </c>
      <c r="E46" s="33">
        <v>1520.64</v>
      </c>
      <c r="F46" s="431" t="s">
        <v>1528</v>
      </c>
      <c r="G46" s="465"/>
      <c r="H46" s="33">
        <f t="shared" si="0"/>
        <v>1520.64</v>
      </c>
    </row>
    <row r="47" spans="1:12" s="18" customFormat="1" ht="126">
      <c r="A47" s="428" t="s">
        <v>1489</v>
      </c>
      <c r="B47" s="54" t="s">
        <v>1506</v>
      </c>
      <c r="C47" s="54" t="s">
        <v>1512</v>
      </c>
      <c r="D47" s="68" t="s">
        <v>5</v>
      </c>
      <c r="E47" s="33">
        <v>4553.9999999999991</v>
      </c>
      <c r="F47" s="420"/>
      <c r="G47" s="374"/>
      <c r="H47" s="33">
        <f t="shared" si="0"/>
        <v>4554</v>
      </c>
    </row>
    <row r="48" spans="1:12" s="18" customFormat="1" ht="126">
      <c r="A48" s="428" t="s">
        <v>1491</v>
      </c>
      <c r="B48" s="87" t="s">
        <v>1507</v>
      </c>
      <c r="C48" s="24" t="s">
        <v>1513</v>
      </c>
      <c r="D48" s="68" t="s">
        <v>5</v>
      </c>
      <c r="E48" s="33">
        <v>52758.144</v>
      </c>
      <c r="F48" s="420"/>
      <c r="G48" s="374"/>
      <c r="H48" s="33">
        <f t="shared" si="0"/>
        <v>52758.14</v>
      </c>
    </row>
    <row r="49" spans="1:8" s="18" customFormat="1" ht="126">
      <c r="A49" s="428" t="s">
        <v>1495</v>
      </c>
      <c r="B49" s="87" t="s">
        <v>1508</v>
      </c>
      <c r="C49" s="24" t="s">
        <v>1514</v>
      </c>
      <c r="D49" s="68" t="s">
        <v>5</v>
      </c>
      <c r="E49" s="33">
        <v>50120.236799999999</v>
      </c>
      <c r="F49" s="420"/>
      <c r="G49" s="374"/>
      <c r="H49" s="33">
        <f t="shared" si="0"/>
        <v>50120.24</v>
      </c>
    </row>
    <row r="50" spans="1:8" s="18" customFormat="1" ht="126">
      <c r="A50" s="428" t="s">
        <v>1496</v>
      </c>
      <c r="B50" s="87" t="s">
        <v>1509</v>
      </c>
      <c r="C50" s="24" t="s">
        <v>1514</v>
      </c>
      <c r="D50" s="68" t="s">
        <v>5</v>
      </c>
      <c r="E50" s="33">
        <v>3096</v>
      </c>
      <c r="F50" s="420"/>
      <c r="G50" s="374"/>
      <c r="H50" s="33">
        <f t="shared" si="0"/>
        <v>3096</v>
      </c>
    </row>
    <row r="51" spans="1:8" s="18" customFormat="1" ht="141.75">
      <c r="A51" s="428" t="s">
        <v>1497</v>
      </c>
      <c r="B51" s="86" t="s">
        <v>1510</v>
      </c>
      <c r="C51" s="24" t="s">
        <v>1596</v>
      </c>
      <c r="D51" s="62" t="s">
        <v>4</v>
      </c>
      <c r="E51" s="33">
        <v>81000</v>
      </c>
      <c r="F51" s="420"/>
      <c r="G51" s="374"/>
      <c r="H51" s="33">
        <f t="shared" si="0"/>
        <v>81000</v>
      </c>
    </row>
    <row r="52" spans="1:8" s="18" customFormat="1" ht="63.75" thickBot="1">
      <c r="A52" s="428" t="s">
        <v>1842</v>
      </c>
      <c r="B52" s="3" t="s">
        <v>1511</v>
      </c>
      <c r="C52" s="3" t="s">
        <v>1515</v>
      </c>
      <c r="D52" s="2" t="s">
        <v>66</v>
      </c>
      <c r="E52" s="33">
        <v>366.3</v>
      </c>
      <c r="F52" s="420"/>
      <c r="G52" s="374"/>
      <c r="H52" s="33">
        <f t="shared" si="0"/>
        <v>366.3</v>
      </c>
    </row>
    <row r="53" spans="1:8" s="18" customFormat="1" ht="18.75">
      <c r="A53" s="743" t="s">
        <v>1516</v>
      </c>
      <c r="B53" s="744"/>
      <c r="C53" s="744"/>
      <c r="D53" s="611"/>
      <c r="E53" s="600"/>
      <c r="F53" s="438"/>
      <c r="G53" s="464"/>
      <c r="H53" s="33"/>
    </row>
    <row r="54" spans="1:8" s="18" customFormat="1" ht="18.75">
      <c r="A54" s="751" t="s">
        <v>673</v>
      </c>
      <c r="B54" s="659"/>
      <c r="C54" s="659"/>
      <c r="D54" s="105"/>
      <c r="E54" s="106"/>
      <c r="F54" s="429"/>
      <c r="G54" s="470"/>
      <c r="H54" s="33"/>
    </row>
    <row r="55" spans="1:8" s="18" customFormat="1" ht="94.5">
      <c r="A55" s="430" t="s">
        <v>1526</v>
      </c>
      <c r="B55" s="70" t="s">
        <v>1517</v>
      </c>
      <c r="C55" s="71" t="s">
        <v>1525</v>
      </c>
      <c r="D55" s="55" t="s">
        <v>66</v>
      </c>
      <c r="E55" s="33">
        <v>18.604799999999997</v>
      </c>
      <c r="F55" s="420"/>
      <c r="G55" s="374"/>
      <c r="H55" s="33">
        <f t="shared" si="0"/>
        <v>18.600000000000001</v>
      </c>
    </row>
    <row r="56" spans="1:8" s="18" customFormat="1" ht="94.5">
      <c r="A56" s="430" t="s">
        <v>19</v>
      </c>
      <c r="B56" s="70" t="s">
        <v>1518</v>
      </c>
      <c r="C56" s="71" t="s">
        <v>1525</v>
      </c>
      <c r="D56" s="55" t="s">
        <v>66</v>
      </c>
      <c r="E56" s="33">
        <v>27.599999999999998</v>
      </c>
      <c r="F56" s="420"/>
      <c r="G56" s="374"/>
      <c r="H56" s="33">
        <f t="shared" si="0"/>
        <v>27.6</v>
      </c>
    </row>
    <row r="57" spans="1:8" s="18" customFormat="1" ht="94.5">
      <c r="A57" s="430" t="s">
        <v>20</v>
      </c>
      <c r="B57" s="3" t="s">
        <v>1519</v>
      </c>
      <c r="C57" s="71" t="s">
        <v>1525</v>
      </c>
      <c r="D57" s="2" t="s">
        <v>66</v>
      </c>
      <c r="E57" s="33">
        <v>53.735999999999997</v>
      </c>
      <c r="F57" s="420"/>
      <c r="G57" s="374"/>
      <c r="H57" s="33">
        <f t="shared" si="0"/>
        <v>53.74</v>
      </c>
    </row>
    <row r="58" spans="1:8" s="18" customFormat="1" ht="63">
      <c r="A58" s="430" t="s">
        <v>27</v>
      </c>
      <c r="B58" s="70" t="s">
        <v>1520</v>
      </c>
      <c r="C58" s="146" t="s">
        <v>1515</v>
      </c>
      <c r="D58" s="55" t="s">
        <v>66</v>
      </c>
      <c r="E58" s="33">
        <v>44.4</v>
      </c>
      <c r="F58" s="420"/>
      <c r="G58" s="374"/>
      <c r="H58" s="33">
        <f t="shared" si="0"/>
        <v>44.4</v>
      </c>
    </row>
    <row r="59" spans="1:8" s="18" customFormat="1" ht="63">
      <c r="A59" s="430" t="s">
        <v>33</v>
      </c>
      <c r="B59" s="253" t="s">
        <v>1521</v>
      </c>
      <c r="C59" s="146" t="s">
        <v>1515</v>
      </c>
      <c r="D59" s="55" t="s">
        <v>66</v>
      </c>
      <c r="E59" s="33">
        <v>76.24799999999999</v>
      </c>
      <c r="F59" s="420"/>
      <c r="G59" s="374"/>
      <c r="H59" s="33">
        <f t="shared" si="0"/>
        <v>76.25</v>
      </c>
    </row>
    <row r="60" spans="1:8" s="18" customFormat="1" ht="78.75">
      <c r="A60" s="430" t="s">
        <v>34</v>
      </c>
      <c r="B60" s="253" t="s">
        <v>1522</v>
      </c>
      <c r="C60" s="146" t="s">
        <v>1527</v>
      </c>
      <c r="D60" s="55" t="s">
        <v>65</v>
      </c>
      <c r="E60" s="33">
        <v>167.78399999999999</v>
      </c>
      <c r="F60" s="431"/>
      <c r="G60" s="465"/>
      <c r="H60" s="33">
        <f t="shared" si="0"/>
        <v>167.78</v>
      </c>
    </row>
    <row r="61" spans="1:8" s="18" customFormat="1" ht="78.75">
      <c r="A61" s="430" t="s">
        <v>35</v>
      </c>
      <c r="B61" s="253" t="s">
        <v>1584</v>
      </c>
      <c r="C61" s="3" t="s">
        <v>1529</v>
      </c>
      <c r="D61" s="2" t="s">
        <v>66</v>
      </c>
      <c r="E61" s="33">
        <v>17.748000000000001</v>
      </c>
      <c r="F61" s="420"/>
      <c r="G61" s="374"/>
      <c r="H61" s="33">
        <f t="shared" si="0"/>
        <v>17.75</v>
      </c>
    </row>
    <row r="62" spans="1:8" s="18" customFormat="1" ht="78.75">
      <c r="A62" s="430" t="s">
        <v>36</v>
      </c>
      <c r="B62" s="253" t="s">
        <v>1585</v>
      </c>
      <c r="C62" s="3" t="s">
        <v>1529</v>
      </c>
      <c r="D62" s="65" t="s">
        <v>66</v>
      </c>
      <c r="E62" s="33">
        <v>103.95599999999999</v>
      </c>
      <c r="F62" s="420"/>
      <c r="G62" s="374"/>
      <c r="H62" s="33">
        <f t="shared" si="0"/>
        <v>103.96</v>
      </c>
    </row>
    <row r="63" spans="1:8" s="18" customFormat="1" ht="78.75">
      <c r="A63" s="430" t="s">
        <v>40</v>
      </c>
      <c r="B63" s="253" t="s">
        <v>1586</v>
      </c>
      <c r="C63" s="3" t="s">
        <v>1529</v>
      </c>
      <c r="D63" s="2" t="s">
        <v>66</v>
      </c>
      <c r="E63" s="33">
        <v>27.108000000000001</v>
      </c>
      <c r="F63" s="420"/>
      <c r="G63" s="374"/>
      <c r="H63" s="33">
        <f t="shared" si="0"/>
        <v>27.11</v>
      </c>
    </row>
    <row r="64" spans="1:8" s="18" customFormat="1" ht="18.75">
      <c r="A64" s="751" t="s">
        <v>691</v>
      </c>
      <c r="B64" s="659"/>
      <c r="C64" s="659"/>
      <c r="D64" s="613"/>
      <c r="E64" s="597"/>
      <c r="F64" s="439"/>
      <c r="G64" s="471"/>
      <c r="H64" s="33"/>
    </row>
    <row r="65" spans="1:8" s="18" customFormat="1" ht="94.5">
      <c r="A65" s="434" t="s">
        <v>41</v>
      </c>
      <c r="B65" s="436" t="s">
        <v>1536</v>
      </c>
      <c r="C65" s="435" t="s">
        <v>1598</v>
      </c>
      <c r="D65" s="55" t="s">
        <v>45</v>
      </c>
      <c r="E65" s="33">
        <v>2744.22</v>
      </c>
      <c r="F65" s="420"/>
      <c r="G65" s="374"/>
      <c r="H65" s="33">
        <f t="shared" si="0"/>
        <v>2744.22</v>
      </c>
    </row>
    <row r="66" spans="1:8" s="18" customFormat="1" ht="110.25">
      <c r="A66" s="434" t="s">
        <v>42</v>
      </c>
      <c r="B66" s="3" t="s">
        <v>1537</v>
      </c>
      <c r="C66" s="54" t="s">
        <v>1538</v>
      </c>
      <c r="D66" s="55" t="s">
        <v>64</v>
      </c>
      <c r="E66" s="33">
        <v>1320</v>
      </c>
      <c r="F66" s="420"/>
      <c r="G66" s="374"/>
      <c r="H66" s="33">
        <f t="shared" si="0"/>
        <v>1320</v>
      </c>
    </row>
    <row r="67" spans="1:8" s="18" customFormat="1" ht="110.25">
      <c r="A67" s="434" t="s">
        <v>1266</v>
      </c>
      <c r="B67" s="3" t="s">
        <v>1539</v>
      </c>
      <c r="C67" s="54" t="s">
        <v>1538</v>
      </c>
      <c r="D67" s="2" t="s">
        <v>392</v>
      </c>
      <c r="E67" s="33">
        <v>275.88</v>
      </c>
      <c r="F67" s="420"/>
      <c r="G67" s="374"/>
      <c r="H67" s="33">
        <f t="shared" si="0"/>
        <v>275.88</v>
      </c>
    </row>
    <row r="68" spans="1:8" s="18" customFormat="1" ht="31.5">
      <c r="A68" s="434" t="s">
        <v>43</v>
      </c>
      <c r="B68" s="8" t="s">
        <v>1587</v>
      </c>
      <c r="C68" s="8"/>
      <c r="D68" s="9"/>
      <c r="E68" s="16"/>
      <c r="F68" s="432"/>
      <c r="G68" s="472"/>
      <c r="H68" s="33"/>
    </row>
    <row r="69" spans="1:8" s="18" customFormat="1" ht="110.25">
      <c r="A69" s="434" t="s">
        <v>1781</v>
      </c>
      <c r="B69" s="7" t="s">
        <v>1588</v>
      </c>
      <c r="C69" s="3" t="s">
        <v>1545</v>
      </c>
      <c r="D69" s="2" t="s">
        <v>45</v>
      </c>
      <c r="E69" s="33">
        <v>26872.080000000002</v>
      </c>
      <c r="F69" s="420"/>
      <c r="G69" s="374"/>
      <c r="H69" s="33">
        <f t="shared" si="0"/>
        <v>26872.080000000002</v>
      </c>
    </row>
    <row r="70" spans="1:8" s="18" customFormat="1" ht="110.25">
      <c r="A70" s="434" t="s">
        <v>1782</v>
      </c>
      <c r="B70" s="7" t="s">
        <v>1589</v>
      </c>
      <c r="C70" s="3" t="s">
        <v>1545</v>
      </c>
      <c r="D70" s="2" t="s">
        <v>45</v>
      </c>
      <c r="E70" s="33">
        <v>54170.879999999997</v>
      </c>
      <c r="F70" s="420"/>
      <c r="G70" s="374"/>
      <c r="H70" s="33">
        <f t="shared" si="0"/>
        <v>54170.879999999997</v>
      </c>
    </row>
    <row r="71" spans="1:8" s="18" customFormat="1" ht="110.25">
      <c r="A71" s="434" t="s">
        <v>1783</v>
      </c>
      <c r="B71" s="7" t="s">
        <v>1590</v>
      </c>
      <c r="C71" s="3" t="s">
        <v>1545</v>
      </c>
      <c r="D71" s="2" t="s">
        <v>45</v>
      </c>
      <c r="E71" s="33">
        <v>88731</v>
      </c>
      <c r="F71" s="420"/>
      <c r="G71" s="374"/>
      <c r="H71" s="33">
        <f t="shared" si="0"/>
        <v>88731</v>
      </c>
    </row>
    <row r="72" spans="1:8" s="18" customFormat="1" ht="47.25">
      <c r="A72" s="434" t="s">
        <v>1267</v>
      </c>
      <c r="B72" s="3" t="s">
        <v>1543</v>
      </c>
      <c r="C72" s="3" t="s">
        <v>1546</v>
      </c>
      <c r="D72" s="2" t="s">
        <v>45</v>
      </c>
      <c r="E72" s="33">
        <v>161.328</v>
      </c>
      <c r="F72" s="427" t="s">
        <v>1544</v>
      </c>
      <c r="G72" s="469"/>
      <c r="H72" s="33">
        <f t="shared" ref="H72:H121" si="1">ROUND(E72*$E$2,2)</f>
        <v>161.33000000000001</v>
      </c>
    </row>
    <row r="73" spans="1:8" s="18" customFormat="1" ht="47.25">
      <c r="A73" s="434" t="s">
        <v>1530</v>
      </c>
      <c r="B73" s="3" t="s">
        <v>1547</v>
      </c>
      <c r="C73" s="3" t="s">
        <v>1546</v>
      </c>
      <c r="D73" s="2" t="s">
        <v>45</v>
      </c>
      <c r="E73" s="33">
        <v>315.10799999999995</v>
      </c>
      <c r="F73" s="427" t="s">
        <v>1544</v>
      </c>
      <c r="G73" s="469"/>
      <c r="H73" s="33">
        <f t="shared" si="1"/>
        <v>315.11</v>
      </c>
    </row>
    <row r="74" spans="1:8" s="18" customFormat="1" ht="18.75">
      <c r="A74" s="751" t="s">
        <v>560</v>
      </c>
      <c r="B74" s="659"/>
      <c r="C74" s="659"/>
      <c r="D74" s="613"/>
      <c r="E74" s="597"/>
      <c r="F74" s="439"/>
      <c r="G74" s="471"/>
      <c r="H74" s="33"/>
    </row>
    <row r="75" spans="1:8" s="18" customFormat="1" ht="78.75">
      <c r="A75" s="421" t="s">
        <v>1531</v>
      </c>
      <c r="B75" s="21" t="s">
        <v>1591</v>
      </c>
      <c r="C75" s="3" t="s">
        <v>1559</v>
      </c>
      <c r="D75" s="55" t="s">
        <v>66</v>
      </c>
      <c r="E75" s="33">
        <v>14.016</v>
      </c>
      <c r="F75" s="420"/>
      <c r="G75" s="374"/>
      <c r="H75" s="33">
        <f t="shared" si="1"/>
        <v>14.02</v>
      </c>
    </row>
    <row r="76" spans="1:8" s="18" customFormat="1" ht="78.75">
      <c r="A76" s="421" t="s">
        <v>1532</v>
      </c>
      <c r="B76" s="44" t="s">
        <v>1553</v>
      </c>
      <c r="C76" s="3" t="s">
        <v>1559</v>
      </c>
      <c r="D76" s="55" t="s">
        <v>66</v>
      </c>
      <c r="E76" s="33">
        <v>21.720000000000002</v>
      </c>
      <c r="F76" s="420"/>
      <c r="G76" s="374"/>
      <c r="H76" s="33">
        <f t="shared" si="1"/>
        <v>21.72</v>
      </c>
    </row>
    <row r="77" spans="1:8" s="18" customFormat="1" ht="78.75">
      <c r="A77" s="421" t="s">
        <v>1533</v>
      </c>
      <c r="B77" s="44" t="s">
        <v>1554</v>
      </c>
      <c r="C77" s="3" t="s">
        <v>1559</v>
      </c>
      <c r="D77" s="55" t="s">
        <v>66</v>
      </c>
      <c r="E77" s="33">
        <v>15.96</v>
      </c>
      <c r="F77" s="420"/>
      <c r="G77" s="374"/>
      <c r="H77" s="33">
        <f t="shared" si="1"/>
        <v>15.96</v>
      </c>
    </row>
    <row r="78" spans="1:8" s="18" customFormat="1" ht="78.75">
      <c r="A78" s="421" t="s">
        <v>1534</v>
      </c>
      <c r="B78" s="21" t="s">
        <v>1592</v>
      </c>
      <c r="C78" s="3" t="s">
        <v>1559</v>
      </c>
      <c r="D78" s="80" t="s">
        <v>66</v>
      </c>
      <c r="E78" s="33">
        <v>13.632</v>
      </c>
      <c r="F78" s="420"/>
      <c r="G78" s="374"/>
      <c r="H78" s="33">
        <f t="shared" si="1"/>
        <v>13.63</v>
      </c>
    </row>
    <row r="79" spans="1:8" s="18" customFormat="1" ht="78.75">
      <c r="A79" s="421" t="s">
        <v>1535</v>
      </c>
      <c r="B79" s="44" t="s">
        <v>1593</v>
      </c>
      <c r="C79" s="3" t="s">
        <v>1559</v>
      </c>
      <c r="D79" s="80" t="s">
        <v>66</v>
      </c>
      <c r="E79" s="33">
        <v>20.963999999999999</v>
      </c>
      <c r="F79" s="420"/>
      <c r="G79" s="374"/>
      <c r="H79" s="33">
        <f t="shared" si="1"/>
        <v>20.96</v>
      </c>
    </row>
    <row r="80" spans="1:8" s="18" customFormat="1" ht="78.75">
      <c r="A80" s="421" t="s">
        <v>1540</v>
      </c>
      <c r="B80" s="44" t="s">
        <v>1555</v>
      </c>
      <c r="C80" s="81" t="s">
        <v>1559</v>
      </c>
      <c r="D80" s="55" t="s">
        <v>66</v>
      </c>
      <c r="E80" s="33">
        <v>59.531999999999996</v>
      </c>
      <c r="F80" s="420"/>
      <c r="G80" s="374"/>
      <c r="H80" s="33">
        <f t="shared" si="1"/>
        <v>59.53</v>
      </c>
    </row>
    <row r="81" spans="1:8" s="18" customFormat="1" ht="94.5">
      <c r="A81" s="421" t="s">
        <v>1541</v>
      </c>
      <c r="B81" s="253" t="s">
        <v>1556</v>
      </c>
      <c r="C81" s="81" t="s">
        <v>1560</v>
      </c>
      <c r="D81" s="55" t="s">
        <v>64</v>
      </c>
      <c r="E81" s="33">
        <v>8236.92</v>
      </c>
      <c r="F81" s="420"/>
      <c r="G81" s="374"/>
      <c r="H81" s="33">
        <f t="shared" si="1"/>
        <v>8236.92</v>
      </c>
    </row>
    <row r="82" spans="1:8" s="18" customFormat="1" ht="78.75">
      <c r="A82" s="421" t="s">
        <v>1542</v>
      </c>
      <c r="B82" s="44" t="s">
        <v>1557</v>
      </c>
      <c r="C82" s="72" t="s">
        <v>1559</v>
      </c>
      <c r="D82" s="55" t="s">
        <v>45</v>
      </c>
      <c r="E82" s="33">
        <v>58.475999999999992</v>
      </c>
      <c r="F82" s="420"/>
      <c r="G82" s="374"/>
      <c r="H82" s="33">
        <f t="shared" si="1"/>
        <v>58.48</v>
      </c>
    </row>
    <row r="83" spans="1:8" s="18" customFormat="1" ht="78.75">
      <c r="A83" s="421" t="s">
        <v>1548</v>
      </c>
      <c r="B83" s="44" t="s">
        <v>1558</v>
      </c>
      <c r="C83" s="72" t="s">
        <v>1559</v>
      </c>
      <c r="D83" s="55" t="s">
        <v>45</v>
      </c>
      <c r="E83" s="33">
        <v>130.68</v>
      </c>
      <c r="F83" s="420"/>
      <c r="G83" s="374"/>
      <c r="H83" s="33">
        <f t="shared" si="1"/>
        <v>130.68</v>
      </c>
    </row>
    <row r="84" spans="1:8" s="18" customFormat="1" ht="78.75">
      <c r="A84" s="421" t="s">
        <v>1549</v>
      </c>
      <c r="B84" s="44" t="s">
        <v>1752</v>
      </c>
      <c r="C84" s="21" t="s">
        <v>1561</v>
      </c>
      <c r="D84" s="55" t="s">
        <v>66</v>
      </c>
      <c r="E84" s="33">
        <v>52.113599999999998</v>
      </c>
      <c r="F84" s="420"/>
      <c r="G84" s="374"/>
      <c r="H84" s="33">
        <f t="shared" si="1"/>
        <v>52.11</v>
      </c>
    </row>
    <row r="85" spans="1:8" s="18" customFormat="1" ht="18.75">
      <c r="A85" s="751" t="s">
        <v>561</v>
      </c>
      <c r="B85" s="659"/>
      <c r="C85" s="659"/>
      <c r="D85" s="613"/>
      <c r="E85" s="597"/>
      <c r="F85" s="439"/>
      <c r="G85" s="471"/>
      <c r="H85" s="33"/>
    </row>
    <row r="86" spans="1:8" s="18" customFormat="1" ht="141.75">
      <c r="A86" s="433" t="s">
        <v>1550</v>
      </c>
      <c r="B86" s="74" t="s">
        <v>342</v>
      </c>
      <c r="C86" s="64" t="s">
        <v>343</v>
      </c>
      <c r="D86" s="65" t="s">
        <v>344</v>
      </c>
      <c r="E86" s="33">
        <v>6072.2289357652298</v>
      </c>
      <c r="F86" s="420"/>
      <c r="G86" s="374"/>
      <c r="H86" s="33">
        <f t="shared" si="1"/>
        <v>6072.23</v>
      </c>
    </row>
    <row r="87" spans="1:8" s="18" customFormat="1" ht="78.75">
      <c r="A87" s="433" t="s">
        <v>1551</v>
      </c>
      <c r="B87" s="3" t="s">
        <v>1570</v>
      </c>
      <c r="C87" s="64" t="s">
        <v>108</v>
      </c>
      <c r="D87" s="2" t="s">
        <v>61</v>
      </c>
      <c r="E87" s="33">
        <v>12844.8</v>
      </c>
      <c r="F87" s="420"/>
      <c r="G87" s="374"/>
      <c r="H87" s="33">
        <f t="shared" si="1"/>
        <v>12844.8</v>
      </c>
    </row>
    <row r="88" spans="1:8" s="18" customFormat="1" ht="31.5">
      <c r="A88" s="433" t="s">
        <v>1552</v>
      </c>
      <c r="B88" s="85" t="s">
        <v>1571</v>
      </c>
      <c r="C88" s="3" t="s">
        <v>1546</v>
      </c>
      <c r="D88" s="65" t="s">
        <v>1</v>
      </c>
      <c r="E88" s="33">
        <v>97.2</v>
      </c>
      <c r="F88" s="420"/>
      <c r="G88" s="374"/>
      <c r="H88" s="33">
        <f t="shared" si="1"/>
        <v>97.2</v>
      </c>
    </row>
    <row r="89" spans="1:8" s="18" customFormat="1" ht="31.5">
      <c r="A89" s="433" t="s">
        <v>1562</v>
      </c>
      <c r="B89" s="74" t="s">
        <v>1572</v>
      </c>
      <c r="C89" s="3" t="s">
        <v>1546</v>
      </c>
      <c r="D89" s="65" t="s">
        <v>1</v>
      </c>
      <c r="E89" s="33">
        <v>45.217200000000005</v>
      </c>
      <c r="F89" s="420"/>
      <c r="G89" s="374"/>
      <c r="H89" s="33">
        <f t="shared" si="1"/>
        <v>45.22</v>
      </c>
    </row>
    <row r="90" spans="1:8" s="18" customFormat="1" ht="63">
      <c r="A90" s="433" t="s">
        <v>1563</v>
      </c>
      <c r="B90" s="3" t="s">
        <v>1573</v>
      </c>
      <c r="C90" s="64" t="s">
        <v>220</v>
      </c>
      <c r="D90" s="2" t="s">
        <v>64</v>
      </c>
      <c r="E90" s="33">
        <v>74.639999999999986</v>
      </c>
      <c r="F90" s="420"/>
      <c r="G90" s="374"/>
      <c r="H90" s="33">
        <f t="shared" si="1"/>
        <v>74.64</v>
      </c>
    </row>
    <row r="91" spans="1:8" s="18" customFormat="1" ht="78.75">
      <c r="A91" s="433" t="s">
        <v>1564</v>
      </c>
      <c r="B91" s="54" t="s">
        <v>1594</v>
      </c>
      <c r="C91" s="3" t="s">
        <v>1575</v>
      </c>
      <c r="D91" s="55" t="s">
        <v>1122</v>
      </c>
      <c r="E91" s="33">
        <v>73.811999999999998</v>
      </c>
      <c r="F91" s="420"/>
      <c r="G91" s="374"/>
      <c r="H91" s="33">
        <f t="shared" si="1"/>
        <v>73.81</v>
      </c>
    </row>
    <row r="92" spans="1:8" s="18" customFormat="1" ht="78.75">
      <c r="A92" s="433" t="s">
        <v>1565</v>
      </c>
      <c r="B92" s="21" t="s">
        <v>1595</v>
      </c>
      <c r="C92" s="3" t="s">
        <v>1575</v>
      </c>
      <c r="D92" s="55" t="s">
        <v>66</v>
      </c>
      <c r="E92" s="33">
        <v>15.756</v>
      </c>
      <c r="F92" s="420"/>
      <c r="G92" s="374"/>
      <c r="H92" s="33">
        <f t="shared" si="1"/>
        <v>15.76</v>
      </c>
    </row>
    <row r="93" spans="1:8" s="18" customFormat="1" ht="79.5" thickBot="1">
      <c r="A93" s="433" t="s">
        <v>1566</v>
      </c>
      <c r="B93" s="21" t="s">
        <v>1574</v>
      </c>
      <c r="C93" s="3" t="s">
        <v>1575</v>
      </c>
      <c r="D93" s="2" t="s">
        <v>66</v>
      </c>
      <c r="E93" s="33">
        <v>136.99199999999999</v>
      </c>
      <c r="F93" s="420"/>
      <c r="G93" s="374"/>
      <c r="H93" s="33">
        <f t="shared" si="1"/>
        <v>136.99</v>
      </c>
    </row>
    <row r="94" spans="1:8" ht="97.5" customHeight="1" thickBot="1">
      <c r="A94" s="752" t="s">
        <v>1693</v>
      </c>
      <c r="B94" s="753"/>
      <c r="C94" s="753"/>
      <c r="D94" s="616"/>
      <c r="E94" s="616"/>
      <c r="F94" s="617"/>
      <c r="G94" s="473"/>
      <c r="H94" s="33"/>
    </row>
    <row r="95" spans="1:8" ht="9.75" customHeight="1" thickBot="1">
      <c r="H95" s="33"/>
    </row>
    <row r="96" spans="1:8" s="18" customFormat="1" ht="18.75">
      <c r="A96" s="743" t="s">
        <v>1784</v>
      </c>
      <c r="B96" s="744"/>
      <c r="C96" s="744"/>
      <c r="D96" s="611"/>
      <c r="E96" s="600"/>
      <c r="F96" s="438"/>
      <c r="G96" s="464"/>
      <c r="H96" s="33"/>
    </row>
    <row r="97" spans="1:8" s="18" customFormat="1" ht="47.25">
      <c r="A97" s="433" t="s">
        <v>91</v>
      </c>
      <c r="B97" s="21" t="s">
        <v>1422</v>
      </c>
      <c r="C97" s="3" t="s">
        <v>1785</v>
      </c>
      <c r="D97" s="55" t="s">
        <v>172</v>
      </c>
      <c r="E97" s="33">
        <v>21282.619027090906</v>
      </c>
      <c r="F97" s="420"/>
      <c r="G97" s="374"/>
      <c r="H97" s="33">
        <f t="shared" si="1"/>
        <v>21282.62</v>
      </c>
    </row>
    <row r="98" spans="1:8" s="18" customFormat="1" ht="47.25">
      <c r="A98" s="433" t="s">
        <v>92</v>
      </c>
      <c r="B98" s="21" t="s">
        <v>1786</v>
      </c>
      <c r="C98" s="3"/>
      <c r="D98" s="55"/>
      <c r="E98" s="500"/>
      <c r="F98" s="420"/>
      <c r="G98" s="374"/>
      <c r="H98" s="33"/>
    </row>
    <row r="99" spans="1:8" s="18" customFormat="1" ht="63">
      <c r="A99" s="433" t="s">
        <v>1843</v>
      </c>
      <c r="B99" s="21" t="s">
        <v>1787</v>
      </c>
      <c r="C99" s="3" t="s">
        <v>1788</v>
      </c>
      <c r="D99" s="55" t="s">
        <v>1789</v>
      </c>
      <c r="E99" s="33">
        <v>107484.47716745452</v>
      </c>
      <c r="F99" s="420"/>
      <c r="G99" s="374"/>
      <c r="H99" s="33">
        <f t="shared" si="1"/>
        <v>107484.48</v>
      </c>
    </row>
    <row r="100" spans="1:8" s="18" customFormat="1" ht="94.5">
      <c r="A100" s="433" t="s">
        <v>1844</v>
      </c>
      <c r="B100" s="21" t="s">
        <v>1790</v>
      </c>
      <c r="C100" s="3" t="s">
        <v>1791</v>
      </c>
      <c r="D100" s="55" t="s">
        <v>1789</v>
      </c>
      <c r="E100" s="33">
        <v>142643.81189127269</v>
      </c>
      <c r="F100" s="420"/>
      <c r="G100" s="374"/>
      <c r="H100" s="33">
        <f t="shared" si="1"/>
        <v>142643.81</v>
      </c>
    </row>
    <row r="101" spans="1:8" s="18" customFormat="1" ht="63">
      <c r="A101" s="433" t="s">
        <v>1845</v>
      </c>
      <c r="B101" s="21" t="s">
        <v>1792</v>
      </c>
      <c r="C101" s="3" t="s">
        <v>1788</v>
      </c>
      <c r="D101" s="55" t="s">
        <v>1793</v>
      </c>
      <c r="E101" s="33">
        <v>97229.436193636342</v>
      </c>
      <c r="F101" s="420"/>
      <c r="G101" s="374"/>
      <c r="H101" s="33">
        <f t="shared" si="1"/>
        <v>97229.440000000002</v>
      </c>
    </row>
    <row r="102" spans="1:8" s="18" customFormat="1" ht="94.5">
      <c r="A102" s="433" t="s">
        <v>1846</v>
      </c>
      <c r="B102" s="21" t="s">
        <v>1794</v>
      </c>
      <c r="C102" s="3" t="s">
        <v>1791</v>
      </c>
      <c r="D102" s="55" t="s">
        <v>1793</v>
      </c>
      <c r="E102" s="33">
        <v>120409.13690018181</v>
      </c>
      <c r="F102" s="420"/>
      <c r="G102" s="374"/>
      <c r="H102" s="33">
        <f t="shared" si="1"/>
        <v>120409.14</v>
      </c>
    </row>
    <row r="103" spans="1:8" s="18" customFormat="1" ht="47.25">
      <c r="A103" s="433" t="s">
        <v>93</v>
      </c>
      <c r="B103" s="21" t="s">
        <v>1795</v>
      </c>
      <c r="C103" s="3"/>
      <c r="D103" s="55"/>
      <c r="E103" s="500"/>
      <c r="F103" s="420"/>
      <c r="G103" s="374"/>
      <c r="H103" s="33">
        <f t="shared" si="1"/>
        <v>0</v>
      </c>
    </row>
    <row r="104" spans="1:8" s="18" customFormat="1" ht="63">
      <c r="A104" s="433" t="s">
        <v>1847</v>
      </c>
      <c r="B104" s="21" t="s">
        <v>1796</v>
      </c>
      <c r="C104" s="3" t="s">
        <v>1797</v>
      </c>
      <c r="D104" s="55" t="s">
        <v>1798</v>
      </c>
      <c r="E104" s="33">
        <v>5717.3023292727266</v>
      </c>
      <c r="F104" s="420"/>
      <c r="G104" s="374"/>
      <c r="H104" s="33">
        <f t="shared" si="1"/>
        <v>5717.3</v>
      </c>
    </row>
    <row r="105" spans="1:8" s="18" customFormat="1" ht="94.5">
      <c r="A105" s="433" t="s">
        <v>1848</v>
      </c>
      <c r="B105" s="21" t="s">
        <v>1799</v>
      </c>
      <c r="C105" s="3" t="s">
        <v>1800</v>
      </c>
      <c r="D105" s="55" t="s">
        <v>1801</v>
      </c>
      <c r="E105" s="33">
        <v>6714.8613654545443</v>
      </c>
      <c r="F105" s="420"/>
      <c r="G105" s="374"/>
      <c r="H105" s="33">
        <f t="shared" si="1"/>
        <v>6714.86</v>
      </c>
    </row>
    <row r="106" spans="1:8" s="18" customFormat="1" ht="78.75">
      <c r="A106" s="433" t="s">
        <v>1849</v>
      </c>
      <c r="B106" s="21" t="s">
        <v>1802</v>
      </c>
      <c r="C106" s="3" t="s">
        <v>1803</v>
      </c>
      <c r="D106" s="55" t="s">
        <v>1804</v>
      </c>
      <c r="E106" s="33">
        <v>41616.936883636365</v>
      </c>
      <c r="F106" s="420"/>
      <c r="G106" s="374"/>
      <c r="H106" s="33">
        <f t="shared" si="1"/>
        <v>41616.94</v>
      </c>
    </row>
    <row r="107" spans="1:8" s="18" customFormat="1" ht="63">
      <c r="A107" s="433" t="s">
        <v>1850</v>
      </c>
      <c r="B107" s="21" t="s">
        <v>1805</v>
      </c>
      <c r="C107" s="3" t="s">
        <v>1806</v>
      </c>
      <c r="D107" s="55" t="s">
        <v>1807</v>
      </c>
      <c r="E107" s="33">
        <v>68455.787262545447</v>
      </c>
      <c r="F107" s="420"/>
      <c r="G107" s="374"/>
      <c r="H107" s="33">
        <f t="shared" si="1"/>
        <v>68455.789999999994</v>
      </c>
    </row>
    <row r="108" spans="1:8" s="18" customFormat="1" ht="78.75">
      <c r="A108" s="433" t="s">
        <v>1851</v>
      </c>
      <c r="B108" s="21" t="s">
        <v>1808</v>
      </c>
      <c r="C108" s="3" t="s">
        <v>1809</v>
      </c>
      <c r="D108" s="55" t="s">
        <v>1810</v>
      </c>
      <c r="E108" s="33">
        <v>31624.301038909081</v>
      </c>
      <c r="F108" s="420"/>
      <c r="G108" s="374"/>
      <c r="H108" s="33">
        <f t="shared" si="1"/>
        <v>31624.3</v>
      </c>
    </row>
    <row r="109" spans="1:8" s="18" customFormat="1" ht="78.75">
      <c r="A109" s="433" t="s">
        <v>1852</v>
      </c>
      <c r="B109" s="21" t="s">
        <v>1811</v>
      </c>
      <c r="C109" s="3" t="s">
        <v>1809</v>
      </c>
      <c r="D109" s="55" t="s">
        <v>1810</v>
      </c>
      <c r="E109" s="33">
        <v>34141.42347709091</v>
      </c>
      <c r="F109" s="420"/>
      <c r="G109" s="374"/>
      <c r="H109" s="33">
        <f t="shared" si="1"/>
        <v>34141.42</v>
      </c>
    </row>
    <row r="110" spans="1:8" s="18" customFormat="1" ht="78.75">
      <c r="A110" s="433" t="s">
        <v>1853</v>
      </c>
      <c r="B110" s="21" t="s">
        <v>1812</v>
      </c>
      <c r="C110" s="3" t="s">
        <v>1809</v>
      </c>
      <c r="D110" s="55" t="s">
        <v>1810</v>
      </c>
      <c r="E110" s="33">
        <v>31566.534952909089</v>
      </c>
      <c r="F110" s="420"/>
      <c r="G110" s="374"/>
      <c r="H110" s="33">
        <f t="shared" si="1"/>
        <v>31566.53</v>
      </c>
    </row>
    <row r="111" spans="1:8" s="18" customFormat="1" ht="47.25">
      <c r="A111" s="433" t="s">
        <v>95</v>
      </c>
      <c r="B111" s="21" t="s">
        <v>1813</v>
      </c>
      <c r="C111" s="3"/>
      <c r="D111" s="55"/>
      <c r="E111" s="500"/>
      <c r="F111" s="420"/>
      <c r="G111" s="374"/>
      <c r="H111" s="33"/>
    </row>
    <row r="112" spans="1:8" s="18" customFormat="1" ht="110.25">
      <c r="A112" s="433" t="s">
        <v>1854</v>
      </c>
      <c r="B112" s="21" t="s">
        <v>1814</v>
      </c>
      <c r="C112" s="3" t="s">
        <v>1815</v>
      </c>
      <c r="D112" s="55" t="s">
        <v>1816</v>
      </c>
      <c r="E112" s="33">
        <v>84925.189975090907</v>
      </c>
      <c r="F112" s="420"/>
      <c r="G112" s="374"/>
      <c r="H112" s="33">
        <f t="shared" si="1"/>
        <v>84925.19</v>
      </c>
    </row>
    <row r="113" spans="1:8" s="18" customFormat="1" ht="110.25">
      <c r="A113" s="433" t="s">
        <v>1855</v>
      </c>
      <c r="B113" s="21" t="s">
        <v>1817</v>
      </c>
      <c r="C113" s="3" t="s">
        <v>1818</v>
      </c>
      <c r="D113" s="55" t="s">
        <v>1819</v>
      </c>
      <c r="E113" s="33">
        <v>49142.729330181821</v>
      </c>
      <c r="F113" s="420"/>
      <c r="G113" s="374"/>
      <c r="H113" s="33">
        <f t="shared" si="1"/>
        <v>49142.73</v>
      </c>
    </row>
    <row r="114" spans="1:8" s="18" customFormat="1" ht="63">
      <c r="A114" s="433" t="s">
        <v>1856</v>
      </c>
      <c r="B114" s="21" t="s">
        <v>1820</v>
      </c>
      <c r="C114" s="3" t="s">
        <v>1821</v>
      </c>
      <c r="D114" s="55" t="s">
        <v>1822</v>
      </c>
      <c r="E114" s="33">
        <v>27588.895047818176</v>
      </c>
      <c r="F114" s="420"/>
      <c r="G114" s="374"/>
      <c r="H114" s="33">
        <f t="shared" si="1"/>
        <v>27588.9</v>
      </c>
    </row>
    <row r="115" spans="1:8" s="18" customFormat="1">
      <c r="A115" s="433" t="s">
        <v>96</v>
      </c>
      <c r="B115" s="21" t="s">
        <v>1823</v>
      </c>
      <c r="C115" s="3"/>
      <c r="D115" s="55"/>
      <c r="E115" s="500"/>
      <c r="F115" s="420"/>
      <c r="G115" s="374"/>
      <c r="H115" s="33"/>
    </row>
    <row r="116" spans="1:8" s="18" customFormat="1" ht="63">
      <c r="A116" s="433" t="s">
        <v>420</v>
      </c>
      <c r="B116" s="21" t="s">
        <v>1824</v>
      </c>
      <c r="C116" s="3" t="s">
        <v>1825</v>
      </c>
      <c r="D116" s="55" t="s">
        <v>111</v>
      </c>
      <c r="E116" s="33">
        <v>2146.7869281818175</v>
      </c>
      <c r="F116" s="420"/>
      <c r="G116" s="374"/>
      <c r="H116" s="33">
        <f t="shared" si="1"/>
        <v>2146.79</v>
      </c>
    </row>
    <row r="117" spans="1:8" s="18" customFormat="1" ht="63">
      <c r="A117" s="433" t="s">
        <v>421</v>
      </c>
      <c r="B117" s="21" t="s">
        <v>1826</v>
      </c>
      <c r="C117" s="3" t="s">
        <v>1827</v>
      </c>
      <c r="D117" s="55" t="s">
        <v>1828</v>
      </c>
      <c r="E117" s="33">
        <v>40038.526713272717</v>
      </c>
      <c r="F117" s="420"/>
      <c r="G117" s="374"/>
      <c r="H117" s="33">
        <f t="shared" si="1"/>
        <v>40038.53</v>
      </c>
    </row>
    <row r="118" spans="1:8" s="18" customFormat="1" ht="31.5">
      <c r="A118" s="433" t="s">
        <v>1857</v>
      </c>
      <c r="B118" s="21" t="s">
        <v>1829</v>
      </c>
      <c r="C118" s="3" t="s">
        <v>1830</v>
      </c>
      <c r="D118" s="55" t="s">
        <v>1831</v>
      </c>
      <c r="E118" s="33">
        <v>19142.120727818176</v>
      </c>
      <c r="F118" s="420"/>
      <c r="G118" s="374"/>
      <c r="H118" s="33">
        <f t="shared" si="1"/>
        <v>19142.12</v>
      </c>
    </row>
    <row r="119" spans="1:8" s="18" customFormat="1" ht="47.25">
      <c r="A119" s="433" t="s">
        <v>1858</v>
      </c>
      <c r="B119" s="21" t="s">
        <v>1832</v>
      </c>
      <c r="C119" s="3" t="s">
        <v>1833</v>
      </c>
      <c r="D119" s="55" t="s">
        <v>1834</v>
      </c>
      <c r="E119" s="33">
        <v>14282.108916545452</v>
      </c>
      <c r="F119" s="420"/>
      <c r="G119" s="374"/>
      <c r="H119" s="33">
        <f t="shared" si="1"/>
        <v>14282.11</v>
      </c>
    </row>
    <row r="120" spans="1:8" s="18" customFormat="1" ht="47.25">
      <c r="A120" s="433" t="s">
        <v>1859</v>
      </c>
      <c r="B120" s="21" t="s">
        <v>1835</v>
      </c>
      <c r="C120" s="3" t="s">
        <v>1836</v>
      </c>
      <c r="D120" s="55" t="s">
        <v>1837</v>
      </c>
      <c r="E120" s="33">
        <v>43828.850524909089</v>
      </c>
      <c r="F120" s="420"/>
      <c r="G120" s="374"/>
      <c r="H120" s="33">
        <f t="shared" si="1"/>
        <v>43828.85</v>
      </c>
    </row>
    <row r="121" spans="1:8" s="18" customFormat="1" ht="47.25">
      <c r="A121" s="433" t="s">
        <v>1860</v>
      </c>
      <c r="B121" s="21" t="s">
        <v>1838</v>
      </c>
      <c r="C121" s="3" t="s">
        <v>1839</v>
      </c>
      <c r="D121" s="55" t="s">
        <v>1840</v>
      </c>
      <c r="E121" s="33">
        <v>120402.64440654544</v>
      </c>
      <c r="F121" s="420"/>
      <c r="G121" s="374"/>
      <c r="H121" s="33">
        <f t="shared" si="1"/>
        <v>120402.64</v>
      </c>
    </row>
  </sheetData>
  <autoFilter ref="A5:CQ94"/>
  <mergeCells count="11">
    <mergeCell ref="A6:C6"/>
    <mergeCell ref="A13:C13"/>
    <mergeCell ref="A29:C29"/>
    <mergeCell ref="A30:C30"/>
    <mergeCell ref="A96:C96"/>
    <mergeCell ref="A53:C53"/>
    <mergeCell ref="A54:C54"/>
    <mergeCell ref="A64:C64"/>
    <mergeCell ref="A74:C74"/>
    <mergeCell ref="A85:C85"/>
    <mergeCell ref="A94:C94"/>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27"/>
  <sheetViews>
    <sheetView topLeftCell="A113" workbookViewId="0">
      <selection activeCell="C137" sqref="C137"/>
    </sheetView>
  </sheetViews>
  <sheetFormatPr defaultRowHeight="15.75"/>
  <cols>
    <col min="1" max="1" width="9.7109375" style="536" customWidth="1"/>
    <col min="2" max="2" width="52.140625" style="536" customWidth="1"/>
    <col min="3" max="3" width="105.7109375" style="536" customWidth="1"/>
    <col min="4" max="4" width="18.28515625" style="537" customWidth="1"/>
    <col min="5" max="5" width="30.28515625" style="538" customWidth="1"/>
    <col min="6" max="6" width="33.42578125" style="537" customWidth="1"/>
    <col min="7" max="16384" width="9.140625" style="525"/>
  </cols>
  <sheetData>
    <row r="1" spans="1:6" ht="16.5" hidden="1" customHeight="1">
      <c r="A1" s="524"/>
      <c r="B1" s="524"/>
      <c r="C1" s="524"/>
      <c r="D1" s="524"/>
      <c r="E1" s="524"/>
      <c r="F1" s="540"/>
    </row>
    <row r="2" spans="1:6" ht="63">
      <c r="A2" s="526" t="s">
        <v>88</v>
      </c>
      <c r="B2" s="527" t="s">
        <v>84</v>
      </c>
      <c r="C2" s="527" t="s">
        <v>6</v>
      </c>
      <c r="D2" s="527" t="s">
        <v>0</v>
      </c>
      <c r="E2" s="527" t="s">
        <v>1771</v>
      </c>
      <c r="F2" s="528" t="s">
        <v>77</v>
      </c>
    </row>
    <row r="3" spans="1:6" ht="16.5" thickBot="1">
      <c r="A3" s="529">
        <v>1</v>
      </c>
      <c r="B3" s="510">
        <v>2</v>
      </c>
      <c r="C3" s="510">
        <v>3</v>
      </c>
      <c r="D3" s="510">
        <v>4</v>
      </c>
      <c r="E3" s="530">
        <v>5</v>
      </c>
      <c r="F3" s="541">
        <v>8</v>
      </c>
    </row>
    <row r="4" spans="1:6" ht="15.75" customHeight="1">
      <c r="A4" s="763" t="s">
        <v>1430</v>
      </c>
      <c r="B4" s="764"/>
      <c r="C4" s="764"/>
      <c r="D4" s="764"/>
      <c r="E4" s="764"/>
      <c r="F4" s="765"/>
    </row>
    <row r="5" spans="1:6" ht="78.75">
      <c r="A5" s="514" t="s">
        <v>11</v>
      </c>
      <c r="B5" s="517" t="s">
        <v>1422</v>
      </c>
      <c r="C5" s="542" t="s">
        <v>1423</v>
      </c>
      <c r="D5" s="507" t="s">
        <v>172</v>
      </c>
      <c r="E5" s="518"/>
      <c r="F5" s="501"/>
    </row>
    <row r="6" spans="1:6" ht="31.5">
      <c r="A6" s="514" t="s">
        <v>329</v>
      </c>
      <c r="B6" s="517" t="s">
        <v>1599</v>
      </c>
      <c r="C6" s="542" t="s">
        <v>1600</v>
      </c>
      <c r="D6" s="507" t="s">
        <v>1601</v>
      </c>
      <c r="E6" s="518"/>
      <c r="F6" s="501"/>
    </row>
    <row r="7" spans="1:6" ht="141.75">
      <c r="A7" s="514" t="s">
        <v>329</v>
      </c>
      <c r="B7" s="517" t="s">
        <v>1578</v>
      </c>
      <c r="C7" s="516" t="s">
        <v>1579</v>
      </c>
      <c r="D7" s="502" t="s">
        <v>952</v>
      </c>
      <c r="E7" s="531"/>
      <c r="F7" s="501" t="s">
        <v>1528</v>
      </c>
    </row>
    <row r="8" spans="1:6" ht="47.25" customHeight="1">
      <c r="A8" s="514" t="s">
        <v>331</v>
      </c>
      <c r="B8" s="517" t="s">
        <v>782</v>
      </c>
      <c r="C8" s="516" t="s">
        <v>1861</v>
      </c>
      <c r="D8" s="507" t="s">
        <v>172</v>
      </c>
      <c r="E8" s="531"/>
      <c r="F8" s="501" t="s">
        <v>1528</v>
      </c>
    </row>
    <row r="9" spans="1:6" ht="63">
      <c r="A9" s="514" t="s">
        <v>1424</v>
      </c>
      <c r="B9" s="517" t="s">
        <v>1427</v>
      </c>
      <c r="C9" s="522" t="s">
        <v>1428</v>
      </c>
      <c r="D9" s="507" t="s">
        <v>172</v>
      </c>
      <c r="E9" s="531"/>
      <c r="F9" s="532"/>
    </row>
    <row r="10" spans="1:6" ht="110.25">
      <c r="A10" s="514" t="s">
        <v>1425</v>
      </c>
      <c r="B10" s="517" t="s">
        <v>1576</v>
      </c>
      <c r="C10" s="522" t="s">
        <v>1429</v>
      </c>
      <c r="D10" s="507" t="s">
        <v>172</v>
      </c>
      <c r="E10" s="531"/>
      <c r="F10" s="532"/>
    </row>
    <row r="11" spans="1:6" ht="15.75" customHeight="1">
      <c r="A11" s="758" t="s">
        <v>1433</v>
      </c>
      <c r="B11" s="759"/>
      <c r="C11" s="759"/>
      <c r="D11" s="759"/>
      <c r="E11" s="759"/>
      <c r="F11" s="760"/>
    </row>
    <row r="12" spans="1:6" ht="94.5">
      <c r="A12" s="503" t="s">
        <v>12</v>
      </c>
      <c r="B12" s="517" t="s">
        <v>1431</v>
      </c>
      <c r="C12" s="517" t="s">
        <v>2092</v>
      </c>
      <c r="D12" s="507" t="s">
        <v>1105</v>
      </c>
      <c r="E12" s="518"/>
      <c r="F12" s="506" t="s">
        <v>1432</v>
      </c>
    </row>
    <row r="13" spans="1:6" ht="94.5">
      <c r="A13" s="503" t="s">
        <v>13</v>
      </c>
      <c r="B13" s="517" t="s">
        <v>1434</v>
      </c>
      <c r="C13" s="517" t="s">
        <v>2093</v>
      </c>
      <c r="D13" s="507" t="s">
        <v>1105</v>
      </c>
      <c r="E13" s="518"/>
      <c r="F13" s="512"/>
    </row>
    <row r="14" spans="1:6" ht="94.5">
      <c r="A14" s="503" t="s">
        <v>14</v>
      </c>
      <c r="B14" s="517" t="s">
        <v>2105</v>
      </c>
      <c r="C14" s="517" t="s">
        <v>2094</v>
      </c>
      <c r="D14" s="507" t="s">
        <v>1105</v>
      </c>
      <c r="E14" s="518"/>
      <c r="F14" s="512"/>
    </row>
    <row r="15" spans="1:6" ht="63.75" customHeight="1">
      <c r="A15" s="503" t="s">
        <v>1436</v>
      </c>
      <c r="B15" s="517" t="s">
        <v>2106</v>
      </c>
      <c r="C15" s="517" t="s">
        <v>1439</v>
      </c>
      <c r="D15" s="507" t="s">
        <v>58</v>
      </c>
      <c r="E15" s="518"/>
      <c r="F15" s="506" t="s">
        <v>1597</v>
      </c>
    </row>
    <row r="16" spans="1:6" ht="78.75">
      <c r="A16" s="503" t="s">
        <v>1440</v>
      </c>
      <c r="B16" s="517" t="s">
        <v>1438</v>
      </c>
      <c r="C16" s="517" t="s">
        <v>1439</v>
      </c>
      <c r="D16" s="507" t="s">
        <v>680</v>
      </c>
      <c r="E16" s="518"/>
      <c r="F16" s="506" t="s">
        <v>1441</v>
      </c>
    </row>
    <row r="17" spans="1:6" ht="94.5">
      <c r="A17" s="503" t="s">
        <v>1443</v>
      </c>
      <c r="B17" s="517" t="s">
        <v>1442</v>
      </c>
      <c r="C17" s="517" t="s">
        <v>2095</v>
      </c>
      <c r="D17" s="507" t="s">
        <v>2</v>
      </c>
      <c r="E17" s="518"/>
      <c r="F17" s="506" t="s">
        <v>1432</v>
      </c>
    </row>
    <row r="18" spans="1:6" ht="110.25">
      <c r="A18" s="503" t="s">
        <v>1444</v>
      </c>
      <c r="B18" s="517" t="s">
        <v>1448</v>
      </c>
      <c r="C18" s="517" t="s">
        <v>2096</v>
      </c>
      <c r="D18" s="507" t="s">
        <v>2</v>
      </c>
      <c r="E18" s="518"/>
      <c r="F18" s="512"/>
    </row>
    <row r="19" spans="1:6" ht="94.5">
      <c r="A19" s="503" t="s">
        <v>1450</v>
      </c>
      <c r="B19" s="517" t="s">
        <v>1449</v>
      </c>
      <c r="C19" s="517" t="s">
        <v>2097</v>
      </c>
      <c r="D19" s="507" t="s">
        <v>2</v>
      </c>
      <c r="E19" s="518"/>
      <c r="F19" s="512"/>
    </row>
    <row r="20" spans="1:6" ht="63">
      <c r="A20" s="503" t="s">
        <v>1452</v>
      </c>
      <c r="B20" s="517" t="s">
        <v>1451</v>
      </c>
      <c r="C20" s="517" t="s">
        <v>1580</v>
      </c>
      <c r="D20" s="507" t="s">
        <v>680</v>
      </c>
      <c r="E20" s="518"/>
      <c r="F20" s="506"/>
    </row>
    <row r="21" spans="1:6">
      <c r="A21" s="754" t="s">
        <v>783</v>
      </c>
      <c r="B21" s="755"/>
      <c r="C21" s="755"/>
      <c r="D21" s="755"/>
      <c r="E21" s="755"/>
      <c r="F21" s="756"/>
    </row>
    <row r="22" spans="1:6" ht="63">
      <c r="A22" s="509" t="s">
        <v>1458</v>
      </c>
      <c r="B22" s="542" t="s">
        <v>1453</v>
      </c>
      <c r="C22" s="542" t="s">
        <v>1456</v>
      </c>
      <c r="D22" s="507" t="s">
        <v>86</v>
      </c>
      <c r="E22" s="518"/>
      <c r="F22" s="512"/>
    </row>
    <row r="23" spans="1:6" ht="63">
      <c r="A23" s="509" t="s">
        <v>1459</v>
      </c>
      <c r="B23" s="542" t="s">
        <v>1454</v>
      </c>
      <c r="C23" s="542" t="s">
        <v>1457</v>
      </c>
      <c r="D23" s="507" t="s">
        <v>86</v>
      </c>
      <c r="E23" s="518"/>
      <c r="F23" s="512"/>
    </row>
    <row r="24" spans="1:6" ht="78.75">
      <c r="A24" s="509" t="s">
        <v>1460</v>
      </c>
      <c r="B24" s="542" t="s">
        <v>1455</v>
      </c>
      <c r="C24" s="542" t="s">
        <v>1456</v>
      </c>
      <c r="D24" s="507" t="s">
        <v>86</v>
      </c>
      <c r="E24" s="519"/>
      <c r="F24" s="512"/>
    </row>
    <row r="25" spans="1:6">
      <c r="A25" s="509" t="s">
        <v>2327</v>
      </c>
      <c r="B25" s="542" t="s">
        <v>789</v>
      </c>
      <c r="C25" s="542"/>
      <c r="D25" s="507" t="s">
        <v>86</v>
      </c>
      <c r="E25" s="519"/>
      <c r="F25" s="512"/>
    </row>
    <row r="26" spans="1:6">
      <c r="A26" s="509" t="s">
        <v>2328</v>
      </c>
      <c r="B26" s="542" t="s">
        <v>790</v>
      </c>
      <c r="C26" s="542"/>
      <c r="D26" s="507" t="s">
        <v>86</v>
      </c>
      <c r="E26" s="519"/>
      <c r="F26" s="512"/>
    </row>
    <row r="27" spans="1:6">
      <c r="A27" s="509" t="s">
        <v>2329</v>
      </c>
      <c r="B27" s="542" t="s">
        <v>791</v>
      </c>
      <c r="C27" s="542"/>
      <c r="D27" s="507" t="s">
        <v>86</v>
      </c>
      <c r="E27" s="519"/>
      <c r="F27" s="512"/>
    </row>
    <row r="28" spans="1:6" ht="78.75">
      <c r="A28" s="509" t="s">
        <v>1461</v>
      </c>
      <c r="B28" s="542" t="s">
        <v>1462</v>
      </c>
      <c r="C28" s="542" t="s">
        <v>1463</v>
      </c>
      <c r="D28" s="507"/>
      <c r="E28" s="518"/>
      <c r="F28" s="512"/>
    </row>
    <row r="29" spans="1:6">
      <c r="A29" s="509" t="s">
        <v>2330</v>
      </c>
      <c r="B29" s="542" t="s">
        <v>789</v>
      </c>
      <c r="C29" s="542"/>
      <c r="D29" s="507" t="s">
        <v>86</v>
      </c>
      <c r="E29" s="518"/>
      <c r="F29" s="512"/>
    </row>
    <row r="30" spans="1:6">
      <c r="A30" s="509" t="s">
        <v>2331</v>
      </c>
      <c r="B30" s="542" t="s">
        <v>790</v>
      </c>
      <c r="C30" s="542"/>
      <c r="D30" s="507" t="s">
        <v>86</v>
      </c>
      <c r="E30" s="518"/>
      <c r="F30" s="512"/>
    </row>
    <row r="31" spans="1:6">
      <c r="A31" s="509" t="s">
        <v>2332</v>
      </c>
      <c r="B31" s="542" t="s">
        <v>791</v>
      </c>
      <c r="C31" s="542"/>
      <c r="D31" s="507" t="s">
        <v>86</v>
      </c>
      <c r="E31" s="518"/>
      <c r="F31" s="512"/>
    </row>
    <row r="32" spans="1:6" ht="63">
      <c r="A32" s="509" t="s">
        <v>1465</v>
      </c>
      <c r="B32" s="542" t="s">
        <v>1464</v>
      </c>
      <c r="C32" s="542" t="s">
        <v>1457</v>
      </c>
      <c r="D32" s="507"/>
      <c r="E32" s="518"/>
      <c r="F32" s="512"/>
    </row>
    <row r="33" spans="1:6">
      <c r="A33" s="589" t="s">
        <v>2333</v>
      </c>
      <c r="B33" s="590" t="s">
        <v>789</v>
      </c>
      <c r="C33" s="590"/>
      <c r="D33" s="591" t="s">
        <v>86</v>
      </c>
      <c r="E33" s="592"/>
      <c r="F33" s="593"/>
    </row>
    <row r="34" spans="1:6">
      <c r="A34" s="589" t="s">
        <v>2334</v>
      </c>
      <c r="B34" s="590" t="s">
        <v>790</v>
      </c>
      <c r="C34" s="590"/>
      <c r="D34" s="591" t="s">
        <v>86</v>
      </c>
      <c r="E34" s="592"/>
      <c r="F34" s="593"/>
    </row>
    <row r="35" spans="1:6">
      <c r="A35" s="589" t="s">
        <v>2335</v>
      </c>
      <c r="B35" s="590" t="s">
        <v>791</v>
      </c>
      <c r="C35" s="590"/>
      <c r="D35" s="591" t="s">
        <v>86</v>
      </c>
      <c r="E35" s="592"/>
      <c r="F35" s="593"/>
    </row>
    <row r="36" spans="1:6" ht="15.75" customHeight="1">
      <c r="A36" s="758" t="s">
        <v>1466</v>
      </c>
      <c r="B36" s="759"/>
      <c r="C36" s="759"/>
      <c r="D36" s="759"/>
      <c r="E36" s="759"/>
      <c r="F36" s="760"/>
    </row>
    <row r="37" spans="1:6" ht="15.75" customHeight="1">
      <c r="A37" s="754" t="s">
        <v>1779</v>
      </c>
      <c r="B37" s="755"/>
      <c r="C37" s="755"/>
      <c r="D37" s="755"/>
      <c r="E37" s="755"/>
      <c r="F37" s="756"/>
    </row>
    <row r="38" spans="1:6" ht="78.75">
      <c r="A38" s="509" t="s">
        <v>1743</v>
      </c>
      <c r="B38" s="542" t="s">
        <v>1742</v>
      </c>
      <c r="C38" s="542" t="s">
        <v>2098</v>
      </c>
      <c r="D38" s="507" t="s">
        <v>2</v>
      </c>
      <c r="E38" s="518"/>
      <c r="F38" s="512"/>
    </row>
    <row r="39" spans="1:6" ht="78.75">
      <c r="A39" s="509" t="s">
        <v>15</v>
      </c>
      <c r="B39" s="542" t="s">
        <v>1581</v>
      </c>
      <c r="C39" s="542" t="s">
        <v>2098</v>
      </c>
      <c r="D39" s="507" t="s">
        <v>2</v>
      </c>
      <c r="E39" s="518"/>
      <c r="F39" s="512"/>
    </row>
    <row r="40" spans="1:6" ht="78.75">
      <c r="A40" s="509" t="s">
        <v>16</v>
      </c>
      <c r="B40" s="542" t="s">
        <v>1472</v>
      </c>
      <c r="C40" s="542" t="s">
        <v>1468</v>
      </c>
      <c r="D40" s="507" t="s">
        <v>2</v>
      </c>
      <c r="E40" s="518"/>
      <c r="F40" s="506" t="s">
        <v>1469</v>
      </c>
    </row>
    <row r="41" spans="1:6" ht="63">
      <c r="A41" s="509" t="s">
        <v>17</v>
      </c>
      <c r="B41" s="542" t="s">
        <v>1473</v>
      </c>
      <c r="C41" s="542" t="s">
        <v>1470</v>
      </c>
      <c r="D41" s="507" t="s">
        <v>2</v>
      </c>
      <c r="E41" s="518"/>
      <c r="F41" s="506" t="s">
        <v>854</v>
      </c>
    </row>
    <row r="42" spans="1:6" ht="78.75">
      <c r="A42" s="509" t="s">
        <v>28</v>
      </c>
      <c r="B42" s="542" t="s">
        <v>1474</v>
      </c>
      <c r="C42" s="542" t="s">
        <v>1471</v>
      </c>
      <c r="D42" s="507" t="s">
        <v>2</v>
      </c>
      <c r="E42" s="518"/>
      <c r="F42" s="506" t="s">
        <v>1328</v>
      </c>
    </row>
    <row r="43" spans="1:6" ht="78.75">
      <c r="A43" s="509" t="s">
        <v>29</v>
      </c>
      <c r="B43" s="542" t="s">
        <v>1582</v>
      </c>
      <c r="C43" s="542" t="s">
        <v>2098</v>
      </c>
      <c r="D43" s="507" t="s">
        <v>225</v>
      </c>
      <c r="E43" s="518"/>
      <c r="F43" s="512"/>
    </row>
    <row r="44" spans="1:6" ht="78.75">
      <c r="A44" s="509" t="s">
        <v>30</v>
      </c>
      <c r="B44" s="542" t="s">
        <v>1583</v>
      </c>
      <c r="C44" s="542" t="s">
        <v>1475</v>
      </c>
      <c r="D44" s="507" t="s">
        <v>225</v>
      </c>
      <c r="E44" s="518"/>
      <c r="F44" s="512"/>
    </row>
    <row r="45" spans="1:6" ht="94.5">
      <c r="A45" s="509" t="s">
        <v>1217</v>
      </c>
      <c r="B45" s="542" t="s">
        <v>1741</v>
      </c>
      <c r="C45" s="542" t="s">
        <v>1476</v>
      </c>
      <c r="D45" s="507" t="s">
        <v>45</v>
      </c>
      <c r="E45" s="518"/>
      <c r="F45" s="512"/>
    </row>
    <row r="46" spans="1:6" ht="94.5">
      <c r="A46" s="509" t="s">
        <v>1477</v>
      </c>
      <c r="B46" s="542" t="s">
        <v>1481</v>
      </c>
      <c r="C46" s="542" t="s">
        <v>1476</v>
      </c>
      <c r="D46" s="507" t="s">
        <v>45</v>
      </c>
      <c r="E46" s="518"/>
      <c r="F46" s="512"/>
    </row>
    <row r="47" spans="1:6" ht="78.75">
      <c r="A47" s="509" t="s">
        <v>1478</v>
      </c>
      <c r="B47" s="542" t="s">
        <v>1485</v>
      </c>
      <c r="C47" s="542" t="s">
        <v>1488</v>
      </c>
      <c r="D47" s="507" t="s">
        <v>45</v>
      </c>
      <c r="E47" s="518"/>
      <c r="F47" s="501" t="s">
        <v>1528</v>
      </c>
    </row>
    <row r="48" spans="1:6" ht="94.5">
      <c r="A48" s="509" t="s">
        <v>1479</v>
      </c>
      <c r="B48" s="542" t="s">
        <v>1492</v>
      </c>
      <c r="C48" s="542" t="s">
        <v>1490</v>
      </c>
      <c r="D48" s="507" t="s">
        <v>3</v>
      </c>
      <c r="E48" s="518"/>
      <c r="F48" s="512"/>
    </row>
    <row r="49" spans="1:6" ht="78.75">
      <c r="A49" s="509" t="s">
        <v>1480</v>
      </c>
      <c r="B49" s="542" t="s">
        <v>1493</v>
      </c>
      <c r="C49" s="542" t="s">
        <v>1494</v>
      </c>
      <c r="D49" s="507" t="s">
        <v>45</v>
      </c>
      <c r="E49" s="518"/>
      <c r="F49" s="512"/>
    </row>
    <row r="50" spans="1:6" ht="47.25" customHeight="1">
      <c r="A50" s="509" t="s">
        <v>1482</v>
      </c>
      <c r="B50" s="542" t="s">
        <v>1498</v>
      </c>
      <c r="C50" s="542" t="s">
        <v>1499</v>
      </c>
      <c r="D50" s="507" t="s">
        <v>1347</v>
      </c>
      <c r="E50" s="518"/>
      <c r="F50" s="501" t="s">
        <v>1528</v>
      </c>
    </row>
    <row r="51" spans="1:6" ht="63">
      <c r="A51" s="509" t="s">
        <v>1483</v>
      </c>
      <c r="B51" s="542" t="s">
        <v>1500</v>
      </c>
      <c r="C51" s="542" t="s">
        <v>1501</v>
      </c>
      <c r="D51" s="507" t="s">
        <v>45</v>
      </c>
      <c r="E51" s="518"/>
      <c r="F51" s="501" t="s">
        <v>1528</v>
      </c>
    </row>
    <row r="52" spans="1:6" ht="63">
      <c r="A52" s="509" t="s">
        <v>1484</v>
      </c>
      <c r="B52" s="542" t="s">
        <v>1502</v>
      </c>
      <c r="C52" s="542" t="s">
        <v>1503</v>
      </c>
      <c r="D52" s="507" t="s">
        <v>52</v>
      </c>
      <c r="E52" s="518"/>
      <c r="F52" s="501" t="s">
        <v>1528</v>
      </c>
    </row>
    <row r="53" spans="1:6" ht="63">
      <c r="A53" s="509" t="s">
        <v>1486</v>
      </c>
      <c r="B53" s="542" t="s">
        <v>1504</v>
      </c>
      <c r="C53" s="542" t="s">
        <v>1505</v>
      </c>
      <c r="D53" s="507" t="s">
        <v>3</v>
      </c>
      <c r="E53" s="518"/>
      <c r="F53" s="501" t="s">
        <v>1528</v>
      </c>
    </row>
    <row r="54" spans="1:6" ht="94.5">
      <c r="A54" s="509" t="s">
        <v>1487</v>
      </c>
      <c r="B54" s="516" t="s">
        <v>1506</v>
      </c>
      <c r="C54" s="516" t="s">
        <v>2099</v>
      </c>
      <c r="D54" s="513" t="s">
        <v>5</v>
      </c>
      <c r="E54" s="520"/>
      <c r="F54" s="512"/>
    </row>
    <row r="55" spans="1:6" ht="110.25">
      <c r="A55" s="509" t="s">
        <v>1489</v>
      </c>
      <c r="B55" s="543" t="s">
        <v>1507</v>
      </c>
      <c r="C55" s="542" t="s">
        <v>2100</v>
      </c>
      <c r="D55" s="513" t="s">
        <v>5</v>
      </c>
      <c r="E55" s="520"/>
      <c r="F55" s="512"/>
    </row>
    <row r="56" spans="1:6" ht="94.5">
      <c r="A56" s="509" t="s">
        <v>1491</v>
      </c>
      <c r="B56" s="543" t="s">
        <v>1508</v>
      </c>
      <c r="C56" s="542" t="s">
        <v>2101</v>
      </c>
      <c r="D56" s="513" t="s">
        <v>5</v>
      </c>
      <c r="E56" s="520"/>
      <c r="F56" s="512"/>
    </row>
    <row r="57" spans="1:6" ht="94.5">
      <c r="A57" s="509" t="s">
        <v>1495</v>
      </c>
      <c r="B57" s="543" t="s">
        <v>1509</v>
      </c>
      <c r="C57" s="542" t="s">
        <v>2101</v>
      </c>
      <c r="D57" s="513" t="s">
        <v>5</v>
      </c>
      <c r="E57" s="520"/>
      <c r="F57" s="512"/>
    </row>
    <row r="58" spans="1:6" ht="110.25">
      <c r="A58" s="509" t="s">
        <v>1496</v>
      </c>
      <c r="B58" s="542" t="s">
        <v>1510</v>
      </c>
      <c r="C58" s="542" t="s">
        <v>2102</v>
      </c>
      <c r="D58" s="507" t="s">
        <v>4</v>
      </c>
      <c r="E58" s="520"/>
      <c r="F58" s="512"/>
    </row>
    <row r="59" spans="1:6" ht="47.25">
      <c r="A59" s="509" t="s">
        <v>1497</v>
      </c>
      <c r="B59" s="542" t="s">
        <v>1511</v>
      </c>
      <c r="C59" s="542" t="s">
        <v>1515</v>
      </c>
      <c r="D59" s="507" t="s">
        <v>66</v>
      </c>
      <c r="E59" s="518"/>
      <c r="F59" s="512"/>
    </row>
    <row r="60" spans="1:6" ht="15.75" customHeight="1">
      <c r="A60" s="758" t="s">
        <v>1516</v>
      </c>
      <c r="B60" s="759"/>
      <c r="C60" s="759"/>
      <c r="D60" s="759"/>
      <c r="E60" s="759"/>
      <c r="F60" s="760"/>
    </row>
    <row r="61" spans="1:6" ht="15.75" customHeight="1">
      <c r="A61" s="754" t="s">
        <v>1780</v>
      </c>
      <c r="B61" s="755"/>
      <c r="C61" s="755"/>
      <c r="D61" s="755"/>
      <c r="E61" s="755"/>
      <c r="F61" s="756"/>
    </row>
    <row r="62" spans="1:6" ht="78.75">
      <c r="A62" s="505" t="s">
        <v>1526</v>
      </c>
      <c r="B62" s="544" t="s">
        <v>2103</v>
      </c>
      <c r="C62" s="543" t="s">
        <v>1525</v>
      </c>
      <c r="D62" s="502" t="s">
        <v>66</v>
      </c>
      <c r="E62" s="520"/>
      <c r="F62" s="512"/>
    </row>
    <row r="63" spans="1:6" ht="78.75">
      <c r="A63" s="505" t="s">
        <v>19</v>
      </c>
      <c r="B63" s="544" t="s">
        <v>1518</v>
      </c>
      <c r="C63" s="543" t="s">
        <v>1525</v>
      </c>
      <c r="D63" s="502" t="s">
        <v>66</v>
      </c>
      <c r="E63" s="520"/>
      <c r="F63" s="512"/>
    </row>
    <row r="64" spans="1:6" ht="78.75">
      <c r="A64" s="505" t="s">
        <v>20</v>
      </c>
      <c r="B64" s="542" t="s">
        <v>1519</v>
      </c>
      <c r="C64" s="543" t="s">
        <v>1525</v>
      </c>
      <c r="D64" s="507" t="s">
        <v>66</v>
      </c>
      <c r="E64" s="518"/>
      <c r="F64" s="512"/>
    </row>
    <row r="65" spans="1:6" ht="47.25">
      <c r="A65" s="505" t="s">
        <v>27</v>
      </c>
      <c r="B65" s="544" t="s">
        <v>1520</v>
      </c>
      <c r="C65" s="542" t="s">
        <v>1515</v>
      </c>
      <c r="D65" s="502" t="s">
        <v>66</v>
      </c>
      <c r="E65" s="520"/>
      <c r="F65" s="512"/>
    </row>
    <row r="66" spans="1:6" ht="47.25">
      <c r="A66" s="505" t="s">
        <v>33</v>
      </c>
      <c r="B66" s="542" t="s">
        <v>1521</v>
      </c>
      <c r="C66" s="542" t="s">
        <v>1515</v>
      </c>
      <c r="D66" s="502" t="s">
        <v>66</v>
      </c>
      <c r="E66" s="520"/>
      <c r="F66" s="512"/>
    </row>
    <row r="67" spans="1:6" ht="63">
      <c r="A67" s="505" t="s">
        <v>34</v>
      </c>
      <c r="B67" s="542" t="s">
        <v>1522</v>
      </c>
      <c r="C67" s="542" t="s">
        <v>1527</v>
      </c>
      <c r="D67" s="502" t="s">
        <v>65</v>
      </c>
      <c r="E67" s="520"/>
      <c r="F67" s="501"/>
    </row>
    <row r="68" spans="1:6" ht="63">
      <c r="A68" s="505" t="s">
        <v>35</v>
      </c>
      <c r="B68" s="542" t="s">
        <v>1584</v>
      </c>
      <c r="C68" s="542" t="s">
        <v>1529</v>
      </c>
      <c r="D68" s="507" t="s">
        <v>66</v>
      </c>
      <c r="E68" s="518"/>
      <c r="F68" s="512"/>
    </row>
    <row r="69" spans="1:6" ht="78.75">
      <c r="A69" s="505" t="s">
        <v>36</v>
      </c>
      <c r="B69" s="542" t="s">
        <v>1585</v>
      </c>
      <c r="C69" s="542" t="s">
        <v>1529</v>
      </c>
      <c r="D69" s="507" t="s">
        <v>66</v>
      </c>
      <c r="E69" s="520"/>
      <c r="F69" s="512"/>
    </row>
    <row r="70" spans="1:6" ht="63">
      <c r="A70" s="505" t="s">
        <v>40</v>
      </c>
      <c r="B70" s="542" t="s">
        <v>1586</v>
      </c>
      <c r="C70" s="542" t="s">
        <v>1529</v>
      </c>
      <c r="D70" s="507" t="s">
        <v>66</v>
      </c>
      <c r="E70" s="518"/>
      <c r="F70" s="512"/>
    </row>
    <row r="71" spans="1:6" ht="15.75" customHeight="1">
      <c r="A71" s="754" t="s">
        <v>691</v>
      </c>
      <c r="B71" s="755"/>
      <c r="C71" s="755"/>
      <c r="D71" s="755"/>
      <c r="E71" s="755"/>
      <c r="F71" s="756"/>
    </row>
    <row r="72" spans="1:6" ht="78.75">
      <c r="A72" s="505" t="s">
        <v>41</v>
      </c>
      <c r="B72" s="516" t="s">
        <v>1536</v>
      </c>
      <c r="C72" s="516" t="s">
        <v>1598</v>
      </c>
      <c r="D72" s="502" t="s">
        <v>45</v>
      </c>
      <c r="E72" s="520"/>
      <c r="F72" s="512"/>
    </row>
    <row r="73" spans="1:6" ht="78.75">
      <c r="A73" s="505" t="s">
        <v>42</v>
      </c>
      <c r="B73" s="542" t="s">
        <v>1537</v>
      </c>
      <c r="C73" s="516" t="s">
        <v>1538</v>
      </c>
      <c r="D73" s="502" t="s">
        <v>64</v>
      </c>
      <c r="E73" s="521"/>
      <c r="F73" s="512"/>
    </row>
    <row r="74" spans="1:6" ht="78.75">
      <c r="A74" s="505" t="s">
        <v>1266</v>
      </c>
      <c r="B74" s="542" t="s">
        <v>1539</v>
      </c>
      <c r="C74" s="516" t="s">
        <v>1538</v>
      </c>
      <c r="D74" s="507" t="s">
        <v>392</v>
      </c>
      <c r="E74" s="518"/>
      <c r="F74" s="512"/>
    </row>
    <row r="75" spans="1:6">
      <c r="A75" s="504" t="s">
        <v>43</v>
      </c>
      <c r="B75" s="754" t="s">
        <v>1587</v>
      </c>
      <c r="C75" s="755"/>
      <c r="D75" s="755"/>
      <c r="E75" s="755"/>
      <c r="F75" s="756"/>
    </row>
    <row r="76" spans="1:6" ht="94.5">
      <c r="A76" s="505" t="s">
        <v>1781</v>
      </c>
      <c r="B76" s="542" t="s">
        <v>1588</v>
      </c>
      <c r="C76" s="542" t="s">
        <v>1545</v>
      </c>
      <c r="D76" s="507" t="s">
        <v>45</v>
      </c>
      <c r="E76" s="518"/>
      <c r="F76" s="512"/>
    </row>
    <row r="77" spans="1:6" ht="94.5">
      <c r="A77" s="505" t="s">
        <v>1782</v>
      </c>
      <c r="B77" s="542" t="s">
        <v>1589</v>
      </c>
      <c r="C77" s="542" t="s">
        <v>1545</v>
      </c>
      <c r="D77" s="507" t="s">
        <v>45</v>
      </c>
      <c r="E77" s="518"/>
      <c r="F77" s="512"/>
    </row>
    <row r="78" spans="1:6" ht="94.5">
      <c r="A78" s="505" t="s">
        <v>1783</v>
      </c>
      <c r="B78" s="542" t="s">
        <v>1590</v>
      </c>
      <c r="C78" s="542" t="s">
        <v>1545</v>
      </c>
      <c r="D78" s="507" t="s">
        <v>45</v>
      </c>
      <c r="E78" s="518"/>
      <c r="F78" s="512"/>
    </row>
    <row r="79" spans="1:6" ht="63">
      <c r="A79" s="505" t="s">
        <v>1267</v>
      </c>
      <c r="B79" s="542" t="s">
        <v>1543</v>
      </c>
      <c r="C79" s="542" t="s">
        <v>1546</v>
      </c>
      <c r="D79" s="507" t="s">
        <v>45</v>
      </c>
      <c r="E79" s="518"/>
      <c r="F79" s="506" t="s">
        <v>1544</v>
      </c>
    </row>
    <row r="80" spans="1:6" ht="63">
      <c r="A80" s="505" t="s">
        <v>1530</v>
      </c>
      <c r="B80" s="542" t="s">
        <v>1547</v>
      </c>
      <c r="C80" s="542" t="s">
        <v>1546</v>
      </c>
      <c r="D80" s="507" t="s">
        <v>45</v>
      </c>
      <c r="E80" s="518"/>
      <c r="F80" s="506" t="s">
        <v>1544</v>
      </c>
    </row>
    <row r="81" spans="1:6" ht="15.75" customHeight="1">
      <c r="A81" s="754" t="s">
        <v>560</v>
      </c>
      <c r="B81" s="755"/>
      <c r="C81" s="755"/>
      <c r="D81" s="755"/>
      <c r="E81" s="755"/>
      <c r="F81" s="756"/>
    </row>
    <row r="82" spans="1:6" ht="63">
      <c r="A82" s="503" t="s">
        <v>1531</v>
      </c>
      <c r="B82" s="542" t="s">
        <v>1591</v>
      </c>
      <c r="C82" s="542" t="s">
        <v>1559</v>
      </c>
      <c r="D82" s="502" t="s">
        <v>66</v>
      </c>
      <c r="E82" s="533"/>
      <c r="F82" s="512"/>
    </row>
    <row r="83" spans="1:6" ht="63">
      <c r="A83" s="503" t="s">
        <v>1532</v>
      </c>
      <c r="B83" s="542" t="s">
        <v>1553</v>
      </c>
      <c r="C83" s="542" t="s">
        <v>1559</v>
      </c>
      <c r="D83" s="502" t="s">
        <v>66</v>
      </c>
      <c r="E83" s="533"/>
      <c r="F83" s="512"/>
    </row>
    <row r="84" spans="1:6" ht="18.75" customHeight="1">
      <c r="A84" s="503" t="s">
        <v>1533</v>
      </c>
      <c r="B84" s="542" t="s">
        <v>1554</v>
      </c>
      <c r="C84" s="542" t="s">
        <v>1559</v>
      </c>
      <c r="D84" s="502" t="s">
        <v>66</v>
      </c>
      <c r="E84" s="533"/>
      <c r="F84" s="512"/>
    </row>
    <row r="85" spans="1:6" ht="63">
      <c r="A85" s="503" t="s">
        <v>1534</v>
      </c>
      <c r="B85" s="542" t="s">
        <v>1592</v>
      </c>
      <c r="C85" s="542" t="s">
        <v>1559</v>
      </c>
      <c r="D85" s="507" t="s">
        <v>66</v>
      </c>
      <c r="E85" s="520"/>
      <c r="F85" s="512"/>
    </row>
    <row r="86" spans="1:6" ht="63">
      <c r="A86" s="503" t="s">
        <v>1535</v>
      </c>
      <c r="B86" s="542" t="s">
        <v>1593</v>
      </c>
      <c r="C86" s="542" t="s">
        <v>1559</v>
      </c>
      <c r="D86" s="507" t="s">
        <v>66</v>
      </c>
      <c r="E86" s="520"/>
      <c r="F86" s="512"/>
    </row>
    <row r="87" spans="1:6" ht="63">
      <c r="A87" s="503" t="s">
        <v>1540</v>
      </c>
      <c r="B87" s="542" t="s">
        <v>1555</v>
      </c>
      <c r="C87" s="522" t="s">
        <v>1559</v>
      </c>
      <c r="D87" s="502" t="s">
        <v>66</v>
      </c>
      <c r="E87" s="520"/>
      <c r="F87" s="512"/>
    </row>
    <row r="88" spans="1:6" ht="78.75">
      <c r="A88" s="503" t="s">
        <v>1541</v>
      </c>
      <c r="B88" s="542" t="s">
        <v>1556</v>
      </c>
      <c r="C88" s="522" t="s">
        <v>1560</v>
      </c>
      <c r="D88" s="502" t="s">
        <v>64</v>
      </c>
      <c r="E88" s="520"/>
      <c r="F88" s="512"/>
    </row>
    <row r="89" spans="1:6" ht="63">
      <c r="A89" s="503" t="s">
        <v>1542</v>
      </c>
      <c r="B89" s="542" t="s">
        <v>1557</v>
      </c>
      <c r="C89" s="515" t="s">
        <v>1559</v>
      </c>
      <c r="D89" s="502" t="s">
        <v>45</v>
      </c>
      <c r="E89" s="520"/>
      <c r="F89" s="512"/>
    </row>
    <row r="90" spans="1:6" ht="63">
      <c r="A90" s="503" t="s">
        <v>1548</v>
      </c>
      <c r="B90" s="542" t="s">
        <v>1558</v>
      </c>
      <c r="C90" s="515" t="s">
        <v>1559</v>
      </c>
      <c r="D90" s="502" t="s">
        <v>45</v>
      </c>
      <c r="E90" s="520"/>
      <c r="F90" s="512"/>
    </row>
    <row r="91" spans="1:6" ht="63">
      <c r="A91" s="503" t="s">
        <v>1549</v>
      </c>
      <c r="B91" s="542" t="s">
        <v>1752</v>
      </c>
      <c r="C91" s="542" t="s">
        <v>1561</v>
      </c>
      <c r="D91" s="502" t="s">
        <v>66</v>
      </c>
      <c r="E91" s="520"/>
      <c r="F91" s="512"/>
    </row>
    <row r="92" spans="1:6" ht="15.75" customHeight="1">
      <c r="A92" s="754" t="s">
        <v>561</v>
      </c>
      <c r="B92" s="755"/>
      <c r="C92" s="756"/>
      <c r="D92" s="762"/>
      <c r="E92" s="762"/>
      <c r="F92" s="506"/>
    </row>
    <row r="93" spans="1:6" ht="110.25">
      <c r="A93" s="511" t="s">
        <v>1550</v>
      </c>
      <c r="B93" s="542" t="s">
        <v>342</v>
      </c>
      <c r="C93" s="515" t="s">
        <v>343</v>
      </c>
      <c r="D93" s="507" t="s">
        <v>344</v>
      </c>
      <c r="E93" s="523"/>
      <c r="F93" s="512"/>
    </row>
    <row r="94" spans="1:6" ht="63">
      <c r="A94" s="511" t="s">
        <v>1551</v>
      </c>
      <c r="B94" s="542" t="s">
        <v>1570</v>
      </c>
      <c r="C94" s="515" t="s">
        <v>108</v>
      </c>
      <c r="D94" s="507" t="s">
        <v>61</v>
      </c>
      <c r="E94" s="518"/>
      <c r="F94" s="512"/>
    </row>
    <row r="95" spans="1:6" ht="31.5">
      <c r="A95" s="511" t="s">
        <v>1552</v>
      </c>
      <c r="B95" s="542" t="s">
        <v>1571</v>
      </c>
      <c r="C95" s="542" t="s">
        <v>1546</v>
      </c>
      <c r="D95" s="507" t="s">
        <v>1</v>
      </c>
      <c r="E95" s="520"/>
      <c r="F95" s="512"/>
    </row>
    <row r="96" spans="1:6" ht="31.5">
      <c r="A96" s="511" t="s">
        <v>1562</v>
      </c>
      <c r="B96" s="542" t="s">
        <v>1572</v>
      </c>
      <c r="C96" s="542" t="s">
        <v>1546</v>
      </c>
      <c r="D96" s="507" t="s">
        <v>1</v>
      </c>
      <c r="E96" s="520"/>
      <c r="F96" s="512"/>
    </row>
    <row r="97" spans="1:6" ht="47.25">
      <c r="A97" s="511" t="s">
        <v>1563</v>
      </c>
      <c r="B97" s="542" t="s">
        <v>1573</v>
      </c>
      <c r="C97" s="515" t="s">
        <v>220</v>
      </c>
      <c r="D97" s="507" t="s">
        <v>64</v>
      </c>
      <c r="E97" s="518"/>
      <c r="F97" s="512"/>
    </row>
    <row r="98" spans="1:6" ht="78.75">
      <c r="A98" s="511" t="s">
        <v>1564</v>
      </c>
      <c r="B98" s="516" t="s">
        <v>1594</v>
      </c>
      <c r="C98" s="542" t="s">
        <v>1575</v>
      </c>
      <c r="D98" s="502" t="s">
        <v>1122</v>
      </c>
      <c r="E98" s="520"/>
      <c r="F98" s="512"/>
    </row>
    <row r="99" spans="1:6" ht="63">
      <c r="A99" s="511" t="s">
        <v>1565</v>
      </c>
      <c r="B99" s="542" t="s">
        <v>1595</v>
      </c>
      <c r="C99" s="542" t="s">
        <v>1575</v>
      </c>
      <c r="D99" s="502" t="s">
        <v>66</v>
      </c>
      <c r="E99" s="534"/>
      <c r="F99" s="512"/>
    </row>
    <row r="100" spans="1:6" ht="63">
      <c r="A100" s="511" t="s">
        <v>1566</v>
      </c>
      <c r="B100" s="542" t="s">
        <v>1574</v>
      </c>
      <c r="C100" s="542" t="s">
        <v>1575</v>
      </c>
      <c r="D100" s="507" t="s">
        <v>66</v>
      </c>
      <c r="E100" s="518"/>
      <c r="F100" s="512"/>
    </row>
    <row r="101" spans="1:6" ht="82.5" customHeight="1">
      <c r="A101" s="757" t="s">
        <v>2104</v>
      </c>
      <c r="B101" s="757"/>
      <c r="C101" s="757"/>
      <c r="D101" s="757"/>
      <c r="E101" s="757"/>
      <c r="F101" s="757"/>
    </row>
    <row r="102" spans="1:6" ht="15.75" customHeight="1">
      <c r="A102" s="758" t="s">
        <v>1784</v>
      </c>
      <c r="B102" s="759"/>
      <c r="C102" s="760"/>
      <c r="D102" s="761"/>
      <c r="E102" s="761"/>
      <c r="F102" s="508"/>
    </row>
    <row r="103" spans="1:6" ht="47.25">
      <c r="A103" s="511" t="s">
        <v>91</v>
      </c>
      <c r="B103" s="542" t="s">
        <v>1422</v>
      </c>
      <c r="C103" s="542" t="s">
        <v>1785</v>
      </c>
      <c r="D103" s="502" t="s">
        <v>172</v>
      </c>
      <c r="E103" s="535"/>
      <c r="F103" s="512"/>
    </row>
    <row r="104" spans="1:6">
      <c r="A104" s="545" t="s">
        <v>92</v>
      </c>
      <c r="B104" s="754" t="s">
        <v>1786</v>
      </c>
      <c r="C104" s="755"/>
      <c r="D104" s="755"/>
      <c r="E104" s="755"/>
      <c r="F104" s="756"/>
    </row>
    <row r="105" spans="1:6" ht="47.25">
      <c r="A105" s="511" t="s">
        <v>1843</v>
      </c>
      <c r="B105" s="542" t="s">
        <v>1787</v>
      </c>
      <c r="C105" s="542" t="s">
        <v>1788</v>
      </c>
      <c r="D105" s="502" t="s">
        <v>1789</v>
      </c>
      <c r="E105" s="535"/>
      <c r="F105" s="512"/>
    </row>
    <row r="106" spans="1:6" ht="78.75">
      <c r="A106" s="511" t="s">
        <v>1844</v>
      </c>
      <c r="B106" s="542" t="s">
        <v>1790</v>
      </c>
      <c r="C106" s="542" t="s">
        <v>1791</v>
      </c>
      <c r="D106" s="502" t="s">
        <v>1789</v>
      </c>
      <c r="E106" s="535"/>
      <c r="F106" s="512"/>
    </row>
    <row r="107" spans="1:6" ht="47.25">
      <c r="A107" s="511" t="s">
        <v>1845</v>
      </c>
      <c r="B107" s="542" t="s">
        <v>1792</v>
      </c>
      <c r="C107" s="542" t="s">
        <v>1788</v>
      </c>
      <c r="D107" s="502" t="s">
        <v>1793</v>
      </c>
      <c r="E107" s="535"/>
      <c r="F107" s="512"/>
    </row>
    <row r="108" spans="1:6" ht="78.75">
      <c r="A108" s="511" t="s">
        <v>1846</v>
      </c>
      <c r="B108" s="542" t="s">
        <v>1794</v>
      </c>
      <c r="C108" s="542" t="s">
        <v>1791</v>
      </c>
      <c r="D108" s="502" t="s">
        <v>1793</v>
      </c>
      <c r="E108" s="535"/>
      <c r="F108" s="512"/>
    </row>
    <row r="109" spans="1:6">
      <c r="A109" s="545" t="s">
        <v>93</v>
      </c>
      <c r="B109" s="754" t="s">
        <v>1795</v>
      </c>
      <c r="C109" s="755"/>
      <c r="D109" s="755"/>
      <c r="E109" s="755"/>
      <c r="F109" s="756"/>
    </row>
    <row r="110" spans="1:6" ht="47.25">
      <c r="A110" s="511" t="s">
        <v>1847</v>
      </c>
      <c r="B110" s="542" t="s">
        <v>1796</v>
      </c>
      <c r="C110" s="542" t="s">
        <v>1797</v>
      </c>
      <c r="D110" s="502" t="s">
        <v>1798</v>
      </c>
      <c r="E110" s="535"/>
      <c r="F110" s="512"/>
    </row>
    <row r="111" spans="1:6" ht="78.75">
      <c r="A111" s="511" t="s">
        <v>1848</v>
      </c>
      <c r="B111" s="542" t="s">
        <v>1799</v>
      </c>
      <c r="C111" s="542" t="s">
        <v>1800</v>
      </c>
      <c r="D111" s="502" t="s">
        <v>1801</v>
      </c>
      <c r="E111" s="535"/>
      <c r="F111" s="512"/>
    </row>
    <row r="112" spans="1:6" ht="63">
      <c r="A112" s="511" t="s">
        <v>1849</v>
      </c>
      <c r="B112" s="542" t="s">
        <v>1802</v>
      </c>
      <c r="C112" s="542" t="s">
        <v>1803</v>
      </c>
      <c r="D112" s="502" t="s">
        <v>1804</v>
      </c>
      <c r="E112" s="535"/>
      <c r="F112" s="512"/>
    </row>
    <row r="113" spans="1:6" ht="47.25">
      <c r="A113" s="511" t="s">
        <v>1850</v>
      </c>
      <c r="B113" s="542" t="s">
        <v>1805</v>
      </c>
      <c r="C113" s="542" t="s">
        <v>1806</v>
      </c>
      <c r="D113" s="502" t="s">
        <v>1807</v>
      </c>
      <c r="E113" s="535"/>
      <c r="F113" s="512"/>
    </row>
    <row r="114" spans="1:6" ht="63">
      <c r="A114" s="511" t="s">
        <v>1851</v>
      </c>
      <c r="B114" s="542" t="s">
        <v>1808</v>
      </c>
      <c r="C114" s="542" t="s">
        <v>1809</v>
      </c>
      <c r="D114" s="502" t="s">
        <v>1810</v>
      </c>
      <c r="E114" s="535"/>
      <c r="F114" s="512"/>
    </row>
    <row r="115" spans="1:6" ht="63">
      <c r="A115" s="511" t="s">
        <v>1852</v>
      </c>
      <c r="B115" s="542" t="s">
        <v>1811</v>
      </c>
      <c r="C115" s="542" t="s">
        <v>1809</v>
      </c>
      <c r="D115" s="502" t="s">
        <v>1810</v>
      </c>
      <c r="E115" s="535"/>
      <c r="F115" s="512"/>
    </row>
    <row r="116" spans="1:6" ht="63">
      <c r="A116" s="511" t="s">
        <v>1853</v>
      </c>
      <c r="B116" s="542" t="s">
        <v>1812</v>
      </c>
      <c r="C116" s="542" t="s">
        <v>1809</v>
      </c>
      <c r="D116" s="502" t="s">
        <v>1810</v>
      </c>
      <c r="E116" s="535"/>
      <c r="F116" s="512"/>
    </row>
    <row r="117" spans="1:6">
      <c r="A117" s="545" t="s">
        <v>95</v>
      </c>
      <c r="B117" s="754" t="s">
        <v>1813</v>
      </c>
      <c r="C117" s="755"/>
      <c r="D117" s="755"/>
      <c r="E117" s="755"/>
      <c r="F117" s="756"/>
    </row>
    <row r="118" spans="1:6" ht="94.5">
      <c r="A118" s="511" t="s">
        <v>1854</v>
      </c>
      <c r="B118" s="542" t="s">
        <v>1814</v>
      </c>
      <c r="C118" s="542" t="s">
        <v>1815</v>
      </c>
      <c r="D118" s="502" t="s">
        <v>1816</v>
      </c>
      <c r="E118" s="535"/>
      <c r="F118" s="512"/>
    </row>
    <row r="119" spans="1:6" ht="94.5">
      <c r="A119" s="511" t="s">
        <v>1855</v>
      </c>
      <c r="B119" s="542" t="s">
        <v>1817</v>
      </c>
      <c r="C119" s="542" t="s">
        <v>1818</v>
      </c>
      <c r="D119" s="502" t="s">
        <v>1819</v>
      </c>
      <c r="E119" s="535"/>
      <c r="F119" s="512"/>
    </row>
    <row r="120" spans="1:6" ht="63">
      <c r="A120" s="511" t="s">
        <v>1856</v>
      </c>
      <c r="B120" s="542" t="s">
        <v>1820</v>
      </c>
      <c r="C120" s="542" t="s">
        <v>1821</v>
      </c>
      <c r="D120" s="502" t="s">
        <v>1822</v>
      </c>
      <c r="E120" s="535"/>
      <c r="F120" s="512"/>
    </row>
    <row r="121" spans="1:6">
      <c r="A121" s="545" t="s">
        <v>96</v>
      </c>
      <c r="B121" s="754" t="s">
        <v>1823</v>
      </c>
      <c r="C121" s="755"/>
      <c r="D121" s="755"/>
      <c r="E121" s="755"/>
      <c r="F121" s="756"/>
    </row>
    <row r="122" spans="1:6" ht="47.25">
      <c r="A122" s="511" t="s">
        <v>420</v>
      </c>
      <c r="B122" s="542" t="s">
        <v>1824</v>
      </c>
      <c r="C122" s="542" t="s">
        <v>1825</v>
      </c>
      <c r="D122" s="502" t="s">
        <v>111</v>
      </c>
      <c r="E122" s="535"/>
      <c r="F122" s="512"/>
    </row>
    <row r="123" spans="1:6" ht="47.25">
      <c r="A123" s="511" t="s">
        <v>421</v>
      </c>
      <c r="B123" s="542" t="s">
        <v>1826</v>
      </c>
      <c r="C123" s="542" t="s">
        <v>1827</v>
      </c>
      <c r="D123" s="502" t="s">
        <v>1828</v>
      </c>
      <c r="E123" s="535"/>
      <c r="F123" s="512"/>
    </row>
    <row r="124" spans="1:6">
      <c r="A124" s="511" t="s">
        <v>1857</v>
      </c>
      <c r="B124" s="542" t="s">
        <v>1829</v>
      </c>
      <c r="C124" s="542" t="s">
        <v>1830</v>
      </c>
      <c r="D124" s="502" t="s">
        <v>1831</v>
      </c>
      <c r="E124" s="535"/>
      <c r="F124" s="512"/>
    </row>
    <row r="125" spans="1:6" ht="47.25">
      <c r="A125" s="511" t="s">
        <v>1858</v>
      </c>
      <c r="B125" s="542" t="s">
        <v>1832</v>
      </c>
      <c r="C125" s="542" t="s">
        <v>1833</v>
      </c>
      <c r="D125" s="502" t="s">
        <v>1834</v>
      </c>
      <c r="E125" s="535"/>
      <c r="F125" s="512"/>
    </row>
    <row r="126" spans="1:6" ht="31.5">
      <c r="A126" s="511" t="s">
        <v>1859</v>
      </c>
      <c r="B126" s="542" t="s">
        <v>1835</v>
      </c>
      <c r="C126" s="542" t="s">
        <v>1836</v>
      </c>
      <c r="D126" s="502" t="s">
        <v>1837</v>
      </c>
      <c r="E126" s="535"/>
      <c r="F126" s="512"/>
    </row>
    <row r="127" spans="1:6" ht="31.5">
      <c r="A127" s="511" t="s">
        <v>1860</v>
      </c>
      <c r="B127" s="542" t="s">
        <v>1838</v>
      </c>
      <c r="C127" s="542" t="s">
        <v>1839</v>
      </c>
      <c r="D127" s="502" t="s">
        <v>1840</v>
      </c>
      <c r="E127" s="535"/>
      <c r="F127" s="512"/>
    </row>
  </sheetData>
  <mergeCells count="19">
    <mergeCell ref="A60:F60"/>
    <mergeCell ref="A4:F4"/>
    <mergeCell ref="A11:F11"/>
    <mergeCell ref="A21:F21"/>
    <mergeCell ref="A36:F36"/>
    <mergeCell ref="A37:F37"/>
    <mergeCell ref="A61:F61"/>
    <mergeCell ref="A71:F71"/>
    <mergeCell ref="B75:F75"/>
    <mergeCell ref="A81:F81"/>
    <mergeCell ref="A92:C92"/>
    <mergeCell ref="D92:E92"/>
    <mergeCell ref="B121:F121"/>
    <mergeCell ref="A101:F101"/>
    <mergeCell ref="A102:C102"/>
    <mergeCell ref="D102:E102"/>
    <mergeCell ref="B104:F104"/>
    <mergeCell ref="B109:F109"/>
    <mergeCell ref="B117:F117"/>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18"/>
  <sheetViews>
    <sheetView zoomScale="80" zoomScaleNormal="80" workbookViewId="0">
      <selection activeCell="C7" sqref="C7"/>
    </sheetView>
  </sheetViews>
  <sheetFormatPr defaultRowHeight="15.75"/>
  <cols>
    <col min="1" max="1" width="9.7109375" style="536" customWidth="1"/>
    <col min="2" max="2" width="52.140625" style="536" customWidth="1"/>
    <col min="3" max="3" width="105.7109375" style="536" customWidth="1"/>
    <col min="4" max="4" width="18.28515625" style="537" customWidth="1"/>
    <col min="5" max="5" width="30.28515625" style="538" customWidth="1"/>
    <col min="6" max="6" width="33.42578125" style="537" customWidth="1"/>
    <col min="7" max="16384" width="9.140625" style="525"/>
  </cols>
  <sheetData>
    <row r="1" spans="1:6" ht="16.5" thickBot="1">
      <c r="A1" s="524"/>
      <c r="B1" s="524"/>
      <c r="C1" s="524"/>
      <c r="D1" s="524"/>
      <c r="E1" s="524"/>
      <c r="F1" s="540"/>
    </row>
    <row r="2" spans="1:6" ht="63">
      <c r="A2" s="526" t="s">
        <v>88</v>
      </c>
      <c r="B2" s="527" t="s">
        <v>84</v>
      </c>
      <c r="C2" s="527" t="s">
        <v>6</v>
      </c>
      <c r="D2" s="527" t="s">
        <v>0</v>
      </c>
      <c r="E2" s="527" t="s">
        <v>1771</v>
      </c>
      <c r="F2" s="528" t="s">
        <v>77</v>
      </c>
    </row>
    <row r="3" spans="1:6" ht="16.5" thickBot="1">
      <c r="A3" s="529">
        <v>1</v>
      </c>
      <c r="B3" s="510">
        <v>2</v>
      </c>
      <c r="C3" s="510">
        <v>3</v>
      </c>
      <c r="D3" s="510">
        <v>4</v>
      </c>
      <c r="E3" s="530">
        <v>5</v>
      </c>
      <c r="F3" s="541">
        <v>8</v>
      </c>
    </row>
    <row r="4" spans="1:6" ht="15.75" customHeight="1">
      <c r="A4" s="763" t="s">
        <v>1430</v>
      </c>
      <c r="B4" s="764"/>
      <c r="C4" s="764"/>
      <c r="D4" s="764"/>
      <c r="E4" s="764"/>
      <c r="F4" s="765"/>
    </row>
    <row r="5" spans="1:6" ht="78.75">
      <c r="A5" s="514" t="s">
        <v>11</v>
      </c>
      <c r="B5" s="517" t="s">
        <v>1422</v>
      </c>
      <c r="C5" s="542" t="s">
        <v>1423</v>
      </c>
      <c r="D5" s="507" t="s">
        <v>172</v>
      </c>
      <c r="E5" s="518"/>
      <c r="F5" s="501"/>
    </row>
    <row r="6" spans="1:6" ht="31.5">
      <c r="A6" s="514" t="s">
        <v>329</v>
      </c>
      <c r="B6" s="517" t="s">
        <v>1599</v>
      </c>
      <c r="C6" s="542" t="s">
        <v>1600</v>
      </c>
      <c r="D6" s="507" t="s">
        <v>1601</v>
      </c>
      <c r="E6" s="518"/>
      <c r="F6" s="501"/>
    </row>
    <row r="7" spans="1:6" ht="141.75">
      <c r="A7" s="514" t="s">
        <v>329</v>
      </c>
      <c r="B7" s="517" t="s">
        <v>1578</v>
      </c>
      <c r="C7" s="516" t="s">
        <v>1579</v>
      </c>
      <c r="D7" s="502" t="s">
        <v>952</v>
      </c>
      <c r="E7" s="531"/>
      <c r="F7" s="501" t="s">
        <v>1528</v>
      </c>
    </row>
    <row r="8" spans="1:6" ht="126">
      <c r="A8" s="514" t="s">
        <v>331</v>
      </c>
      <c r="B8" s="517" t="s">
        <v>782</v>
      </c>
      <c r="C8" s="516" t="s">
        <v>1861</v>
      </c>
      <c r="D8" s="507" t="s">
        <v>172</v>
      </c>
      <c r="E8" s="531"/>
      <c r="F8" s="501" t="s">
        <v>1528</v>
      </c>
    </row>
    <row r="9" spans="1:6" ht="63">
      <c r="A9" s="514" t="s">
        <v>1424</v>
      </c>
      <c r="B9" s="517" t="s">
        <v>1427</v>
      </c>
      <c r="C9" s="522" t="s">
        <v>1428</v>
      </c>
      <c r="D9" s="507" t="s">
        <v>172</v>
      </c>
      <c r="E9" s="531"/>
      <c r="F9" s="532"/>
    </row>
    <row r="10" spans="1:6" ht="110.25">
      <c r="A10" s="514" t="s">
        <v>1425</v>
      </c>
      <c r="B10" s="517" t="s">
        <v>1576</v>
      </c>
      <c r="C10" s="522" t="s">
        <v>1429</v>
      </c>
      <c r="D10" s="507" t="s">
        <v>172</v>
      </c>
      <c r="E10" s="531"/>
      <c r="F10" s="532"/>
    </row>
    <row r="11" spans="1:6" ht="15.75" customHeight="1">
      <c r="A11" s="758" t="s">
        <v>1433</v>
      </c>
      <c r="B11" s="759"/>
      <c r="C11" s="759"/>
      <c r="D11" s="759"/>
      <c r="E11" s="759"/>
      <c r="F11" s="760"/>
    </row>
    <row r="12" spans="1:6" ht="94.5">
      <c r="A12" s="503" t="s">
        <v>12</v>
      </c>
      <c r="B12" s="517" t="s">
        <v>1431</v>
      </c>
      <c r="C12" s="517" t="s">
        <v>2092</v>
      </c>
      <c r="D12" s="507" t="s">
        <v>1105</v>
      </c>
      <c r="E12" s="518"/>
      <c r="F12" s="506" t="s">
        <v>1432</v>
      </c>
    </row>
    <row r="13" spans="1:6" ht="94.5">
      <c r="A13" s="503" t="s">
        <v>13</v>
      </c>
      <c r="B13" s="517" t="s">
        <v>1434</v>
      </c>
      <c r="C13" s="517" t="s">
        <v>2093</v>
      </c>
      <c r="D13" s="507" t="s">
        <v>1105</v>
      </c>
      <c r="E13" s="518"/>
      <c r="F13" s="512"/>
    </row>
    <row r="14" spans="1:6" ht="94.5">
      <c r="A14" s="503" t="s">
        <v>14</v>
      </c>
      <c r="B14" s="517" t="s">
        <v>2105</v>
      </c>
      <c r="C14" s="517" t="s">
        <v>2094</v>
      </c>
      <c r="D14" s="507" t="s">
        <v>1105</v>
      </c>
      <c r="E14" s="518"/>
      <c r="F14" s="512"/>
    </row>
    <row r="15" spans="1:6" ht="63">
      <c r="A15" s="503" t="s">
        <v>1436</v>
      </c>
      <c r="B15" s="517" t="s">
        <v>2106</v>
      </c>
      <c r="C15" s="517" t="s">
        <v>1439</v>
      </c>
      <c r="D15" s="507" t="s">
        <v>58</v>
      </c>
      <c r="E15" s="518"/>
      <c r="F15" s="506" t="s">
        <v>1597</v>
      </c>
    </row>
    <row r="16" spans="1:6" ht="78.75">
      <c r="A16" s="503" t="s">
        <v>1440</v>
      </c>
      <c r="B16" s="517" t="s">
        <v>1438</v>
      </c>
      <c r="C16" s="517" t="s">
        <v>1439</v>
      </c>
      <c r="D16" s="507" t="s">
        <v>680</v>
      </c>
      <c r="E16" s="518"/>
      <c r="F16" s="506" t="s">
        <v>1441</v>
      </c>
    </row>
    <row r="17" spans="1:6" ht="94.5">
      <c r="A17" s="503" t="s">
        <v>1443</v>
      </c>
      <c r="B17" s="517" t="s">
        <v>1442</v>
      </c>
      <c r="C17" s="517" t="s">
        <v>2095</v>
      </c>
      <c r="D17" s="507" t="s">
        <v>2</v>
      </c>
      <c r="E17" s="518"/>
      <c r="F17" s="506" t="s">
        <v>1432</v>
      </c>
    </row>
    <row r="18" spans="1:6" ht="110.25">
      <c r="A18" s="503" t="s">
        <v>1444</v>
      </c>
      <c r="B18" s="517" t="s">
        <v>1448</v>
      </c>
      <c r="C18" s="517" t="s">
        <v>2096</v>
      </c>
      <c r="D18" s="507" t="s">
        <v>2</v>
      </c>
      <c r="E18" s="518"/>
      <c r="F18" s="512"/>
    </row>
    <row r="19" spans="1:6" ht="94.5">
      <c r="A19" s="503" t="s">
        <v>1450</v>
      </c>
      <c r="B19" s="517" t="s">
        <v>1449</v>
      </c>
      <c r="C19" s="517" t="s">
        <v>2097</v>
      </c>
      <c r="D19" s="507" t="s">
        <v>2</v>
      </c>
      <c r="E19" s="518"/>
      <c r="F19" s="512"/>
    </row>
    <row r="20" spans="1:6" ht="63">
      <c r="A20" s="503" t="s">
        <v>1452</v>
      </c>
      <c r="B20" s="517" t="s">
        <v>1451</v>
      </c>
      <c r="C20" s="517" t="s">
        <v>1580</v>
      </c>
      <c r="D20" s="507" t="s">
        <v>680</v>
      </c>
      <c r="E20" s="518"/>
      <c r="F20" s="506"/>
    </row>
    <row r="21" spans="1:6">
      <c r="A21" s="754" t="s">
        <v>783</v>
      </c>
      <c r="B21" s="755"/>
      <c r="C21" s="755"/>
      <c r="D21" s="755"/>
      <c r="E21" s="755"/>
      <c r="F21" s="756"/>
    </row>
    <row r="22" spans="1:6" ht="63">
      <c r="A22" s="509" t="s">
        <v>1458</v>
      </c>
      <c r="B22" s="542" t="s">
        <v>1453</v>
      </c>
      <c r="C22" s="542" t="s">
        <v>1456</v>
      </c>
      <c r="D22" s="507" t="s">
        <v>86</v>
      </c>
      <c r="E22" s="518"/>
      <c r="F22" s="512"/>
    </row>
    <row r="23" spans="1:6" ht="78.75">
      <c r="A23" s="509" t="s">
        <v>1459</v>
      </c>
      <c r="B23" s="542" t="s">
        <v>1454</v>
      </c>
      <c r="C23" s="542" t="s">
        <v>1457</v>
      </c>
      <c r="D23" s="507" t="s">
        <v>86</v>
      </c>
      <c r="E23" s="518"/>
      <c r="F23" s="512"/>
    </row>
    <row r="24" spans="1:6" ht="78.75">
      <c r="A24" s="509" t="s">
        <v>1460</v>
      </c>
      <c r="B24" s="542" t="s">
        <v>1455</v>
      </c>
      <c r="C24" s="542" t="s">
        <v>1456</v>
      </c>
      <c r="D24" s="507" t="s">
        <v>86</v>
      </c>
      <c r="E24" s="519"/>
      <c r="F24" s="512"/>
    </row>
    <row r="25" spans="1:6" ht="78.75">
      <c r="A25" s="509" t="s">
        <v>1461</v>
      </c>
      <c r="B25" s="542" t="s">
        <v>1462</v>
      </c>
      <c r="C25" s="542" t="s">
        <v>1463</v>
      </c>
      <c r="D25" s="507" t="s">
        <v>86</v>
      </c>
      <c r="E25" s="518"/>
      <c r="F25" s="512"/>
    </row>
    <row r="26" spans="1:6" ht="78.75">
      <c r="A26" s="509" t="s">
        <v>1465</v>
      </c>
      <c r="B26" s="542" t="s">
        <v>1464</v>
      </c>
      <c r="C26" s="542" t="s">
        <v>1457</v>
      </c>
      <c r="D26" s="507" t="s">
        <v>86</v>
      </c>
      <c r="E26" s="518"/>
      <c r="F26" s="512"/>
    </row>
    <row r="27" spans="1:6" ht="15.75" customHeight="1">
      <c r="A27" s="758" t="s">
        <v>1466</v>
      </c>
      <c r="B27" s="759"/>
      <c r="C27" s="759"/>
      <c r="D27" s="759"/>
      <c r="E27" s="759"/>
      <c r="F27" s="760"/>
    </row>
    <row r="28" spans="1:6" ht="15.75" customHeight="1">
      <c r="A28" s="754" t="s">
        <v>1779</v>
      </c>
      <c r="B28" s="755"/>
      <c r="C28" s="755"/>
      <c r="D28" s="755"/>
      <c r="E28" s="755"/>
      <c r="F28" s="756"/>
    </row>
    <row r="29" spans="1:6" ht="78.75">
      <c r="A29" s="509" t="s">
        <v>1743</v>
      </c>
      <c r="B29" s="542" t="s">
        <v>1742</v>
      </c>
      <c r="C29" s="542" t="s">
        <v>2098</v>
      </c>
      <c r="D29" s="507" t="s">
        <v>2</v>
      </c>
      <c r="E29" s="518"/>
      <c r="F29" s="512"/>
    </row>
    <row r="30" spans="1:6" ht="78.75">
      <c r="A30" s="509" t="s">
        <v>15</v>
      </c>
      <c r="B30" s="542" t="s">
        <v>1581</v>
      </c>
      <c r="C30" s="542" t="s">
        <v>2098</v>
      </c>
      <c r="D30" s="507" t="s">
        <v>2</v>
      </c>
      <c r="E30" s="518"/>
      <c r="F30" s="512"/>
    </row>
    <row r="31" spans="1:6" ht="78.75">
      <c r="A31" s="509" t="s">
        <v>16</v>
      </c>
      <c r="B31" s="542" t="s">
        <v>1472</v>
      </c>
      <c r="C31" s="542" t="s">
        <v>1468</v>
      </c>
      <c r="D31" s="507" t="s">
        <v>2</v>
      </c>
      <c r="E31" s="518"/>
      <c r="F31" s="506" t="s">
        <v>1469</v>
      </c>
    </row>
    <row r="32" spans="1:6" ht="78.75">
      <c r="A32" s="509" t="s">
        <v>17</v>
      </c>
      <c r="B32" s="542" t="s">
        <v>1473</v>
      </c>
      <c r="C32" s="542" t="s">
        <v>1470</v>
      </c>
      <c r="D32" s="507" t="s">
        <v>2</v>
      </c>
      <c r="E32" s="518"/>
      <c r="F32" s="506" t="s">
        <v>854</v>
      </c>
    </row>
    <row r="33" spans="1:6" ht="78.75">
      <c r="A33" s="509" t="s">
        <v>28</v>
      </c>
      <c r="B33" s="542" t="s">
        <v>1474</v>
      </c>
      <c r="C33" s="542" t="s">
        <v>1471</v>
      </c>
      <c r="D33" s="507" t="s">
        <v>2</v>
      </c>
      <c r="E33" s="518"/>
      <c r="F33" s="506" t="s">
        <v>1328</v>
      </c>
    </row>
    <row r="34" spans="1:6" ht="78.75">
      <c r="A34" s="509" t="s">
        <v>29</v>
      </c>
      <c r="B34" s="542" t="s">
        <v>1582</v>
      </c>
      <c r="C34" s="542" t="s">
        <v>2098</v>
      </c>
      <c r="D34" s="507" t="s">
        <v>225</v>
      </c>
      <c r="E34" s="518"/>
      <c r="F34" s="512"/>
    </row>
    <row r="35" spans="1:6" ht="78.75">
      <c r="A35" s="509" t="s">
        <v>30</v>
      </c>
      <c r="B35" s="542" t="s">
        <v>1583</v>
      </c>
      <c r="C35" s="542" t="s">
        <v>1475</v>
      </c>
      <c r="D35" s="507" t="s">
        <v>225</v>
      </c>
      <c r="E35" s="518"/>
      <c r="F35" s="512"/>
    </row>
    <row r="36" spans="1:6" ht="94.5">
      <c r="A36" s="509" t="s">
        <v>1217</v>
      </c>
      <c r="B36" s="542" t="s">
        <v>1741</v>
      </c>
      <c r="C36" s="542" t="s">
        <v>1476</v>
      </c>
      <c r="D36" s="507" t="s">
        <v>45</v>
      </c>
      <c r="E36" s="518"/>
      <c r="F36" s="512"/>
    </row>
    <row r="37" spans="1:6" ht="94.5">
      <c r="A37" s="509" t="s">
        <v>1477</v>
      </c>
      <c r="B37" s="542" t="s">
        <v>1481</v>
      </c>
      <c r="C37" s="542" t="s">
        <v>1476</v>
      </c>
      <c r="D37" s="507" t="s">
        <v>45</v>
      </c>
      <c r="E37" s="518"/>
      <c r="F37" s="512"/>
    </row>
    <row r="38" spans="1:6" ht="78.75">
      <c r="A38" s="509" t="s">
        <v>1478</v>
      </c>
      <c r="B38" s="542" t="s">
        <v>1485</v>
      </c>
      <c r="C38" s="542" t="s">
        <v>1488</v>
      </c>
      <c r="D38" s="507" t="s">
        <v>45</v>
      </c>
      <c r="E38" s="518"/>
      <c r="F38" s="501" t="s">
        <v>1528</v>
      </c>
    </row>
    <row r="39" spans="1:6" ht="94.5">
      <c r="A39" s="509" t="s">
        <v>1479</v>
      </c>
      <c r="B39" s="542" t="s">
        <v>1492</v>
      </c>
      <c r="C39" s="542" t="s">
        <v>1490</v>
      </c>
      <c r="D39" s="507" t="s">
        <v>3</v>
      </c>
      <c r="E39" s="518"/>
      <c r="F39" s="512"/>
    </row>
    <row r="40" spans="1:6" ht="94.5">
      <c r="A40" s="509" t="s">
        <v>1480</v>
      </c>
      <c r="B40" s="542" t="s">
        <v>1493</v>
      </c>
      <c r="C40" s="542" t="s">
        <v>1494</v>
      </c>
      <c r="D40" s="507" t="s">
        <v>45</v>
      </c>
      <c r="E40" s="518"/>
      <c r="F40" s="512"/>
    </row>
    <row r="41" spans="1:6" ht="78.75">
      <c r="A41" s="509" t="s">
        <v>1482</v>
      </c>
      <c r="B41" s="542" t="s">
        <v>1498</v>
      </c>
      <c r="C41" s="542" t="s">
        <v>1499</v>
      </c>
      <c r="D41" s="507" t="s">
        <v>1347</v>
      </c>
      <c r="E41" s="518"/>
      <c r="F41" s="501" t="s">
        <v>1528</v>
      </c>
    </row>
    <row r="42" spans="1:6" ht="63">
      <c r="A42" s="509" t="s">
        <v>1483</v>
      </c>
      <c r="B42" s="542" t="s">
        <v>1500</v>
      </c>
      <c r="C42" s="542" t="s">
        <v>1501</v>
      </c>
      <c r="D42" s="507" t="s">
        <v>45</v>
      </c>
      <c r="E42" s="518"/>
      <c r="F42" s="501" t="s">
        <v>1528</v>
      </c>
    </row>
    <row r="43" spans="1:6" ht="63">
      <c r="A43" s="509" t="s">
        <v>1484</v>
      </c>
      <c r="B43" s="542" t="s">
        <v>1502</v>
      </c>
      <c r="C43" s="542" t="s">
        <v>1503</v>
      </c>
      <c r="D43" s="507" t="s">
        <v>52</v>
      </c>
      <c r="E43" s="518"/>
      <c r="F43" s="501" t="s">
        <v>1528</v>
      </c>
    </row>
    <row r="44" spans="1:6" ht="63">
      <c r="A44" s="509" t="s">
        <v>1486</v>
      </c>
      <c r="B44" s="542" t="s">
        <v>1504</v>
      </c>
      <c r="C44" s="542" t="s">
        <v>1505</v>
      </c>
      <c r="D44" s="507" t="s">
        <v>3</v>
      </c>
      <c r="E44" s="518"/>
      <c r="F44" s="501" t="s">
        <v>1528</v>
      </c>
    </row>
    <row r="45" spans="1:6" ht="94.5">
      <c r="A45" s="509" t="s">
        <v>1487</v>
      </c>
      <c r="B45" s="516" t="s">
        <v>1506</v>
      </c>
      <c r="C45" s="516" t="s">
        <v>2099</v>
      </c>
      <c r="D45" s="513" t="s">
        <v>5</v>
      </c>
      <c r="E45" s="520"/>
      <c r="F45" s="512"/>
    </row>
    <row r="46" spans="1:6" ht="110.25">
      <c r="A46" s="509" t="s">
        <v>1489</v>
      </c>
      <c r="B46" s="543" t="s">
        <v>1507</v>
      </c>
      <c r="C46" s="542" t="s">
        <v>2100</v>
      </c>
      <c r="D46" s="513" t="s">
        <v>5</v>
      </c>
      <c r="E46" s="520"/>
      <c r="F46" s="512"/>
    </row>
    <row r="47" spans="1:6" ht="94.5">
      <c r="A47" s="509" t="s">
        <v>1491</v>
      </c>
      <c r="B47" s="543" t="s">
        <v>1508</v>
      </c>
      <c r="C47" s="542" t="s">
        <v>2101</v>
      </c>
      <c r="D47" s="513" t="s">
        <v>5</v>
      </c>
      <c r="E47" s="520"/>
      <c r="F47" s="512"/>
    </row>
    <row r="48" spans="1:6" ht="94.5">
      <c r="A48" s="509" t="s">
        <v>1495</v>
      </c>
      <c r="B48" s="543" t="s">
        <v>1509</v>
      </c>
      <c r="C48" s="542" t="s">
        <v>2101</v>
      </c>
      <c r="D48" s="513" t="s">
        <v>5</v>
      </c>
      <c r="E48" s="520"/>
      <c r="F48" s="512"/>
    </row>
    <row r="49" spans="1:6" ht="110.25">
      <c r="A49" s="509" t="s">
        <v>1496</v>
      </c>
      <c r="B49" s="542" t="s">
        <v>1510</v>
      </c>
      <c r="C49" s="542" t="s">
        <v>2102</v>
      </c>
      <c r="D49" s="507" t="s">
        <v>4</v>
      </c>
      <c r="E49" s="520"/>
      <c r="F49" s="512"/>
    </row>
    <row r="50" spans="1:6" ht="63">
      <c r="A50" s="509" t="s">
        <v>1497</v>
      </c>
      <c r="B50" s="542" t="s">
        <v>1511</v>
      </c>
      <c r="C50" s="542" t="s">
        <v>1515</v>
      </c>
      <c r="D50" s="507" t="s">
        <v>66</v>
      </c>
      <c r="E50" s="518"/>
      <c r="F50" s="512"/>
    </row>
    <row r="51" spans="1:6" ht="15.75" customHeight="1">
      <c r="A51" s="758" t="s">
        <v>1516</v>
      </c>
      <c r="B51" s="759"/>
      <c r="C51" s="759"/>
      <c r="D51" s="759"/>
      <c r="E51" s="759"/>
      <c r="F51" s="760"/>
    </row>
    <row r="52" spans="1:6" ht="15.75" customHeight="1">
      <c r="A52" s="754" t="s">
        <v>1780</v>
      </c>
      <c r="B52" s="755"/>
      <c r="C52" s="755"/>
      <c r="D52" s="755"/>
      <c r="E52" s="755"/>
      <c r="F52" s="756"/>
    </row>
    <row r="53" spans="1:6" ht="78.75">
      <c r="A53" s="505" t="s">
        <v>1526</v>
      </c>
      <c r="B53" s="544" t="s">
        <v>2103</v>
      </c>
      <c r="C53" s="543" t="s">
        <v>1525</v>
      </c>
      <c r="D53" s="502" t="s">
        <v>66</v>
      </c>
      <c r="E53" s="520"/>
      <c r="F53" s="512"/>
    </row>
    <row r="54" spans="1:6" ht="78.75">
      <c r="A54" s="505" t="s">
        <v>19</v>
      </c>
      <c r="B54" s="544" t="s">
        <v>1518</v>
      </c>
      <c r="C54" s="543" t="s">
        <v>1525</v>
      </c>
      <c r="D54" s="502" t="s">
        <v>66</v>
      </c>
      <c r="E54" s="520"/>
      <c r="F54" s="512"/>
    </row>
    <row r="55" spans="1:6" ht="78.75">
      <c r="A55" s="505" t="s">
        <v>20</v>
      </c>
      <c r="B55" s="542" t="s">
        <v>1519</v>
      </c>
      <c r="C55" s="543" t="s">
        <v>1525</v>
      </c>
      <c r="D55" s="507" t="s">
        <v>66</v>
      </c>
      <c r="E55" s="518"/>
      <c r="F55" s="512"/>
    </row>
    <row r="56" spans="1:6" ht="63">
      <c r="A56" s="505" t="s">
        <v>27</v>
      </c>
      <c r="B56" s="544" t="s">
        <v>1520</v>
      </c>
      <c r="C56" s="542" t="s">
        <v>1515</v>
      </c>
      <c r="D56" s="502" t="s">
        <v>66</v>
      </c>
      <c r="E56" s="520"/>
      <c r="F56" s="512"/>
    </row>
    <row r="57" spans="1:6" ht="63">
      <c r="A57" s="505" t="s">
        <v>33</v>
      </c>
      <c r="B57" s="542" t="s">
        <v>1521</v>
      </c>
      <c r="C57" s="542" t="s">
        <v>1515</v>
      </c>
      <c r="D57" s="502" t="s">
        <v>66</v>
      </c>
      <c r="E57" s="520"/>
      <c r="F57" s="512"/>
    </row>
    <row r="58" spans="1:6" ht="63">
      <c r="A58" s="505" t="s">
        <v>34</v>
      </c>
      <c r="B58" s="542" t="s">
        <v>1522</v>
      </c>
      <c r="C58" s="542" t="s">
        <v>1527</v>
      </c>
      <c r="D58" s="502" t="s">
        <v>65</v>
      </c>
      <c r="E58" s="520"/>
      <c r="F58" s="501"/>
    </row>
    <row r="59" spans="1:6" ht="63">
      <c r="A59" s="505" t="s">
        <v>35</v>
      </c>
      <c r="B59" s="542" t="s">
        <v>1584</v>
      </c>
      <c r="C59" s="542" t="s">
        <v>1529</v>
      </c>
      <c r="D59" s="507" t="s">
        <v>66</v>
      </c>
      <c r="E59" s="518"/>
      <c r="F59" s="512"/>
    </row>
    <row r="60" spans="1:6" ht="78.75">
      <c r="A60" s="505" t="s">
        <v>36</v>
      </c>
      <c r="B60" s="542" t="s">
        <v>1585</v>
      </c>
      <c r="C60" s="542" t="s">
        <v>1529</v>
      </c>
      <c r="D60" s="507" t="s">
        <v>66</v>
      </c>
      <c r="E60" s="520"/>
      <c r="F60" s="512"/>
    </row>
    <row r="61" spans="1:6" ht="63">
      <c r="A61" s="505" t="s">
        <v>40</v>
      </c>
      <c r="B61" s="542" t="s">
        <v>1586</v>
      </c>
      <c r="C61" s="542" t="s">
        <v>1529</v>
      </c>
      <c r="D61" s="507" t="s">
        <v>66</v>
      </c>
      <c r="E61" s="518"/>
      <c r="F61" s="512"/>
    </row>
    <row r="62" spans="1:6" ht="15.75" customHeight="1">
      <c r="A62" s="754" t="s">
        <v>691</v>
      </c>
      <c r="B62" s="755"/>
      <c r="C62" s="755"/>
      <c r="D62" s="755"/>
      <c r="E62" s="755"/>
      <c r="F62" s="756"/>
    </row>
    <row r="63" spans="1:6" ht="78.75">
      <c r="A63" s="505" t="s">
        <v>41</v>
      </c>
      <c r="B63" s="516" t="s">
        <v>1536</v>
      </c>
      <c r="C63" s="516" t="s">
        <v>1598</v>
      </c>
      <c r="D63" s="502" t="s">
        <v>45</v>
      </c>
      <c r="E63" s="520"/>
      <c r="F63" s="512"/>
    </row>
    <row r="64" spans="1:6" ht="78.75">
      <c r="A64" s="505" t="s">
        <v>42</v>
      </c>
      <c r="B64" s="542" t="s">
        <v>1537</v>
      </c>
      <c r="C64" s="516" t="s">
        <v>1538</v>
      </c>
      <c r="D64" s="502" t="s">
        <v>64</v>
      </c>
      <c r="E64" s="521"/>
      <c r="F64" s="512"/>
    </row>
    <row r="65" spans="1:6" ht="78.75">
      <c r="A65" s="505" t="s">
        <v>1266</v>
      </c>
      <c r="B65" s="542" t="s">
        <v>1539</v>
      </c>
      <c r="C65" s="516" t="s">
        <v>1538</v>
      </c>
      <c r="D65" s="507" t="s">
        <v>392</v>
      </c>
      <c r="E65" s="518"/>
      <c r="F65" s="512"/>
    </row>
    <row r="66" spans="1:6" ht="31.5">
      <c r="A66" s="504" t="s">
        <v>43</v>
      </c>
      <c r="B66" s="539" t="s">
        <v>1587</v>
      </c>
      <c r="C66" s="542"/>
      <c r="D66" s="507"/>
      <c r="E66" s="518"/>
      <c r="F66" s="506"/>
    </row>
    <row r="67" spans="1:6" ht="94.5">
      <c r="A67" s="505" t="s">
        <v>1267</v>
      </c>
      <c r="B67" s="542" t="s">
        <v>1588</v>
      </c>
      <c r="C67" s="542" t="s">
        <v>1545</v>
      </c>
      <c r="D67" s="507" t="s">
        <v>45</v>
      </c>
      <c r="E67" s="518"/>
      <c r="F67" s="512"/>
    </row>
    <row r="68" spans="1:6" ht="94.5">
      <c r="A68" s="505" t="s">
        <v>1530</v>
      </c>
      <c r="B68" s="542" t="s">
        <v>1589</v>
      </c>
      <c r="C68" s="542" t="s">
        <v>1545</v>
      </c>
      <c r="D68" s="507" t="s">
        <v>45</v>
      </c>
      <c r="E68" s="518"/>
      <c r="F68" s="512"/>
    </row>
    <row r="69" spans="1:6" ht="94.5">
      <c r="A69" s="505" t="s">
        <v>1531</v>
      </c>
      <c r="B69" s="542" t="s">
        <v>1590</v>
      </c>
      <c r="C69" s="542" t="s">
        <v>1545</v>
      </c>
      <c r="D69" s="507" t="s">
        <v>45</v>
      </c>
      <c r="E69" s="518"/>
      <c r="F69" s="512"/>
    </row>
    <row r="70" spans="1:6" ht="63">
      <c r="A70" s="505" t="s">
        <v>1532</v>
      </c>
      <c r="B70" s="542" t="s">
        <v>1543</v>
      </c>
      <c r="C70" s="542" t="s">
        <v>1546</v>
      </c>
      <c r="D70" s="507" t="s">
        <v>45</v>
      </c>
      <c r="E70" s="518"/>
      <c r="F70" s="506" t="s">
        <v>1544</v>
      </c>
    </row>
    <row r="71" spans="1:6" ht="63">
      <c r="A71" s="505" t="s">
        <v>1533</v>
      </c>
      <c r="B71" s="542" t="s">
        <v>1547</v>
      </c>
      <c r="C71" s="542" t="s">
        <v>1546</v>
      </c>
      <c r="D71" s="507" t="s">
        <v>45</v>
      </c>
      <c r="E71" s="518"/>
      <c r="F71" s="506" t="s">
        <v>1544</v>
      </c>
    </row>
    <row r="72" spans="1:6" ht="15.75" customHeight="1">
      <c r="A72" s="754" t="s">
        <v>560</v>
      </c>
      <c r="B72" s="755"/>
      <c r="C72" s="755"/>
      <c r="D72" s="755"/>
      <c r="E72" s="755"/>
      <c r="F72" s="756"/>
    </row>
    <row r="73" spans="1:6" ht="63">
      <c r="A73" s="503" t="s">
        <v>1534</v>
      </c>
      <c r="B73" s="542" t="s">
        <v>1591</v>
      </c>
      <c r="C73" s="542" t="s">
        <v>1559</v>
      </c>
      <c r="D73" s="502" t="s">
        <v>66</v>
      </c>
      <c r="E73" s="533"/>
      <c r="F73" s="512"/>
    </row>
    <row r="74" spans="1:6" ht="63">
      <c r="A74" s="503" t="s">
        <v>1535</v>
      </c>
      <c r="B74" s="542" t="s">
        <v>1553</v>
      </c>
      <c r="C74" s="542" t="s">
        <v>1559</v>
      </c>
      <c r="D74" s="502" t="s">
        <v>66</v>
      </c>
      <c r="E74" s="533"/>
      <c r="F74" s="512"/>
    </row>
    <row r="75" spans="1:6" ht="63">
      <c r="A75" s="503" t="s">
        <v>1540</v>
      </c>
      <c r="B75" s="542" t="s">
        <v>1554</v>
      </c>
      <c r="C75" s="542" t="s">
        <v>1559</v>
      </c>
      <c r="D75" s="502" t="s">
        <v>66</v>
      </c>
      <c r="E75" s="533"/>
      <c r="F75" s="512"/>
    </row>
    <row r="76" spans="1:6" ht="63">
      <c r="A76" s="503" t="s">
        <v>1541</v>
      </c>
      <c r="B76" s="542" t="s">
        <v>1592</v>
      </c>
      <c r="C76" s="542" t="s">
        <v>1559</v>
      </c>
      <c r="D76" s="507" t="s">
        <v>66</v>
      </c>
      <c r="E76" s="520"/>
      <c r="F76" s="512"/>
    </row>
    <row r="77" spans="1:6" ht="63">
      <c r="A77" s="503" t="s">
        <v>1542</v>
      </c>
      <c r="B77" s="542" t="s">
        <v>1593</v>
      </c>
      <c r="C77" s="542" t="s">
        <v>1559</v>
      </c>
      <c r="D77" s="507" t="s">
        <v>66</v>
      </c>
      <c r="E77" s="520"/>
      <c r="F77" s="512"/>
    </row>
    <row r="78" spans="1:6" ht="63">
      <c r="A78" s="503" t="s">
        <v>1548</v>
      </c>
      <c r="B78" s="542" t="s">
        <v>1555</v>
      </c>
      <c r="C78" s="522" t="s">
        <v>1559</v>
      </c>
      <c r="D78" s="502" t="s">
        <v>66</v>
      </c>
      <c r="E78" s="520"/>
      <c r="F78" s="512"/>
    </row>
    <row r="79" spans="1:6" ht="78.75">
      <c r="A79" s="503" t="s">
        <v>1549</v>
      </c>
      <c r="B79" s="542" t="s">
        <v>1556</v>
      </c>
      <c r="C79" s="522" t="s">
        <v>1560</v>
      </c>
      <c r="D79" s="502" t="s">
        <v>64</v>
      </c>
      <c r="E79" s="520"/>
      <c r="F79" s="512"/>
    </row>
    <row r="80" spans="1:6" ht="63">
      <c r="A80" s="503" t="s">
        <v>1550</v>
      </c>
      <c r="B80" s="542" t="s">
        <v>1557</v>
      </c>
      <c r="C80" s="515" t="s">
        <v>1559</v>
      </c>
      <c r="D80" s="502" t="s">
        <v>45</v>
      </c>
      <c r="E80" s="520"/>
      <c r="F80" s="512"/>
    </row>
    <row r="81" spans="1:6" ht="63">
      <c r="A81" s="503" t="s">
        <v>1551</v>
      </c>
      <c r="B81" s="542" t="s">
        <v>1558</v>
      </c>
      <c r="C81" s="515" t="s">
        <v>1559</v>
      </c>
      <c r="D81" s="502" t="s">
        <v>45</v>
      </c>
      <c r="E81" s="520"/>
      <c r="F81" s="512"/>
    </row>
    <row r="82" spans="1:6" ht="63">
      <c r="A82" s="503" t="s">
        <v>1552</v>
      </c>
      <c r="B82" s="542" t="s">
        <v>1752</v>
      </c>
      <c r="C82" s="542" t="s">
        <v>1561</v>
      </c>
      <c r="D82" s="502" t="s">
        <v>66</v>
      </c>
      <c r="E82" s="520"/>
      <c r="F82" s="512"/>
    </row>
    <row r="83" spans="1:6">
      <c r="A83" s="766" t="s">
        <v>561</v>
      </c>
      <c r="B83" s="766"/>
      <c r="C83" s="766"/>
      <c r="D83" s="762"/>
      <c r="E83" s="762"/>
      <c r="F83" s="506"/>
    </row>
    <row r="84" spans="1:6" ht="110.25">
      <c r="A84" s="511" t="s">
        <v>1562</v>
      </c>
      <c r="B84" s="542" t="s">
        <v>342</v>
      </c>
      <c r="C84" s="515" t="s">
        <v>343</v>
      </c>
      <c r="D84" s="507" t="s">
        <v>344</v>
      </c>
      <c r="E84" s="523"/>
      <c r="F84" s="512"/>
    </row>
    <row r="85" spans="1:6" ht="63">
      <c r="A85" s="511" t="s">
        <v>1563</v>
      </c>
      <c r="B85" s="542" t="s">
        <v>1570</v>
      </c>
      <c r="C85" s="515" t="s">
        <v>108</v>
      </c>
      <c r="D85" s="507" t="s">
        <v>61</v>
      </c>
      <c r="E85" s="518"/>
      <c r="F85" s="512"/>
    </row>
    <row r="86" spans="1:6" ht="31.5">
      <c r="A86" s="511" t="s">
        <v>1564</v>
      </c>
      <c r="B86" s="542" t="s">
        <v>1571</v>
      </c>
      <c r="C86" s="542" t="s">
        <v>1546</v>
      </c>
      <c r="D86" s="507" t="s">
        <v>1</v>
      </c>
      <c r="E86" s="520"/>
      <c r="F86" s="512"/>
    </row>
    <row r="87" spans="1:6" ht="31.5">
      <c r="A87" s="511" t="s">
        <v>1565</v>
      </c>
      <c r="B87" s="542" t="s">
        <v>1572</v>
      </c>
      <c r="C87" s="542" t="s">
        <v>1546</v>
      </c>
      <c r="D87" s="507" t="s">
        <v>1</v>
      </c>
      <c r="E87" s="520"/>
      <c r="F87" s="512"/>
    </row>
    <row r="88" spans="1:6" ht="63">
      <c r="A88" s="511" t="s">
        <v>1566</v>
      </c>
      <c r="B88" s="542" t="s">
        <v>1573</v>
      </c>
      <c r="C88" s="515" t="s">
        <v>220</v>
      </c>
      <c r="D88" s="507" t="s">
        <v>64</v>
      </c>
      <c r="E88" s="518"/>
      <c r="F88" s="512"/>
    </row>
    <row r="89" spans="1:6" ht="78.75">
      <c r="A89" s="511" t="s">
        <v>1567</v>
      </c>
      <c r="B89" s="516" t="s">
        <v>1594</v>
      </c>
      <c r="C89" s="542" t="s">
        <v>1575</v>
      </c>
      <c r="D89" s="502" t="s">
        <v>1122</v>
      </c>
      <c r="E89" s="520"/>
      <c r="F89" s="512"/>
    </row>
    <row r="90" spans="1:6" ht="63">
      <c r="A90" s="511" t="s">
        <v>1568</v>
      </c>
      <c r="B90" s="542" t="s">
        <v>1595</v>
      </c>
      <c r="C90" s="542" t="s">
        <v>1575</v>
      </c>
      <c r="D90" s="502" t="s">
        <v>66</v>
      </c>
      <c r="E90" s="534"/>
      <c r="F90" s="512"/>
    </row>
    <row r="91" spans="1:6" ht="63">
      <c r="A91" s="511" t="s">
        <v>1569</v>
      </c>
      <c r="B91" s="542" t="s">
        <v>1574</v>
      </c>
      <c r="C91" s="542" t="s">
        <v>1575</v>
      </c>
      <c r="D91" s="507" t="s">
        <v>66</v>
      </c>
      <c r="E91" s="518"/>
      <c r="F91" s="512"/>
    </row>
    <row r="92" spans="1:6" ht="82.5" customHeight="1">
      <c r="A92" s="757" t="s">
        <v>2104</v>
      </c>
      <c r="B92" s="757"/>
      <c r="C92" s="757"/>
      <c r="D92" s="757"/>
      <c r="E92" s="757"/>
      <c r="F92" s="757"/>
    </row>
    <row r="93" spans="1:6">
      <c r="A93" s="767" t="s">
        <v>1784</v>
      </c>
      <c r="B93" s="767"/>
      <c r="C93" s="767"/>
      <c r="D93" s="761"/>
      <c r="E93" s="761"/>
      <c r="F93" s="508"/>
    </row>
    <row r="94" spans="1:6" ht="47.25">
      <c r="A94" s="511" t="s">
        <v>91</v>
      </c>
      <c r="B94" s="542" t="s">
        <v>1422</v>
      </c>
      <c r="C94" s="542" t="s">
        <v>1785</v>
      </c>
      <c r="D94" s="502" t="s">
        <v>172</v>
      </c>
      <c r="E94" s="535"/>
      <c r="F94" s="512"/>
    </row>
    <row r="95" spans="1:6" ht="47.25">
      <c r="A95" s="545" t="s">
        <v>92</v>
      </c>
      <c r="B95" s="539" t="s">
        <v>1786</v>
      </c>
      <c r="C95" s="542"/>
      <c r="D95" s="502"/>
      <c r="E95" s="535"/>
      <c r="F95" s="512"/>
    </row>
    <row r="96" spans="1:6" ht="47.25">
      <c r="A96" s="511" t="s">
        <v>1843</v>
      </c>
      <c r="B96" s="542" t="s">
        <v>1787</v>
      </c>
      <c r="C96" s="542" t="s">
        <v>1788</v>
      </c>
      <c r="D96" s="502" t="s">
        <v>1789</v>
      </c>
      <c r="E96" s="535"/>
      <c r="F96" s="512"/>
    </row>
    <row r="97" spans="1:6" ht="78.75">
      <c r="A97" s="511" t="s">
        <v>1844</v>
      </c>
      <c r="B97" s="542" t="s">
        <v>1790</v>
      </c>
      <c r="C97" s="542" t="s">
        <v>1791</v>
      </c>
      <c r="D97" s="502" t="s">
        <v>1789</v>
      </c>
      <c r="E97" s="535"/>
      <c r="F97" s="512"/>
    </row>
    <row r="98" spans="1:6" ht="47.25">
      <c r="A98" s="511" t="s">
        <v>1845</v>
      </c>
      <c r="B98" s="542" t="s">
        <v>1792</v>
      </c>
      <c r="C98" s="542" t="s">
        <v>1788</v>
      </c>
      <c r="D98" s="502" t="s">
        <v>1793</v>
      </c>
      <c r="E98" s="535"/>
      <c r="F98" s="512"/>
    </row>
    <row r="99" spans="1:6" ht="78.75">
      <c r="A99" s="511" t="s">
        <v>1846</v>
      </c>
      <c r="B99" s="542" t="s">
        <v>1794</v>
      </c>
      <c r="C99" s="542" t="s">
        <v>1791</v>
      </c>
      <c r="D99" s="502" t="s">
        <v>1793</v>
      </c>
      <c r="E99" s="535"/>
      <c r="F99" s="512"/>
    </row>
    <row r="100" spans="1:6" ht="47.25">
      <c r="A100" s="545" t="s">
        <v>93</v>
      </c>
      <c r="B100" s="539" t="s">
        <v>1795</v>
      </c>
      <c r="C100" s="542"/>
      <c r="D100" s="502"/>
      <c r="E100" s="535"/>
      <c r="F100" s="512"/>
    </row>
    <row r="101" spans="1:6" ht="47.25">
      <c r="A101" s="511" t="s">
        <v>1847</v>
      </c>
      <c r="B101" s="542" t="s">
        <v>1796</v>
      </c>
      <c r="C101" s="542" t="s">
        <v>1797</v>
      </c>
      <c r="D101" s="502" t="s">
        <v>1798</v>
      </c>
      <c r="E101" s="535"/>
      <c r="F101" s="512"/>
    </row>
    <row r="102" spans="1:6" ht="78.75">
      <c r="A102" s="511" t="s">
        <v>1848</v>
      </c>
      <c r="B102" s="542" t="s">
        <v>1799</v>
      </c>
      <c r="C102" s="542" t="s">
        <v>1800</v>
      </c>
      <c r="D102" s="502" t="s">
        <v>1801</v>
      </c>
      <c r="E102" s="535"/>
      <c r="F102" s="512"/>
    </row>
    <row r="103" spans="1:6" ht="63">
      <c r="A103" s="511" t="s">
        <v>1849</v>
      </c>
      <c r="B103" s="542" t="s">
        <v>1802</v>
      </c>
      <c r="C103" s="542" t="s">
        <v>1803</v>
      </c>
      <c r="D103" s="502" t="s">
        <v>1804</v>
      </c>
      <c r="E103" s="535"/>
      <c r="F103" s="512"/>
    </row>
    <row r="104" spans="1:6" ht="47.25">
      <c r="A104" s="511" t="s">
        <v>1850</v>
      </c>
      <c r="B104" s="542" t="s">
        <v>1805</v>
      </c>
      <c r="C104" s="542" t="s">
        <v>1806</v>
      </c>
      <c r="D104" s="502" t="s">
        <v>1807</v>
      </c>
      <c r="E104" s="535"/>
      <c r="F104" s="512"/>
    </row>
    <row r="105" spans="1:6" ht="63">
      <c r="A105" s="511" t="s">
        <v>1851</v>
      </c>
      <c r="B105" s="542" t="s">
        <v>1808</v>
      </c>
      <c r="C105" s="542" t="s">
        <v>1809</v>
      </c>
      <c r="D105" s="502" t="s">
        <v>1810</v>
      </c>
      <c r="E105" s="535"/>
      <c r="F105" s="512"/>
    </row>
    <row r="106" spans="1:6" ht="63">
      <c r="A106" s="511" t="s">
        <v>1852</v>
      </c>
      <c r="B106" s="542" t="s">
        <v>1811</v>
      </c>
      <c r="C106" s="542" t="s">
        <v>1809</v>
      </c>
      <c r="D106" s="502" t="s">
        <v>1810</v>
      </c>
      <c r="E106" s="535"/>
      <c r="F106" s="512"/>
    </row>
    <row r="107" spans="1:6" ht="63">
      <c r="A107" s="511" t="s">
        <v>1853</v>
      </c>
      <c r="B107" s="542" t="s">
        <v>1812</v>
      </c>
      <c r="C107" s="542" t="s">
        <v>1809</v>
      </c>
      <c r="D107" s="502" t="s">
        <v>1810</v>
      </c>
      <c r="E107" s="535"/>
      <c r="F107" s="512"/>
    </row>
    <row r="108" spans="1:6" ht="47.25">
      <c r="A108" s="545" t="s">
        <v>95</v>
      </c>
      <c r="B108" s="539" t="s">
        <v>1813</v>
      </c>
      <c r="C108" s="542"/>
      <c r="D108" s="502"/>
      <c r="E108" s="535"/>
      <c r="F108" s="512"/>
    </row>
    <row r="109" spans="1:6" ht="94.5">
      <c r="A109" s="511" t="s">
        <v>1854</v>
      </c>
      <c r="B109" s="542" t="s">
        <v>1814</v>
      </c>
      <c r="C109" s="542" t="s">
        <v>1815</v>
      </c>
      <c r="D109" s="502" t="s">
        <v>1816</v>
      </c>
      <c r="E109" s="535"/>
      <c r="F109" s="512"/>
    </row>
    <row r="110" spans="1:6" ht="94.5">
      <c r="A110" s="511" t="s">
        <v>1855</v>
      </c>
      <c r="B110" s="542" t="s">
        <v>1817</v>
      </c>
      <c r="C110" s="542" t="s">
        <v>1818</v>
      </c>
      <c r="D110" s="502" t="s">
        <v>1819</v>
      </c>
      <c r="E110" s="535"/>
      <c r="F110" s="512"/>
    </row>
    <row r="111" spans="1:6" ht="63">
      <c r="A111" s="511" t="s">
        <v>1856</v>
      </c>
      <c r="B111" s="542" t="s">
        <v>1820</v>
      </c>
      <c r="C111" s="542" t="s">
        <v>1821</v>
      </c>
      <c r="D111" s="502" t="s">
        <v>1822</v>
      </c>
      <c r="E111" s="535"/>
      <c r="F111" s="512"/>
    </row>
    <row r="112" spans="1:6">
      <c r="A112" s="545" t="s">
        <v>96</v>
      </c>
      <c r="B112" s="539" t="s">
        <v>1823</v>
      </c>
      <c r="C112" s="542"/>
      <c r="D112" s="502"/>
      <c r="E112" s="535"/>
      <c r="F112" s="512"/>
    </row>
    <row r="113" spans="1:6" ht="47.25">
      <c r="A113" s="511" t="s">
        <v>420</v>
      </c>
      <c r="B113" s="542" t="s">
        <v>1824</v>
      </c>
      <c r="C113" s="542" t="s">
        <v>1825</v>
      </c>
      <c r="D113" s="502" t="s">
        <v>111</v>
      </c>
      <c r="E113" s="535"/>
      <c r="F113" s="512"/>
    </row>
    <row r="114" spans="1:6" ht="47.25">
      <c r="A114" s="511" t="s">
        <v>421</v>
      </c>
      <c r="B114" s="542" t="s">
        <v>1826</v>
      </c>
      <c r="C114" s="542" t="s">
        <v>1827</v>
      </c>
      <c r="D114" s="502" t="s">
        <v>1828</v>
      </c>
      <c r="E114" s="535"/>
      <c r="F114" s="512"/>
    </row>
    <row r="115" spans="1:6">
      <c r="A115" s="511" t="s">
        <v>1857</v>
      </c>
      <c r="B115" s="542" t="s">
        <v>1829</v>
      </c>
      <c r="C115" s="542" t="s">
        <v>1830</v>
      </c>
      <c r="D115" s="502" t="s">
        <v>1831</v>
      </c>
      <c r="E115" s="535"/>
      <c r="F115" s="512"/>
    </row>
    <row r="116" spans="1:6" ht="47.25">
      <c r="A116" s="511" t="s">
        <v>1858</v>
      </c>
      <c r="B116" s="542" t="s">
        <v>1832</v>
      </c>
      <c r="C116" s="542" t="s">
        <v>1833</v>
      </c>
      <c r="D116" s="502" t="s">
        <v>1834</v>
      </c>
      <c r="E116" s="535"/>
      <c r="F116" s="512"/>
    </row>
    <row r="117" spans="1:6" ht="31.5">
      <c r="A117" s="511" t="s">
        <v>1859</v>
      </c>
      <c r="B117" s="542" t="s">
        <v>1835</v>
      </c>
      <c r="C117" s="542" t="s">
        <v>1836</v>
      </c>
      <c r="D117" s="502" t="s">
        <v>1837</v>
      </c>
      <c r="E117" s="535"/>
      <c r="F117" s="512"/>
    </row>
    <row r="118" spans="1:6" ht="31.5">
      <c r="A118" s="511" t="s">
        <v>1860</v>
      </c>
      <c r="B118" s="542" t="s">
        <v>1838</v>
      </c>
      <c r="C118" s="542" t="s">
        <v>1839</v>
      </c>
      <c r="D118" s="502" t="s">
        <v>1840</v>
      </c>
      <c r="E118" s="535"/>
      <c r="F118" s="512"/>
    </row>
  </sheetData>
  <mergeCells count="14">
    <mergeCell ref="A93:C93"/>
    <mergeCell ref="D93:E93"/>
    <mergeCell ref="A72:F72"/>
    <mergeCell ref="A62:F62"/>
    <mergeCell ref="A51:F51"/>
    <mergeCell ref="A52:F52"/>
    <mergeCell ref="A4:F4"/>
    <mergeCell ref="A21:F21"/>
    <mergeCell ref="A83:C83"/>
    <mergeCell ref="D83:E83"/>
    <mergeCell ref="A92:F92"/>
    <mergeCell ref="A27:F27"/>
    <mergeCell ref="A28:F28"/>
    <mergeCell ref="A11:F1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7</vt:i4>
      </vt:variant>
      <vt:variant>
        <vt:lpstr>Именованные диапазоны</vt:lpstr>
      </vt:variant>
      <vt:variant>
        <vt:i4>1</vt:i4>
      </vt:variant>
    </vt:vector>
  </HeadingPairs>
  <TitlesOfParts>
    <vt:vector size="8" baseType="lpstr">
      <vt:lpstr>ЕБПР 2020 ПИР+СМР</vt:lpstr>
      <vt:lpstr>ЕБПР МОСТ СМР МРФ-РФ</vt:lpstr>
      <vt:lpstr>СМР </vt:lpstr>
      <vt:lpstr>УКВ БМ (версия 2020) </vt:lpstr>
      <vt:lpstr>ПИР </vt:lpstr>
      <vt:lpstr>Спецификация ПИР</vt:lpstr>
      <vt:lpstr>Спецификация_ПИР</vt:lpstr>
      <vt:lpstr>'ЕБПР 2020 ПИР+СМР'!Область_печати</vt:lpstr>
    </vt:vector>
  </TitlesOfParts>
  <Company>ПАО Ростелеком</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Единые расценки на ПИР/СМР для В2В</dc:title>
  <dc:creator>ДРТУ КЦ</dc:creator>
  <cp:lastModifiedBy>Климова Ирина Валерьевна</cp:lastModifiedBy>
  <cp:lastPrinted>2019-11-19T06:23:35Z</cp:lastPrinted>
  <dcterms:created xsi:type="dcterms:W3CDTF">2015-09-21T06:52:28Z</dcterms:created>
  <dcterms:modified xsi:type="dcterms:W3CDTF">2022-02-24T08:24:29Z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SV_HIDDEN_GRID_QUERY_LIST_4F35BF76-6C0D-4D9B-82B2-816C12CF3733">
    <vt:lpwstr>empty_477D106A-C0D6-4607-AEBD-E2C9D60EA279</vt:lpwstr>
  </property>
</Properties>
</file>